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628\Desktop\이재호 업무자료 2025\2025 정산\25년 8월\매출\구자범 책임\"/>
    </mc:Choice>
  </mc:AlternateContent>
  <xr:revisionPtr revIDLastSave="0" documentId="13_ncr:1_{45FAE5EC-A5DF-40F8-A4BF-369168EADCF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VOICE" sheetId="13" r:id="rId1"/>
    <sheet name="LIST" sheetId="1" r:id="rId2"/>
    <sheet name="MAPPING" sheetId="2" r:id="rId3"/>
    <sheet name="영국현지부가서비스수수료" sheetId="14" r:id="rId4"/>
    <sheet name="추가 및 상계" sheetId="15" r:id="rId5"/>
    <sheet name="할증료" sheetId="16" r:id="rId6"/>
  </sheets>
  <definedNames>
    <definedName name="_xlnm._FilterDatabase" localSheetId="1" hidden="1">LIST!$A$4:$BJ$956</definedName>
    <definedName name="_xlnm._FilterDatabase" localSheetId="3" hidden="1">영국현지부가서비스수수료!$A$2:$Q$2</definedName>
    <definedName name="_xlnm.Print_Area" localSheetId="0">INVOICE!$A$1:$I$23</definedName>
    <definedName name="QEEQ">'추가 및 상계'!$L$11:$M$13</definedName>
    <definedName name="UUUUU">'추가 및 상계'!$L$18:$M$92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57" i="1" l="1"/>
  <c r="Y523" i="1"/>
  <c r="Y238" i="1"/>
  <c r="Y80" i="1"/>
  <c r="C128" i="14" l="1"/>
  <c r="C127" i="14"/>
  <c r="O122" i="14"/>
  <c r="O121" i="14"/>
  <c r="O120" i="14"/>
  <c r="O119" i="14"/>
  <c r="O118" i="14"/>
  <c r="O117" i="14"/>
  <c r="O116" i="14"/>
  <c r="O115" i="14"/>
  <c r="O114" i="14"/>
  <c r="O113" i="14"/>
  <c r="O112" i="14"/>
  <c r="O111" i="14"/>
  <c r="O110" i="14"/>
  <c r="O109" i="14"/>
  <c r="O108" i="14"/>
  <c r="O107" i="14"/>
  <c r="O106" i="14"/>
  <c r="O105" i="14"/>
  <c r="O104" i="14"/>
  <c r="O103" i="14"/>
  <c r="O102" i="14"/>
  <c r="O101" i="14"/>
  <c r="O100" i="14"/>
  <c r="O99" i="14"/>
  <c r="O98" i="14"/>
  <c r="O97" i="14"/>
  <c r="O96" i="14"/>
  <c r="O95" i="14"/>
  <c r="O94" i="14"/>
  <c r="O93" i="14"/>
  <c r="O92" i="14"/>
  <c r="O91" i="14"/>
  <c r="O90" i="14"/>
  <c r="O89" i="14"/>
  <c r="O88" i="14"/>
  <c r="O87" i="14"/>
  <c r="O86" i="14"/>
  <c r="O85" i="14"/>
  <c r="O84" i="14"/>
  <c r="O83" i="14"/>
  <c r="O82" i="14"/>
  <c r="O81" i="14"/>
  <c r="O80" i="14"/>
  <c r="O79" i="14"/>
  <c r="O78" i="14"/>
  <c r="O77" i="14"/>
  <c r="O76" i="14"/>
  <c r="O75" i="14"/>
  <c r="O74" i="14"/>
  <c r="O73" i="14"/>
  <c r="O72" i="14"/>
  <c r="O71" i="14"/>
  <c r="O70" i="14"/>
  <c r="O69" i="14"/>
  <c r="O68" i="14"/>
  <c r="O67" i="14"/>
  <c r="O66" i="14"/>
  <c r="O65" i="14"/>
  <c r="O64" i="14"/>
  <c r="O63" i="14"/>
  <c r="O62" i="14"/>
  <c r="O61" i="14"/>
  <c r="O60" i="14"/>
  <c r="O59" i="14"/>
  <c r="O58" i="14"/>
  <c r="O57" i="14"/>
  <c r="O56" i="14"/>
  <c r="O55" i="14"/>
  <c r="O54" i="14"/>
  <c r="O53" i="14"/>
  <c r="O52" i="14"/>
  <c r="O51" i="14"/>
  <c r="O50" i="14"/>
  <c r="O49" i="14"/>
  <c r="O48" i="14"/>
  <c r="O47" i="14"/>
  <c r="O46" i="14"/>
  <c r="O45" i="14"/>
  <c r="O44" i="14"/>
  <c r="O43" i="14"/>
  <c r="O42" i="14"/>
  <c r="O41" i="14"/>
  <c r="O40" i="14"/>
  <c r="O39" i="14"/>
  <c r="O38" i="14"/>
  <c r="O37" i="14"/>
  <c r="O36" i="14"/>
  <c r="O35" i="14"/>
  <c r="O34" i="14"/>
  <c r="O33" i="14"/>
  <c r="O32" i="14"/>
  <c r="O31" i="14"/>
  <c r="O30" i="14"/>
  <c r="O29" i="14"/>
  <c r="O28" i="14"/>
  <c r="O27" i="14"/>
  <c r="O26" i="14"/>
  <c r="O25" i="14"/>
  <c r="O24" i="14"/>
  <c r="O23" i="14"/>
  <c r="O22" i="14"/>
  <c r="O21" i="14"/>
  <c r="O20" i="14"/>
  <c r="O19" i="14"/>
  <c r="O18" i="14"/>
  <c r="O17" i="14"/>
  <c r="O16" i="14"/>
  <c r="O15" i="14"/>
  <c r="O14" i="14"/>
  <c r="O13" i="14"/>
  <c r="O12" i="14"/>
  <c r="O11" i="14"/>
  <c r="O10" i="14"/>
  <c r="O9" i="14"/>
  <c r="O8" i="14"/>
  <c r="O7" i="14"/>
  <c r="O6" i="14"/>
  <c r="O5" i="14"/>
  <c r="O4" i="14"/>
  <c r="O3" i="14"/>
  <c r="C787" i="1" l="1"/>
  <c r="D787" i="1"/>
  <c r="E787" i="1"/>
  <c r="F787" i="1"/>
  <c r="G787" i="1"/>
  <c r="H787" i="1"/>
  <c r="S787" i="1" s="1"/>
  <c r="I787" i="1"/>
  <c r="J787" i="1"/>
  <c r="K787" i="1"/>
  <c r="L787" i="1"/>
  <c r="M787" i="1"/>
  <c r="X787" i="1" s="1"/>
  <c r="O787" i="1"/>
  <c r="C788" i="1"/>
  <c r="D788" i="1"/>
  <c r="E788" i="1"/>
  <c r="F788" i="1"/>
  <c r="G788" i="1"/>
  <c r="H788" i="1"/>
  <c r="S788" i="1" s="1"/>
  <c r="I788" i="1"/>
  <c r="J788" i="1"/>
  <c r="K788" i="1"/>
  <c r="L788" i="1"/>
  <c r="M788" i="1"/>
  <c r="X788" i="1" s="1"/>
  <c r="O788" i="1"/>
  <c r="C789" i="1"/>
  <c r="D789" i="1"/>
  <c r="E789" i="1"/>
  <c r="F789" i="1"/>
  <c r="G789" i="1"/>
  <c r="H789" i="1"/>
  <c r="S789" i="1" s="1"/>
  <c r="I789" i="1"/>
  <c r="J789" i="1"/>
  <c r="K789" i="1"/>
  <c r="L789" i="1"/>
  <c r="M789" i="1"/>
  <c r="O789" i="1"/>
  <c r="C790" i="1"/>
  <c r="D790" i="1"/>
  <c r="E790" i="1"/>
  <c r="F790" i="1"/>
  <c r="G790" i="1"/>
  <c r="H790" i="1"/>
  <c r="S790" i="1" s="1"/>
  <c r="I790" i="1"/>
  <c r="J790" i="1"/>
  <c r="K790" i="1"/>
  <c r="L790" i="1"/>
  <c r="M790" i="1"/>
  <c r="O790" i="1"/>
  <c r="C791" i="1"/>
  <c r="D791" i="1"/>
  <c r="E791" i="1"/>
  <c r="F791" i="1"/>
  <c r="G791" i="1"/>
  <c r="H791" i="1"/>
  <c r="S791" i="1" s="1"/>
  <c r="I791" i="1"/>
  <c r="J791" i="1"/>
  <c r="K791" i="1"/>
  <c r="L791" i="1"/>
  <c r="M791" i="1"/>
  <c r="O791" i="1"/>
  <c r="C792" i="1"/>
  <c r="D792" i="1"/>
  <c r="E792" i="1"/>
  <c r="F792" i="1"/>
  <c r="G792" i="1"/>
  <c r="H792" i="1"/>
  <c r="S792" i="1" s="1"/>
  <c r="I792" i="1"/>
  <c r="J792" i="1"/>
  <c r="K792" i="1"/>
  <c r="L792" i="1"/>
  <c r="M792" i="1"/>
  <c r="X792" i="1" s="1"/>
  <c r="O792" i="1"/>
  <c r="C793" i="1"/>
  <c r="D793" i="1"/>
  <c r="E793" i="1"/>
  <c r="F793" i="1"/>
  <c r="G793" i="1"/>
  <c r="H793" i="1"/>
  <c r="S793" i="1" s="1"/>
  <c r="I793" i="1"/>
  <c r="J793" i="1"/>
  <c r="K793" i="1"/>
  <c r="L793" i="1"/>
  <c r="M793" i="1"/>
  <c r="O793" i="1"/>
  <c r="C794" i="1"/>
  <c r="D794" i="1"/>
  <c r="E794" i="1"/>
  <c r="F794" i="1"/>
  <c r="G794" i="1"/>
  <c r="H794" i="1"/>
  <c r="S794" i="1" s="1"/>
  <c r="I794" i="1"/>
  <c r="J794" i="1"/>
  <c r="K794" i="1"/>
  <c r="L794" i="1"/>
  <c r="M794" i="1"/>
  <c r="X794" i="1" s="1"/>
  <c r="O794" i="1"/>
  <c r="C795" i="1"/>
  <c r="D795" i="1"/>
  <c r="E795" i="1"/>
  <c r="F795" i="1"/>
  <c r="G795" i="1"/>
  <c r="H795" i="1"/>
  <c r="S795" i="1" s="1"/>
  <c r="I795" i="1"/>
  <c r="J795" i="1"/>
  <c r="K795" i="1"/>
  <c r="L795" i="1"/>
  <c r="M795" i="1"/>
  <c r="X795" i="1" s="1"/>
  <c r="O795" i="1"/>
  <c r="C796" i="1"/>
  <c r="D796" i="1"/>
  <c r="E796" i="1"/>
  <c r="F796" i="1"/>
  <c r="G796" i="1"/>
  <c r="H796" i="1"/>
  <c r="S796" i="1" s="1"/>
  <c r="I796" i="1"/>
  <c r="J796" i="1"/>
  <c r="K796" i="1"/>
  <c r="L796" i="1"/>
  <c r="M796" i="1"/>
  <c r="X796" i="1" s="1"/>
  <c r="O796" i="1"/>
  <c r="C797" i="1"/>
  <c r="D797" i="1"/>
  <c r="E797" i="1"/>
  <c r="F797" i="1"/>
  <c r="G797" i="1"/>
  <c r="H797" i="1"/>
  <c r="S797" i="1" s="1"/>
  <c r="I797" i="1"/>
  <c r="J797" i="1"/>
  <c r="K797" i="1"/>
  <c r="L797" i="1"/>
  <c r="M797" i="1"/>
  <c r="X797" i="1" s="1"/>
  <c r="O797" i="1"/>
  <c r="C798" i="1"/>
  <c r="D798" i="1"/>
  <c r="E798" i="1"/>
  <c r="F798" i="1"/>
  <c r="G798" i="1"/>
  <c r="H798" i="1"/>
  <c r="S798" i="1" s="1"/>
  <c r="I798" i="1"/>
  <c r="J798" i="1"/>
  <c r="K798" i="1"/>
  <c r="L798" i="1"/>
  <c r="M798" i="1"/>
  <c r="O798" i="1"/>
  <c r="C799" i="1"/>
  <c r="D799" i="1"/>
  <c r="E799" i="1"/>
  <c r="F799" i="1"/>
  <c r="G799" i="1"/>
  <c r="H799" i="1"/>
  <c r="S799" i="1" s="1"/>
  <c r="I799" i="1"/>
  <c r="J799" i="1"/>
  <c r="K799" i="1"/>
  <c r="L799" i="1"/>
  <c r="M799" i="1"/>
  <c r="O799" i="1"/>
  <c r="C800" i="1"/>
  <c r="D800" i="1"/>
  <c r="E800" i="1"/>
  <c r="F800" i="1"/>
  <c r="G800" i="1"/>
  <c r="H800" i="1"/>
  <c r="S800" i="1" s="1"/>
  <c r="I800" i="1"/>
  <c r="J800" i="1"/>
  <c r="K800" i="1"/>
  <c r="L800" i="1"/>
  <c r="M800" i="1"/>
  <c r="X800" i="1" s="1"/>
  <c r="O800" i="1"/>
  <c r="C801" i="1"/>
  <c r="D801" i="1"/>
  <c r="E801" i="1"/>
  <c r="F801" i="1"/>
  <c r="G801" i="1"/>
  <c r="H801" i="1"/>
  <c r="S801" i="1" s="1"/>
  <c r="I801" i="1"/>
  <c r="J801" i="1"/>
  <c r="K801" i="1"/>
  <c r="L801" i="1"/>
  <c r="M801" i="1"/>
  <c r="X801" i="1" s="1"/>
  <c r="O801" i="1"/>
  <c r="C802" i="1"/>
  <c r="D802" i="1"/>
  <c r="E802" i="1"/>
  <c r="F802" i="1"/>
  <c r="G802" i="1"/>
  <c r="H802" i="1"/>
  <c r="S802" i="1" s="1"/>
  <c r="I802" i="1"/>
  <c r="J802" i="1"/>
  <c r="K802" i="1"/>
  <c r="L802" i="1"/>
  <c r="M802" i="1"/>
  <c r="X802" i="1" s="1"/>
  <c r="O802" i="1"/>
  <c r="C803" i="1"/>
  <c r="D803" i="1"/>
  <c r="E803" i="1"/>
  <c r="F803" i="1"/>
  <c r="G803" i="1"/>
  <c r="H803" i="1"/>
  <c r="S803" i="1" s="1"/>
  <c r="I803" i="1"/>
  <c r="J803" i="1"/>
  <c r="K803" i="1"/>
  <c r="L803" i="1"/>
  <c r="M803" i="1"/>
  <c r="X803" i="1" s="1"/>
  <c r="O803" i="1"/>
  <c r="C804" i="1"/>
  <c r="D804" i="1"/>
  <c r="E804" i="1"/>
  <c r="F804" i="1"/>
  <c r="G804" i="1"/>
  <c r="H804" i="1"/>
  <c r="S804" i="1" s="1"/>
  <c r="I804" i="1"/>
  <c r="J804" i="1"/>
  <c r="K804" i="1"/>
  <c r="L804" i="1"/>
  <c r="M804" i="1"/>
  <c r="O804" i="1"/>
  <c r="C805" i="1"/>
  <c r="D805" i="1"/>
  <c r="E805" i="1"/>
  <c r="F805" i="1"/>
  <c r="G805" i="1"/>
  <c r="H805" i="1"/>
  <c r="S805" i="1" s="1"/>
  <c r="I805" i="1"/>
  <c r="J805" i="1"/>
  <c r="K805" i="1"/>
  <c r="L805" i="1"/>
  <c r="M805" i="1"/>
  <c r="X805" i="1" s="1"/>
  <c r="O805" i="1"/>
  <c r="C806" i="1"/>
  <c r="D806" i="1"/>
  <c r="E806" i="1"/>
  <c r="F806" i="1"/>
  <c r="G806" i="1"/>
  <c r="H806" i="1"/>
  <c r="S806" i="1" s="1"/>
  <c r="I806" i="1"/>
  <c r="J806" i="1"/>
  <c r="K806" i="1"/>
  <c r="L806" i="1"/>
  <c r="M806" i="1"/>
  <c r="O806" i="1"/>
  <c r="C807" i="1"/>
  <c r="D807" i="1"/>
  <c r="E807" i="1"/>
  <c r="F807" i="1"/>
  <c r="G807" i="1"/>
  <c r="H807" i="1"/>
  <c r="S807" i="1" s="1"/>
  <c r="I807" i="1"/>
  <c r="J807" i="1"/>
  <c r="K807" i="1"/>
  <c r="L807" i="1"/>
  <c r="M807" i="1"/>
  <c r="O807" i="1"/>
  <c r="C808" i="1"/>
  <c r="D808" i="1"/>
  <c r="E808" i="1"/>
  <c r="F808" i="1"/>
  <c r="G808" i="1"/>
  <c r="H808" i="1"/>
  <c r="S808" i="1" s="1"/>
  <c r="I808" i="1"/>
  <c r="J808" i="1"/>
  <c r="K808" i="1"/>
  <c r="L808" i="1"/>
  <c r="M808" i="1"/>
  <c r="X808" i="1" s="1"/>
  <c r="O808" i="1"/>
  <c r="C809" i="1"/>
  <c r="D809" i="1"/>
  <c r="E809" i="1"/>
  <c r="F809" i="1"/>
  <c r="G809" i="1"/>
  <c r="H809" i="1"/>
  <c r="S809" i="1" s="1"/>
  <c r="I809" i="1"/>
  <c r="J809" i="1"/>
  <c r="K809" i="1"/>
  <c r="L809" i="1"/>
  <c r="M809" i="1"/>
  <c r="O809" i="1"/>
  <c r="C810" i="1"/>
  <c r="D810" i="1"/>
  <c r="E810" i="1"/>
  <c r="F810" i="1"/>
  <c r="G810" i="1"/>
  <c r="H810" i="1"/>
  <c r="S810" i="1" s="1"/>
  <c r="I810" i="1"/>
  <c r="J810" i="1"/>
  <c r="K810" i="1"/>
  <c r="L810" i="1"/>
  <c r="M810" i="1"/>
  <c r="X810" i="1" s="1"/>
  <c r="O810" i="1"/>
  <c r="C811" i="1"/>
  <c r="D811" i="1"/>
  <c r="E811" i="1"/>
  <c r="F811" i="1"/>
  <c r="G811" i="1"/>
  <c r="H811" i="1"/>
  <c r="S811" i="1" s="1"/>
  <c r="I811" i="1"/>
  <c r="J811" i="1"/>
  <c r="K811" i="1"/>
  <c r="L811" i="1"/>
  <c r="M811" i="1"/>
  <c r="X811" i="1" s="1"/>
  <c r="O811" i="1"/>
  <c r="C812" i="1"/>
  <c r="D812" i="1"/>
  <c r="E812" i="1"/>
  <c r="F812" i="1"/>
  <c r="G812" i="1"/>
  <c r="H812" i="1"/>
  <c r="S812" i="1" s="1"/>
  <c r="I812" i="1"/>
  <c r="J812" i="1"/>
  <c r="K812" i="1"/>
  <c r="L812" i="1"/>
  <c r="M812" i="1"/>
  <c r="O812" i="1"/>
  <c r="C813" i="1"/>
  <c r="D813" i="1"/>
  <c r="E813" i="1"/>
  <c r="F813" i="1"/>
  <c r="G813" i="1"/>
  <c r="H813" i="1"/>
  <c r="S813" i="1" s="1"/>
  <c r="I813" i="1"/>
  <c r="J813" i="1"/>
  <c r="K813" i="1"/>
  <c r="L813" i="1"/>
  <c r="M813" i="1"/>
  <c r="X813" i="1" s="1"/>
  <c r="O813" i="1"/>
  <c r="C814" i="1"/>
  <c r="D814" i="1"/>
  <c r="E814" i="1"/>
  <c r="F814" i="1"/>
  <c r="G814" i="1"/>
  <c r="H814" i="1"/>
  <c r="S814" i="1" s="1"/>
  <c r="I814" i="1"/>
  <c r="J814" i="1"/>
  <c r="K814" i="1"/>
  <c r="L814" i="1"/>
  <c r="M814" i="1"/>
  <c r="O814" i="1"/>
  <c r="C815" i="1"/>
  <c r="D815" i="1"/>
  <c r="E815" i="1"/>
  <c r="F815" i="1"/>
  <c r="G815" i="1"/>
  <c r="H815" i="1"/>
  <c r="S815" i="1" s="1"/>
  <c r="I815" i="1"/>
  <c r="J815" i="1"/>
  <c r="K815" i="1"/>
  <c r="L815" i="1"/>
  <c r="M815" i="1"/>
  <c r="O815" i="1"/>
  <c r="C816" i="1"/>
  <c r="D816" i="1"/>
  <c r="E816" i="1"/>
  <c r="F816" i="1"/>
  <c r="G816" i="1"/>
  <c r="H816" i="1"/>
  <c r="S816" i="1" s="1"/>
  <c r="I816" i="1"/>
  <c r="J816" i="1"/>
  <c r="K816" i="1"/>
  <c r="L816" i="1"/>
  <c r="M816" i="1"/>
  <c r="X816" i="1" s="1"/>
  <c r="O816" i="1"/>
  <c r="C817" i="1"/>
  <c r="D817" i="1"/>
  <c r="E817" i="1"/>
  <c r="F817" i="1"/>
  <c r="G817" i="1"/>
  <c r="H817" i="1"/>
  <c r="S817" i="1" s="1"/>
  <c r="I817" i="1"/>
  <c r="J817" i="1"/>
  <c r="K817" i="1"/>
  <c r="L817" i="1"/>
  <c r="M817" i="1"/>
  <c r="O817" i="1"/>
  <c r="C818" i="1"/>
  <c r="D818" i="1"/>
  <c r="E818" i="1"/>
  <c r="F818" i="1"/>
  <c r="G818" i="1"/>
  <c r="H818" i="1"/>
  <c r="S818" i="1" s="1"/>
  <c r="I818" i="1"/>
  <c r="J818" i="1"/>
  <c r="K818" i="1"/>
  <c r="L818" i="1"/>
  <c r="M818" i="1"/>
  <c r="X818" i="1" s="1"/>
  <c r="O818" i="1"/>
  <c r="C819" i="1"/>
  <c r="D819" i="1"/>
  <c r="E819" i="1"/>
  <c r="F819" i="1"/>
  <c r="G819" i="1"/>
  <c r="H819" i="1"/>
  <c r="S819" i="1" s="1"/>
  <c r="I819" i="1"/>
  <c r="J819" i="1"/>
  <c r="K819" i="1"/>
  <c r="L819" i="1"/>
  <c r="M819" i="1"/>
  <c r="X819" i="1" s="1"/>
  <c r="O819" i="1"/>
  <c r="C820" i="1"/>
  <c r="D820" i="1"/>
  <c r="E820" i="1"/>
  <c r="F820" i="1"/>
  <c r="G820" i="1"/>
  <c r="H820" i="1"/>
  <c r="S820" i="1" s="1"/>
  <c r="I820" i="1"/>
  <c r="J820" i="1"/>
  <c r="K820" i="1"/>
  <c r="L820" i="1"/>
  <c r="M820" i="1"/>
  <c r="O820" i="1"/>
  <c r="C821" i="1"/>
  <c r="D821" i="1"/>
  <c r="E821" i="1"/>
  <c r="F821" i="1"/>
  <c r="G821" i="1"/>
  <c r="H821" i="1"/>
  <c r="S821" i="1" s="1"/>
  <c r="I821" i="1"/>
  <c r="J821" i="1"/>
  <c r="K821" i="1"/>
  <c r="L821" i="1"/>
  <c r="M821" i="1"/>
  <c r="X821" i="1" s="1"/>
  <c r="O821" i="1"/>
  <c r="C822" i="1"/>
  <c r="D822" i="1"/>
  <c r="E822" i="1"/>
  <c r="F822" i="1"/>
  <c r="G822" i="1"/>
  <c r="H822" i="1"/>
  <c r="S822" i="1" s="1"/>
  <c r="I822" i="1"/>
  <c r="J822" i="1"/>
  <c r="K822" i="1"/>
  <c r="L822" i="1"/>
  <c r="M822" i="1"/>
  <c r="X822" i="1" s="1"/>
  <c r="O822" i="1"/>
  <c r="C823" i="1"/>
  <c r="D823" i="1"/>
  <c r="E823" i="1"/>
  <c r="F823" i="1"/>
  <c r="G823" i="1"/>
  <c r="H823" i="1"/>
  <c r="S823" i="1" s="1"/>
  <c r="I823" i="1"/>
  <c r="J823" i="1"/>
  <c r="K823" i="1"/>
  <c r="L823" i="1"/>
  <c r="M823" i="1"/>
  <c r="O823" i="1"/>
  <c r="C824" i="1"/>
  <c r="D824" i="1"/>
  <c r="E824" i="1"/>
  <c r="F824" i="1"/>
  <c r="G824" i="1"/>
  <c r="H824" i="1"/>
  <c r="S824" i="1" s="1"/>
  <c r="I824" i="1"/>
  <c r="J824" i="1"/>
  <c r="K824" i="1"/>
  <c r="L824" i="1"/>
  <c r="M824" i="1"/>
  <c r="X824" i="1" s="1"/>
  <c r="O824" i="1"/>
  <c r="C825" i="1"/>
  <c r="D825" i="1"/>
  <c r="E825" i="1"/>
  <c r="F825" i="1"/>
  <c r="G825" i="1"/>
  <c r="H825" i="1"/>
  <c r="S825" i="1" s="1"/>
  <c r="I825" i="1"/>
  <c r="J825" i="1"/>
  <c r="K825" i="1"/>
  <c r="L825" i="1"/>
  <c r="M825" i="1"/>
  <c r="O825" i="1"/>
  <c r="C826" i="1"/>
  <c r="D826" i="1"/>
  <c r="E826" i="1"/>
  <c r="F826" i="1"/>
  <c r="G826" i="1"/>
  <c r="H826" i="1"/>
  <c r="S826" i="1" s="1"/>
  <c r="I826" i="1"/>
  <c r="J826" i="1"/>
  <c r="K826" i="1"/>
  <c r="L826" i="1"/>
  <c r="M826" i="1"/>
  <c r="X826" i="1" s="1"/>
  <c r="O826" i="1"/>
  <c r="C827" i="1"/>
  <c r="D827" i="1"/>
  <c r="E827" i="1"/>
  <c r="F827" i="1"/>
  <c r="G827" i="1"/>
  <c r="H827" i="1"/>
  <c r="S827" i="1" s="1"/>
  <c r="I827" i="1"/>
  <c r="J827" i="1"/>
  <c r="K827" i="1"/>
  <c r="L827" i="1"/>
  <c r="M827" i="1"/>
  <c r="X827" i="1" s="1"/>
  <c r="O827" i="1"/>
  <c r="C828" i="1"/>
  <c r="D828" i="1"/>
  <c r="E828" i="1"/>
  <c r="F828" i="1"/>
  <c r="G828" i="1"/>
  <c r="H828" i="1"/>
  <c r="S828" i="1" s="1"/>
  <c r="I828" i="1"/>
  <c r="J828" i="1"/>
  <c r="K828" i="1"/>
  <c r="L828" i="1"/>
  <c r="M828" i="1"/>
  <c r="O828" i="1"/>
  <c r="C829" i="1"/>
  <c r="D829" i="1"/>
  <c r="E829" i="1"/>
  <c r="F829" i="1"/>
  <c r="G829" i="1"/>
  <c r="H829" i="1"/>
  <c r="S829" i="1" s="1"/>
  <c r="I829" i="1"/>
  <c r="J829" i="1"/>
  <c r="K829" i="1"/>
  <c r="L829" i="1"/>
  <c r="M829" i="1"/>
  <c r="X829" i="1" s="1"/>
  <c r="O829" i="1"/>
  <c r="C830" i="1"/>
  <c r="D830" i="1"/>
  <c r="E830" i="1"/>
  <c r="F830" i="1"/>
  <c r="G830" i="1"/>
  <c r="H830" i="1"/>
  <c r="S830" i="1" s="1"/>
  <c r="I830" i="1"/>
  <c r="J830" i="1"/>
  <c r="K830" i="1"/>
  <c r="L830" i="1"/>
  <c r="M830" i="1"/>
  <c r="X830" i="1" s="1"/>
  <c r="O830" i="1"/>
  <c r="C831" i="1"/>
  <c r="D831" i="1"/>
  <c r="E831" i="1"/>
  <c r="F831" i="1"/>
  <c r="G831" i="1"/>
  <c r="H831" i="1"/>
  <c r="S831" i="1" s="1"/>
  <c r="I831" i="1"/>
  <c r="J831" i="1"/>
  <c r="K831" i="1"/>
  <c r="L831" i="1"/>
  <c r="M831" i="1"/>
  <c r="O831" i="1"/>
  <c r="C832" i="1"/>
  <c r="D832" i="1"/>
  <c r="E832" i="1"/>
  <c r="F832" i="1"/>
  <c r="G832" i="1"/>
  <c r="H832" i="1"/>
  <c r="S832" i="1" s="1"/>
  <c r="I832" i="1"/>
  <c r="J832" i="1"/>
  <c r="K832" i="1"/>
  <c r="L832" i="1"/>
  <c r="M832" i="1"/>
  <c r="X832" i="1" s="1"/>
  <c r="O832" i="1"/>
  <c r="C833" i="1"/>
  <c r="D833" i="1"/>
  <c r="E833" i="1"/>
  <c r="F833" i="1"/>
  <c r="G833" i="1"/>
  <c r="H833" i="1"/>
  <c r="S833" i="1" s="1"/>
  <c r="I833" i="1"/>
  <c r="J833" i="1"/>
  <c r="K833" i="1"/>
  <c r="L833" i="1"/>
  <c r="M833" i="1"/>
  <c r="O833" i="1"/>
  <c r="C834" i="1"/>
  <c r="D834" i="1"/>
  <c r="E834" i="1"/>
  <c r="F834" i="1"/>
  <c r="G834" i="1"/>
  <c r="H834" i="1"/>
  <c r="S834" i="1" s="1"/>
  <c r="I834" i="1"/>
  <c r="J834" i="1"/>
  <c r="K834" i="1"/>
  <c r="L834" i="1"/>
  <c r="M834" i="1"/>
  <c r="X834" i="1" s="1"/>
  <c r="O834" i="1"/>
  <c r="C835" i="1"/>
  <c r="D835" i="1"/>
  <c r="E835" i="1"/>
  <c r="F835" i="1"/>
  <c r="G835" i="1"/>
  <c r="H835" i="1"/>
  <c r="S835" i="1" s="1"/>
  <c r="I835" i="1"/>
  <c r="J835" i="1"/>
  <c r="K835" i="1"/>
  <c r="L835" i="1"/>
  <c r="M835" i="1"/>
  <c r="X835" i="1" s="1"/>
  <c r="O835" i="1"/>
  <c r="C836" i="1"/>
  <c r="D836" i="1"/>
  <c r="E836" i="1"/>
  <c r="F836" i="1"/>
  <c r="G836" i="1"/>
  <c r="H836" i="1"/>
  <c r="S836" i="1" s="1"/>
  <c r="I836" i="1"/>
  <c r="J836" i="1"/>
  <c r="K836" i="1"/>
  <c r="L836" i="1"/>
  <c r="M836" i="1"/>
  <c r="O836" i="1"/>
  <c r="C837" i="1"/>
  <c r="D837" i="1"/>
  <c r="E837" i="1"/>
  <c r="F837" i="1"/>
  <c r="G837" i="1"/>
  <c r="H837" i="1"/>
  <c r="S837" i="1" s="1"/>
  <c r="I837" i="1"/>
  <c r="J837" i="1"/>
  <c r="K837" i="1"/>
  <c r="L837" i="1"/>
  <c r="M837" i="1"/>
  <c r="X837" i="1" s="1"/>
  <c r="O837" i="1"/>
  <c r="C838" i="1"/>
  <c r="D838" i="1"/>
  <c r="E838" i="1"/>
  <c r="F838" i="1"/>
  <c r="G838" i="1"/>
  <c r="H838" i="1"/>
  <c r="S838" i="1" s="1"/>
  <c r="I838" i="1"/>
  <c r="J838" i="1"/>
  <c r="K838" i="1"/>
  <c r="L838" i="1"/>
  <c r="M838" i="1"/>
  <c r="O838" i="1"/>
  <c r="C839" i="1"/>
  <c r="D839" i="1"/>
  <c r="E839" i="1"/>
  <c r="F839" i="1"/>
  <c r="G839" i="1"/>
  <c r="H839" i="1"/>
  <c r="S839" i="1" s="1"/>
  <c r="I839" i="1"/>
  <c r="J839" i="1"/>
  <c r="K839" i="1"/>
  <c r="L839" i="1"/>
  <c r="M839" i="1"/>
  <c r="O839" i="1"/>
  <c r="C840" i="1"/>
  <c r="D840" i="1"/>
  <c r="E840" i="1"/>
  <c r="F840" i="1"/>
  <c r="G840" i="1"/>
  <c r="H840" i="1"/>
  <c r="S840" i="1" s="1"/>
  <c r="I840" i="1"/>
  <c r="J840" i="1"/>
  <c r="K840" i="1"/>
  <c r="L840" i="1"/>
  <c r="M840" i="1"/>
  <c r="X840" i="1" s="1"/>
  <c r="O840" i="1"/>
  <c r="C841" i="1"/>
  <c r="D841" i="1"/>
  <c r="E841" i="1"/>
  <c r="F841" i="1"/>
  <c r="G841" i="1"/>
  <c r="H841" i="1"/>
  <c r="S841" i="1" s="1"/>
  <c r="I841" i="1"/>
  <c r="J841" i="1"/>
  <c r="K841" i="1"/>
  <c r="L841" i="1"/>
  <c r="M841" i="1"/>
  <c r="O841" i="1"/>
  <c r="C842" i="1"/>
  <c r="D842" i="1"/>
  <c r="E842" i="1"/>
  <c r="F842" i="1"/>
  <c r="G842" i="1"/>
  <c r="H842" i="1"/>
  <c r="S842" i="1" s="1"/>
  <c r="I842" i="1"/>
  <c r="J842" i="1"/>
  <c r="K842" i="1"/>
  <c r="L842" i="1"/>
  <c r="M842" i="1"/>
  <c r="X842" i="1" s="1"/>
  <c r="O842" i="1"/>
  <c r="C843" i="1"/>
  <c r="D843" i="1"/>
  <c r="E843" i="1"/>
  <c r="F843" i="1"/>
  <c r="G843" i="1"/>
  <c r="H843" i="1"/>
  <c r="S843" i="1" s="1"/>
  <c r="I843" i="1"/>
  <c r="J843" i="1"/>
  <c r="K843" i="1"/>
  <c r="L843" i="1"/>
  <c r="M843" i="1"/>
  <c r="O843" i="1"/>
  <c r="C844" i="1"/>
  <c r="D844" i="1"/>
  <c r="E844" i="1"/>
  <c r="F844" i="1"/>
  <c r="G844" i="1"/>
  <c r="H844" i="1"/>
  <c r="S844" i="1" s="1"/>
  <c r="I844" i="1"/>
  <c r="J844" i="1"/>
  <c r="K844" i="1"/>
  <c r="L844" i="1"/>
  <c r="M844" i="1"/>
  <c r="X844" i="1" s="1"/>
  <c r="O844" i="1"/>
  <c r="C845" i="1"/>
  <c r="D845" i="1"/>
  <c r="E845" i="1"/>
  <c r="F845" i="1"/>
  <c r="G845" i="1"/>
  <c r="H845" i="1"/>
  <c r="S845" i="1" s="1"/>
  <c r="I845" i="1"/>
  <c r="J845" i="1"/>
  <c r="K845" i="1"/>
  <c r="L845" i="1"/>
  <c r="M845" i="1"/>
  <c r="X845" i="1" s="1"/>
  <c r="O845" i="1"/>
  <c r="C846" i="1"/>
  <c r="D846" i="1"/>
  <c r="E846" i="1"/>
  <c r="F846" i="1"/>
  <c r="G846" i="1"/>
  <c r="H846" i="1"/>
  <c r="S846" i="1" s="1"/>
  <c r="I846" i="1"/>
  <c r="J846" i="1"/>
  <c r="K846" i="1"/>
  <c r="L846" i="1"/>
  <c r="M846" i="1"/>
  <c r="O846" i="1"/>
  <c r="C847" i="1"/>
  <c r="D847" i="1"/>
  <c r="E847" i="1"/>
  <c r="F847" i="1"/>
  <c r="G847" i="1"/>
  <c r="H847" i="1"/>
  <c r="S847" i="1" s="1"/>
  <c r="I847" i="1"/>
  <c r="J847" i="1"/>
  <c r="K847" i="1"/>
  <c r="L847" i="1"/>
  <c r="M847" i="1"/>
  <c r="O847" i="1"/>
  <c r="C848" i="1"/>
  <c r="D848" i="1"/>
  <c r="E848" i="1"/>
  <c r="F848" i="1"/>
  <c r="G848" i="1"/>
  <c r="H848" i="1"/>
  <c r="S848" i="1" s="1"/>
  <c r="I848" i="1"/>
  <c r="J848" i="1"/>
  <c r="K848" i="1"/>
  <c r="L848" i="1"/>
  <c r="M848" i="1"/>
  <c r="X848" i="1" s="1"/>
  <c r="O848" i="1"/>
  <c r="C849" i="1"/>
  <c r="D849" i="1"/>
  <c r="E849" i="1"/>
  <c r="F849" i="1"/>
  <c r="G849" i="1"/>
  <c r="H849" i="1"/>
  <c r="S849" i="1" s="1"/>
  <c r="I849" i="1"/>
  <c r="J849" i="1"/>
  <c r="K849" i="1"/>
  <c r="L849" i="1"/>
  <c r="M849" i="1"/>
  <c r="X849" i="1" s="1"/>
  <c r="O849" i="1"/>
  <c r="C850" i="1"/>
  <c r="D850" i="1"/>
  <c r="E850" i="1"/>
  <c r="F850" i="1"/>
  <c r="G850" i="1"/>
  <c r="H850" i="1"/>
  <c r="S850" i="1" s="1"/>
  <c r="I850" i="1"/>
  <c r="J850" i="1"/>
  <c r="K850" i="1"/>
  <c r="L850" i="1"/>
  <c r="M850" i="1"/>
  <c r="X850" i="1" s="1"/>
  <c r="O850" i="1"/>
  <c r="C851" i="1"/>
  <c r="D851" i="1"/>
  <c r="E851" i="1"/>
  <c r="F851" i="1"/>
  <c r="G851" i="1"/>
  <c r="H851" i="1"/>
  <c r="S851" i="1" s="1"/>
  <c r="I851" i="1"/>
  <c r="J851" i="1"/>
  <c r="K851" i="1"/>
  <c r="L851" i="1"/>
  <c r="M851" i="1"/>
  <c r="X851" i="1" s="1"/>
  <c r="O851" i="1"/>
  <c r="C852" i="1"/>
  <c r="D852" i="1"/>
  <c r="E852" i="1"/>
  <c r="F852" i="1"/>
  <c r="G852" i="1"/>
  <c r="H852" i="1"/>
  <c r="S852" i="1" s="1"/>
  <c r="I852" i="1"/>
  <c r="J852" i="1"/>
  <c r="K852" i="1"/>
  <c r="L852" i="1"/>
  <c r="M852" i="1"/>
  <c r="X852" i="1" s="1"/>
  <c r="O852" i="1"/>
  <c r="C853" i="1"/>
  <c r="D853" i="1"/>
  <c r="E853" i="1"/>
  <c r="F853" i="1"/>
  <c r="G853" i="1"/>
  <c r="H853" i="1"/>
  <c r="S853" i="1" s="1"/>
  <c r="I853" i="1"/>
  <c r="J853" i="1"/>
  <c r="K853" i="1"/>
  <c r="L853" i="1"/>
  <c r="M853" i="1"/>
  <c r="X853" i="1" s="1"/>
  <c r="O853" i="1"/>
  <c r="C854" i="1"/>
  <c r="D854" i="1"/>
  <c r="E854" i="1"/>
  <c r="F854" i="1"/>
  <c r="G854" i="1"/>
  <c r="H854" i="1"/>
  <c r="S854" i="1" s="1"/>
  <c r="I854" i="1"/>
  <c r="J854" i="1"/>
  <c r="K854" i="1"/>
  <c r="L854" i="1"/>
  <c r="M854" i="1"/>
  <c r="X854" i="1" s="1"/>
  <c r="O854" i="1"/>
  <c r="C855" i="1"/>
  <c r="D855" i="1"/>
  <c r="E855" i="1"/>
  <c r="F855" i="1"/>
  <c r="G855" i="1"/>
  <c r="H855" i="1"/>
  <c r="S855" i="1" s="1"/>
  <c r="I855" i="1"/>
  <c r="J855" i="1"/>
  <c r="K855" i="1"/>
  <c r="L855" i="1"/>
  <c r="M855" i="1"/>
  <c r="O855" i="1"/>
  <c r="C856" i="1"/>
  <c r="D856" i="1"/>
  <c r="E856" i="1"/>
  <c r="F856" i="1"/>
  <c r="G856" i="1"/>
  <c r="H856" i="1"/>
  <c r="S856" i="1" s="1"/>
  <c r="I856" i="1"/>
  <c r="J856" i="1"/>
  <c r="K856" i="1"/>
  <c r="L856" i="1"/>
  <c r="M856" i="1"/>
  <c r="X856" i="1" s="1"/>
  <c r="O856" i="1"/>
  <c r="C857" i="1"/>
  <c r="D857" i="1"/>
  <c r="E857" i="1"/>
  <c r="F857" i="1"/>
  <c r="G857" i="1"/>
  <c r="H857" i="1"/>
  <c r="S857" i="1" s="1"/>
  <c r="I857" i="1"/>
  <c r="J857" i="1"/>
  <c r="K857" i="1"/>
  <c r="L857" i="1"/>
  <c r="M857" i="1"/>
  <c r="O857" i="1"/>
  <c r="C858" i="1"/>
  <c r="D858" i="1"/>
  <c r="E858" i="1"/>
  <c r="F858" i="1"/>
  <c r="G858" i="1"/>
  <c r="H858" i="1"/>
  <c r="S858" i="1" s="1"/>
  <c r="I858" i="1"/>
  <c r="J858" i="1"/>
  <c r="K858" i="1"/>
  <c r="L858" i="1"/>
  <c r="M858" i="1"/>
  <c r="X858" i="1" s="1"/>
  <c r="O858" i="1"/>
  <c r="C859" i="1"/>
  <c r="D859" i="1"/>
  <c r="E859" i="1"/>
  <c r="F859" i="1"/>
  <c r="G859" i="1"/>
  <c r="H859" i="1"/>
  <c r="S859" i="1" s="1"/>
  <c r="I859" i="1"/>
  <c r="J859" i="1"/>
  <c r="K859" i="1"/>
  <c r="L859" i="1"/>
  <c r="M859" i="1"/>
  <c r="X859" i="1" s="1"/>
  <c r="O859" i="1"/>
  <c r="C860" i="1"/>
  <c r="D860" i="1"/>
  <c r="E860" i="1"/>
  <c r="F860" i="1"/>
  <c r="G860" i="1"/>
  <c r="H860" i="1"/>
  <c r="S860" i="1" s="1"/>
  <c r="I860" i="1"/>
  <c r="J860" i="1"/>
  <c r="K860" i="1"/>
  <c r="L860" i="1"/>
  <c r="M860" i="1"/>
  <c r="X860" i="1" s="1"/>
  <c r="O860" i="1"/>
  <c r="C861" i="1"/>
  <c r="D861" i="1"/>
  <c r="E861" i="1"/>
  <c r="F861" i="1"/>
  <c r="G861" i="1"/>
  <c r="H861" i="1"/>
  <c r="S861" i="1" s="1"/>
  <c r="I861" i="1"/>
  <c r="J861" i="1"/>
  <c r="K861" i="1"/>
  <c r="L861" i="1"/>
  <c r="M861" i="1"/>
  <c r="X861" i="1" s="1"/>
  <c r="O861" i="1"/>
  <c r="C862" i="1"/>
  <c r="D862" i="1"/>
  <c r="E862" i="1"/>
  <c r="F862" i="1"/>
  <c r="G862" i="1"/>
  <c r="H862" i="1"/>
  <c r="S862" i="1" s="1"/>
  <c r="I862" i="1"/>
  <c r="J862" i="1"/>
  <c r="K862" i="1"/>
  <c r="L862" i="1"/>
  <c r="M862" i="1"/>
  <c r="X862" i="1" s="1"/>
  <c r="O862" i="1"/>
  <c r="C863" i="1"/>
  <c r="D863" i="1"/>
  <c r="E863" i="1"/>
  <c r="F863" i="1"/>
  <c r="G863" i="1"/>
  <c r="H863" i="1"/>
  <c r="S863" i="1" s="1"/>
  <c r="I863" i="1"/>
  <c r="J863" i="1"/>
  <c r="K863" i="1"/>
  <c r="L863" i="1"/>
  <c r="M863" i="1"/>
  <c r="X863" i="1" s="1"/>
  <c r="O863" i="1"/>
  <c r="C864" i="1"/>
  <c r="D864" i="1"/>
  <c r="E864" i="1"/>
  <c r="F864" i="1"/>
  <c r="G864" i="1"/>
  <c r="H864" i="1"/>
  <c r="S864" i="1" s="1"/>
  <c r="I864" i="1"/>
  <c r="J864" i="1"/>
  <c r="K864" i="1"/>
  <c r="L864" i="1"/>
  <c r="M864" i="1"/>
  <c r="O864" i="1"/>
  <c r="C865" i="1"/>
  <c r="D865" i="1"/>
  <c r="E865" i="1"/>
  <c r="F865" i="1"/>
  <c r="G865" i="1"/>
  <c r="H865" i="1"/>
  <c r="S865" i="1" s="1"/>
  <c r="I865" i="1"/>
  <c r="J865" i="1"/>
  <c r="K865" i="1"/>
  <c r="L865" i="1"/>
  <c r="M865" i="1"/>
  <c r="O865" i="1"/>
  <c r="C866" i="1"/>
  <c r="D866" i="1"/>
  <c r="E866" i="1"/>
  <c r="F866" i="1"/>
  <c r="G866" i="1"/>
  <c r="H866" i="1"/>
  <c r="S866" i="1" s="1"/>
  <c r="I866" i="1"/>
  <c r="J866" i="1"/>
  <c r="K866" i="1"/>
  <c r="L866" i="1"/>
  <c r="M866" i="1"/>
  <c r="X866" i="1" s="1"/>
  <c r="O866" i="1"/>
  <c r="C867" i="1"/>
  <c r="D867" i="1"/>
  <c r="E867" i="1"/>
  <c r="F867" i="1"/>
  <c r="G867" i="1"/>
  <c r="H867" i="1"/>
  <c r="S867" i="1" s="1"/>
  <c r="I867" i="1"/>
  <c r="J867" i="1"/>
  <c r="K867" i="1"/>
  <c r="L867" i="1"/>
  <c r="M867" i="1"/>
  <c r="X867" i="1" s="1"/>
  <c r="O867" i="1"/>
  <c r="C868" i="1"/>
  <c r="D868" i="1"/>
  <c r="E868" i="1"/>
  <c r="F868" i="1"/>
  <c r="G868" i="1"/>
  <c r="H868" i="1"/>
  <c r="S868" i="1" s="1"/>
  <c r="I868" i="1"/>
  <c r="J868" i="1"/>
  <c r="K868" i="1"/>
  <c r="L868" i="1"/>
  <c r="M868" i="1"/>
  <c r="X868" i="1" s="1"/>
  <c r="O868" i="1"/>
  <c r="C869" i="1"/>
  <c r="D869" i="1"/>
  <c r="E869" i="1"/>
  <c r="F869" i="1"/>
  <c r="G869" i="1"/>
  <c r="H869" i="1"/>
  <c r="S869" i="1" s="1"/>
  <c r="I869" i="1"/>
  <c r="J869" i="1"/>
  <c r="K869" i="1"/>
  <c r="L869" i="1"/>
  <c r="M869" i="1"/>
  <c r="X869" i="1" s="1"/>
  <c r="O869" i="1"/>
  <c r="C870" i="1"/>
  <c r="D870" i="1"/>
  <c r="E870" i="1"/>
  <c r="F870" i="1"/>
  <c r="G870" i="1"/>
  <c r="H870" i="1"/>
  <c r="S870" i="1" s="1"/>
  <c r="I870" i="1"/>
  <c r="J870" i="1"/>
  <c r="K870" i="1"/>
  <c r="L870" i="1"/>
  <c r="M870" i="1"/>
  <c r="X870" i="1" s="1"/>
  <c r="O870" i="1"/>
  <c r="C871" i="1"/>
  <c r="D871" i="1"/>
  <c r="E871" i="1"/>
  <c r="F871" i="1"/>
  <c r="G871" i="1"/>
  <c r="H871" i="1"/>
  <c r="S871" i="1" s="1"/>
  <c r="I871" i="1"/>
  <c r="J871" i="1"/>
  <c r="K871" i="1"/>
  <c r="L871" i="1"/>
  <c r="M871" i="1"/>
  <c r="X871" i="1" s="1"/>
  <c r="O871" i="1"/>
  <c r="C872" i="1"/>
  <c r="D872" i="1"/>
  <c r="E872" i="1"/>
  <c r="F872" i="1"/>
  <c r="G872" i="1"/>
  <c r="H872" i="1"/>
  <c r="S872" i="1" s="1"/>
  <c r="I872" i="1"/>
  <c r="J872" i="1"/>
  <c r="K872" i="1"/>
  <c r="L872" i="1"/>
  <c r="M872" i="1"/>
  <c r="O872" i="1"/>
  <c r="C873" i="1"/>
  <c r="D873" i="1"/>
  <c r="E873" i="1"/>
  <c r="F873" i="1"/>
  <c r="G873" i="1"/>
  <c r="H873" i="1"/>
  <c r="S873" i="1" s="1"/>
  <c r="I873" i="1"/>
  <c r="J873" i="1"/>
  <c r="K873" i="1"/>
  <c r="L873" i="1"/>
  <c r="M873" i="1"/>
  <c r="O873" i="1"/>
  <c r="C874" i="1"/>
  <c r="D874" i="1"/>
  <c r="E874" i="1"/>
  <c r="F874" i="1"/>
  <c r="G874" i="1"/>
  <c r="H874" i="1"/>
  <c r="S874" i="1" s="1"/>
  <c r="I874" i="1"/>
  <c r="J874" i="1"/>
  <c r="K874" i="1"/>
  <c r="L874" i="1"/>
  <c r="M874" i="1"/>
  <c r="X874" i="1" s="1"/>
  <c r="O874" i="1"/>
  <c r="C875" i="1"/>
  <c r="D875" i="1"/>
  <c r="E875" i="1"/>
  <c r="F875" i="1"/>
  <c r="G875" i="1"/>
  <c r="H875" i="1"/>
  <c r="S875" i="1" s="1"/>
  <c r="I875" i="1"/>
  <c r="J875" i="1"/>
  <c r="K875" i="1"/>
  <c r="L875" i="1"/>
  <c r="M875" i="1"/>
  <c r="X875" i="1" s="1"/>
  <c r="O875" i="1"/>
  <c r="C876" i="1"/>
  <c r="D876" i="1"/>
  <c r="E876" i="1"/>
  <c r="F876" i="1"/>
  <c r="G876" i="1"/>
  <c r="H876" i="1"/>
  <c r="S876" i="1" s="1"/>
  <c r="I876" i="1"/>
  <c r="J876" i="1"/>
  <c r="K876" i="1"/>
  <c r="L876" i="1"/>
  <c r="M876" i="1"/>
  <c r="X876" i="1" s="1"/>
  <c r="O876" i="1"/>
  <c r="C877" i="1"/>
  <c r="D877" i="1"/>
  <c r="E877" i="1"/>
  <c r="F877" i="1"/>
  <c r="G877" i="1"/>
  <c r="H877" i="1"/>
  <c r="S877" i="1" s="1"/>
  <c r="I877" i="1"/>
  <c r="J877" i="1"/>
  <c r="K877" i="1"/>
  <c r="L877" i="1"/>
  <c r="M877" i="1"/>
  <c r="X877" i="1" s="1"/>
  <c r="O877" i="1"/>
  <c r="C878" i="1"/>
  <c r="D878" i="1"/>
  <c r="E878" i="1"/>
  <c r="F878" i="1"/>
  <c r="G878" i="1"/>
  <c r="H878" i="1"/>
  <c r="S878" i="1" s="1"/>
  <c r="I878" i="1"/>
  <c r="J878" i="1"/>
  <c r="K878" i="1"/>
  <c r="L878" i="1"/>
  <c r="M878" i="1"/>
  <c r="X878" i="1" s="1"/>
  <c r="O878" i="1"/>
  <c r="C879" i="1"/>
  <c r="D879" i="1"/>
  <c r="E879" i="1"/>
  <c r="F879" i="1"/>
  <c r="G879" i="1"/>
  <c r="H879" i="1"/>
  <c r="S879" i="1" s="1"/>
  <c r="I879" i="1"/>
  <c r="J879" i="1"/>
  <c r="K879" i="1"/>
  <c r="L879" i="1"/>
  <c r="M879" i="1"/>
  <c r="X879" i="1" s="1"/>
  <c r="O879" i="1"/>
  <c r="C880" i="1"/>
  <c r="D880" i="1"/>
  <c r="E880" i="1"/>
  <c r="F880" i="1"/>
  <c r="G880" i="1"/>
  <c r="H880" i="1"/>
  <c r="S880" i="1" s="1"/>
  <c r="I880" i="1"/>
  <c r="J880" i="1"/>
  <c r="K880" i="1"/>
  <c r="L880" i="1"/>
  <c r="M880" i="1"/>
  <c r="O880" i="1"/>
  <c r="C881" i="1"/>
  <c r="D881" i="1"/>
  <c r="E881" i="1"/>
  <c r="F881" i="1"/>
  <c r="G881" i="1"/>
  <c r="H881" i="1"/>
  <c r="S881" i="1" s="1"/>
  <c r="I881" i="1"/>
  <c r="J881" i="1"/>
  <c r="K881" i="1"/>
  <c r="L881" i="1"/>
  <c r="M881" i="1"/>
  <c r="O881" i="1"/>
  <c r="C882" i="1"/>
  <c r="D882" i="1"/>
  <c r="E882" i="1"/>
  <c r="F882" i="1"/>
  <c r="G882" i="1"/>
  <c r="H882" i="1"/>
  <c r="S882" i="1" s="1"/>
  <c r="I882" i="1"/>
  <c r="J882" i="1"/>
  <c r="K882" i="1"/>
  <c r="L882" i="1"/>
  <c r="M882" i="1"/>
  <c r="X882" i="1" s="1"/>
  <c r="O882" i="1"/>
  <c r="C883" i="1"/>
  <c r="D883" i="1"/>
  <c r="E883" i="1"/>
  <c r="F883" i="1"/>
  <c r="G883" i="1"/>
  <c r="H883" i="1"/>
  <c r="S883" i="1" s="1"/>
  <c r="I883" i="1"/>
  <c r="J883" i="1"/>
  <c r="K883" i="1"/>
  <c r="L883" i="1"/>
  <c r="M883" i="1"/>
  <c r="X883" i="1" s="1"/>
  <c r="O883" i="1"/>
  <c r="C884" i="1"/>
  <c r="D884" i="1"/>
  <c r="E884" i="1"/>
  <c r="F884" i="1"/>
  <c r="G884" i="1"/>
  <c r="H884" i="1"/>
  <c r="S884" i="1" s="1"/>
  <c r="I884" i="1"/>
  <c r="J884" i="1"/>
  <c r="K884" i="1"/>
  <c r="L884" i="1"/>
  <c r="M884" i="1"/>
  <c r="X884" i="1" s="1"/>
  <c r="O884" i="1"/>
  <c r="C885" i="1"/>
  <c r="D885" i="1"/>
  <c r="E885" i="1"/>
  <c r="F885" i="1"/>
  <c r="G885" i="1"/>
  <c r="H885" i="1"/>
  <c r="S885" i="1" s="1"/>
  <c r="I885" i="1"/>
  <c r="J885" i="1"/>
  <c r="K885" i="1"/>
  <c r="L885" i="1"/>
  <c r="M885" i="1"/>
  <c r="X885" i="1" s="1"/>
  <c r="O885" i="1"/>
  <c r="C886" i="1"/>
  <c r="D886" i="1"/>
  <c r="E886" i="1"/>
  <c r="F886" i="1"/>
  <c r="G886" i="1"/>
  <c r="H886" i="1"/>
  <c r="S886" i="1" s="1"/>
  <c r="I886" i="1"/>
  <c r="J886" i="1"/>
  <c r="K886" i="1"/>
  <c r="L886" i="1"/>
  <c r="M886" i="1"/>
  <c r="X886" i="1" s="1"/>
  <c r="O886" i="1"/>
  <c r="C887" i="1"/>
  <c r="D887" i="1"/>
  <c r="E887" i="1"/>
  <c r="F887" i="1"/>
  <c r="G887" i="1"/>
  <c r="H887" i="1"/>
  <c r="S887" i="1" s="1"/>
  <c r="I887" i="1"/>
  <c r="J887" i="1"/>
  <c r="K887" i="1"/>
  <c r="L887" i="1"/>
  <c r="M887" i="1"/>
  <c r="X887" i="1" s="1"/>
  <c r="O887" i="1"/>
  <c r="C888" i="1"/>
  <c r="D888" i="1"/>
  <c r="E888" i="1"/>
  <c r="F888" i="1"/>
  <c r="G888" i="1"/>
  <c r="H888" i="1"/>
  <c r="S888" i="1" s="1"/>
  <c r="I888" i="1"/>
  <c r="J888" i="1"/>
  <c r="K888" i="1"/>
  <c r="L888" i="1"/>
  <c r="M888" i="1"/>
  <c r="O888" i="1"/>
  <c r="C889" i="1"/>
  <c r="D889" i="1"/>
  <c r="E889" i="1"/>
  <c r="F889" i="1"/>
  <c r="G889" i="1"/>
  <c r="H889" i="1"/>
  <c r="S889" i="1" s="1"/>
  <c r="I889" i="1"/>
  <c r="J889" i="1"/>
  <c r="K889" i="1"/>
  <c r="L889" i="1"/>
  <c r="M889" i="1"/>
  <c r="O889" i="1"/>
  <c r="C890" i="1"/>
  <c r="D890" i="1"/>
  <c r="E890" i="1"/>
  <c r="F890" i="1"/>
  <c r="G890" i="1"/>
  <c r="H890" i="1"/>
  <c r="S890" i="1" s="1"/>
  <c r="I890" i="1"/>
  <c r="J890" i="1"/>
  <c r="K890" i="1"/>
  <c r="L890" i="1"/>
  <c r="M890" i="1"/>
  <c r="X890" i="1" s="1"/>
  <c r="O890" i="1"/>
  <c r="C891" i="1"/>
  <c r="D891" i="1"/>
  <c r="E891" i="1"/>
  <c r="F891" i="1"/>
  <c r="G891" i="1"/>
  <c r="H891" i="1"/>
  <c r="S891" i="1" s="1"/>
  <c r="I891" i="1"/>
  <c r="J891" i="1"/>
  <c r="K891" i="1"/>
  <c r="L891" i="1"/>
  <c r="M891" i="1"/>
  <c r="X891" i="1" s="1"/>
  <c r="O891" i="1"/>
  <c r="C892" i="1"/>
  <c r="D892" i="1"/>
  <c r="E892" i="1"/>
  <c r="F892" i="1"/>
  <c r="G892" i="1"/>
  <c r="H892" i="1"/>
  <c r="S892" i="1" s="1"/>
  <c r="I892" i="1"/>
  <c r="J892" i="1"/>
  <c r="K892" i="1"/>
  <c r="L892" i="1"/>
  <c r="M892" i="1"/>
  <c r="X892" i="1" s="1"/>
  <c r="O892" i="1"/>
  <c r="C893" i="1"/>
  <c r="D893" i="1"/>
  <c r="E893" i="1"/>
  <c r="F893" i="1"/>
  <c r="G893" i="1"/>
  <c r="H893" i="1"/>
  <c r="S893" i="1" s="1"/>
  <c r="I893" i="1"/>
  <c r="J893" i="1"/>
  <c r="K893" i="1"/>
  <c r="L893" i="1"/>
  <c r="M893" i="1"/>
  <c r="X893" i="1" s="1"/>
  <c r="O893" i="1"/>
  <c r="C894" i="1"/>
  <c r="D894" i="1"/>
  <c r="E894" i="1"/>
  <c r="F894" i="1"/>
  <c r="G894" i="1"/>
  <c r="H894" i="1"/>
  <c r="S894" i="1" s="1"/>
  <c r="I894" i="1"/>
  <c r="J894" i="1"/>
  <c r="K894" i="1"/>
  <c r="L894" i="1"/>
  <c r="M894" i="1"/>
  <c r="X894" i="1" s="1"/>
  <c r="O894" i="1"/>
  <c r="C895" i="1"/>
  <c r="D895" i="1"/>
  <c r="E895" i="1"/>
  <c r="F895" i="1"/>
  <c r="G895" i="1"/>
  <c r="H895" i="1"/>
  <c r="S895" i="1" s="1"/>
  <c r="I895" i="1"/>
  <c r="J895" i="1"/>
  <c r="K895" i="1"/>
  <c r="L895" i="1"/>
  <c r="M895" i="1"/>
  <c r="X895" i="1" s="1"/>
  <c r="O895" i="1"/>
  <c r="C896" i="1"/>
  <c r="D896" i="1"/>
  <c r="E896" i="1"/>
  <c r="F896" i="1"/>
  <c r="G896" i="1"/>
  <c r="H896" i="1"/>
  <c r="S896" i="1" s="1"/>
  <c r="I896" i="1"/>
  <c r="J896" i="1"/>
  <c r="K896" i="1"/>
  <c r="L896" i="1"/>
  <c r="M896" i="1"/>
  <c r="X896" i="1" s="1"/>
  <c r="O896" i="1"/>
  <c r="C897" i="1"/>
  <c r="D897" i="1"/>
  <c r="E897" i="1"/>
  <c r="F897" i="1"/>
  <c r="G897" i="1"/>
  <c r="H897" i="1"/>
  <c r="S897" i="1" s="1"/>
  <c r="I897" i="1"/>
  <c r="J897" i="1"/>
  <c r="K897" i="1"/>
  <c r="L897" i="1"/>
  <c r="M897" i="1"/>
  <c r="X897" i="1" s="1"/>
  <c r="O897" i="1"/>
  <c r="C898" i="1"/>
  <c r="D898" i="1"/>
  <c r="E898" i="1"/>
  <c r="F898" i="1"/>
  <c r="G898" i="1"/>
  <c r="H898" i="1"/>
  <c r="S898" i="1" s="1"/>
  <c r="I898" i="1"/>
  <c r="J898" i="1"/>
  <c r="K898" i="1"/>
  <c r="L898" i="1"/>
  <c r="M898" i="1"/>
  <c r="X898" i="1" s="1"/>
  <c r="O898" i="1"/>
  <c r="C899" i="1"/>
  <c r="D899" i="1"/>
  <c r="E899" i="1"/>
  <c r="F899" i="1"/>
  <c r="G899" i="1"/>
  <c r="H899" i="1"/>
  <c r="S899" i="1" s="1"/>
  <c r="I899" i="1"/>
  <c r="J899" i="1"/>
  <c r="K899" i="1"/>
  <c r="L899" i="1"/>
  <c r="M899" i="1"/>
  <c r="O899" i="1"/>
  <c r="C900" i="1"/>
  <c r="D900" i="1"/>
  <c r="E900" i="1"/>
  <c r="F900" i="1"/>
  <c r="G900" i="1"/>
  <c r="H900" i="1"/>
  <c r="S900" i="1" s="1"/>
  <c r="I900" i="1"/>
  <c r="J900" i="1"/>
  <c r="K900" i="1"/>
  <c r="L900" i="1"/>
  <c r="M900" i="1"/>
  <c r="O900" i="1"/>
  <c r="C901" i="1"/>
  <c r="D901" i="1"/>
  <c r="E901" i="1"/>
  <c r="F901" i="1"/>
  <c r="G901" i="1"/>
  <c r="H901" i="1"/>
  <c r="S901" i="1" s="1"/>
  <c r="I901" i="1"/>
  <c r="J901" i="1"/>
  <c r="K901" i="1"/>
  <c r="L901" i="1"/>
  <c r="M901" i="1"/>
  <c r="X901" i="1" s="1"/>
  <c r="O901" i="1"/>
  <c r="C902" i="1"/>
  <c r="D902" i="1"/>
  <c r="E902" i="1"/>
  <c r="F902" i="1"/>
  <c r="G902" i="1"/>
  <c r="H902" i="1"/>
  <c r="S902" i="1" s="1"/>
  <c r="I902" i="1"/>
  <c r="J902" i="1"/>
  <c r="K902" i="1"/>
  <c r="L902" i="1"/>
  <c r="M902" i="1"/>
  <c r="O902" i="1"/>
  <c r="C903" i="1"/>
  <c r="D903" i="1"/>
  <c r="E903" i="1"/>
  <c r="F903" i="1"/>
  <c r="G903" i="1"/>
  <c r="H903" i="1"/>
  <c r="S903" i="1" s="1"/>
  <c r="I903" i="1"/>
  <c r="J903" i="1"/>
  <c r="K903" i="1"/>
  <c r="L903" i="1"/>
  <c r="M903" i="1"/>
  <c r="X903" i="1" s="1"/>
  <c r="O903" i="1"/>
  <c r="C904" i="1"/>
  <c r="D904" i="1"/>
  <c r="E904" i="1"/>
  <c r="F904" i="1"/>
  <c r="G904" i="1"/>
  <c r="H904" i="1"/>
  <c r="S904" i="1" s="1"/>
  <c r="I904" i="1"/>
  <c r="J904" i="1"/>
  <c r="K904" i="1"/>
  <c r="L904" i="1"/>
  <c r="M904" i="1"/>
  <c r="X904" i="1" s="1"/>
  <c r="O904" i="1"/>
  <c r="C905" i="1"/>
  <c r="D905" i="1"/>
  <c r="E905" i="1"/>
  <c r="F905" i="1"/>
  <c r="G905" i="1"/>
  <c r="H905" i="1"/>
  <c r="S905" i="1" s="1"/>
  <c r="I905" i="1"/>
  <c r="J905" i="1"/>
  <c r="K905" i="1"/>
  <c r="L905" i="1"/>
  <c r="M905" i="1"/>
  <c r="X905" i="1" s="1"/>
  <c r="O905" i="1"/>
  <c r="C906" i="1"/>
  <c r="D906" i="1"/>
  <c r="E906" i="1"/>
  <c r="F906" i="1"/>
  <c r="G906" i="1"/>
  <c r="H906" i="1"/>
  <c r="S906" i="1" s="1"/>
  <c r="I906" i="1"/>
  <c r="J906" i="1"/>
  <c r="K906" i="1"/>
  <c r="L906" i="1"/>
  <c r="M906" i="1"/>
  <c r="X906" i="1" s="1"/>
  <c r="O906" i="1"/>
  <c r="C907" i="1"/>
  <c r="D907" i="1"/>
  <c r="E907" i="1"/>
  <c r="F907" i="1"/>
  <c r="G907" i="1"/>
  <c r="H907" i="1"/>
  <c r="S907" i="1" s="1"/>
  <c r="I907" i="1"/>
  <c r="J907" i="1"/>
  <c r="K907" i="1"/>
  <c r="L907" i="1"/>
  <c r="M907" i="1"/>
  <c r="X907" i="1" s="1"/>
  <c r="O907" i="1"/>
  <c r="C908" i="1"/>
  <c r="D908" i="1"/>
  <c r="E908" i="1"/>
  <c r="F908" i="1"/>
  <c r="G908" i="1"/>
  <c r="H908" i="1"/>
  <c r="S908" i="1" s="1"/>
  <c r="I908" i="1"/>
  <c r="J908" i="1"/>
  <c r="K908" i="1"/>
  <c r="L908" i="1"/>
  <c r="M908" i="1"/>
  <c r="X908" i="1" s="1"/>
  <c r="O908" i="1"/>
  <c r="C909" i="1"/>
  <c r="D909" i="1"/>
  <c r="E909" i="1"/>
  <c r="F909" i="1"/>
  <c r="G909" i="1"/>
  <c r="H909" i="1"/>
  <c r="S909" i="1" s="1"/>
  <c r="I909" i="1"/>
  <c r="J909" i="1"/>
  <c r="K909" i="1"/>
  <c r="L909" i="1"/>
  <c r="M909" i="1"/>
  <c r="X909" i="1" s="1"/>
  <c r="O909" i="1"/>
  <c r="C910" i="1"/>
  <c r="D910" i="1"/>
  <c r="E910" i="1"/>
  <c r="F910" i="1"/>
  <c r="G910" i="1"/>
  <c r="H910" i="1"/>
  <c r="S910" i="1" s="1"/>
  <c r="I910" i="1"/>
  <c r="J910" i="1"/>
  <c r="K910" i="1"/>
  <c r="L910" i="1"/>
  <c r="M910" i="1"/>
  <c r="O910" i="1"/>
  <c r="C911" i="1"/>
  <c r="D911" i="1"/>
  <c r="E911" i="1"/>
  <c r="F911" i="1"/>
  <c r="G911" i="1"/>
  <c r="H911" i="1"/>
  <c r="S911" i="1" s="1"/>
  <c r="I911" i="1"/>
  <c r="J911" i="1"/>
  <c r="K911" i="1"/>
  <c r="L911" i="1"/>
  <c r="M911" i="1"/>
  <c r="X911" i="1" s="1"/>
  <c r="O911" i="1"/>
  <c r="C912" i="1"/>
  <c r="D912" i="1"/>
  <c r="E912" i="1"/>
  <c r="F912" i="1"/>
  <c r="G912" i="1"/>
  <c r="H912" i="1"/>
  <c r="S912" i="1" s="1"/>
  <c r="I912" i="1"/>
  <c r="J912" i="1"/>
  <c r="K912" i="1"/>
  <c r="L912" i="1"/>
  <c r="M912" i="1"/>
  <c r="X912" i="1" s="1"/>
  <c r="O912" i="1"/>
  <c r="C913" i="1"/>
  <c r="D913" i="1"/>
  <c r="E913" i="1"/>
  <c r="F913" i="1"/>
  <c r="G913" i="1"/>
  <c r="H913" i="1"/>
  <c r="S913" i="1" s="1"/>
  <c r="I913" i="1"/>
  <c r="J913" i="1"/>
  <c r="K913" i="1"/>
  <c r="L913" i="1"/>
  <c r="M913" i="1"/>
  <c r="X913" i="1" s="1"/>
  <c r="O913" i="1"/>
  <c r="C914" i="1"/>
  <c r="D914" i="1"/>
  <c r="E914" i="1"/>
  <c r="F914" i="1"/>
  <c r="G914" i="1"/>
  <c r="H914" i="1"/>
  <c r="S914" i="1" s="1"/>
  <c r="I914" i="1"/>
  <c r="J914" i="1"/>
  <c r="K914" i="1"/>
  <c r="L914" i="1"/>
  <c r="M914" i="1"/>
  <c r="X914" i="1" s="1"/>
  <c r="O914" i="1"/>
  <c r="C915" i="1"/>
  <c r="D915" i="1"/>
  <c r="E915" i="1"/>
  <c r="F915" i="1"/>
  <c r="G915" i="1"/>
  <c r="H915" i="1"/>
  <c r="S915" i="1" s="1"/>
  <c r="I915" i="1"/>
  <c r="J915" i="1"/>
  <c r="K915" i="1"/>
  <c r="L915" i="1"/>
  <c r="M915" i="1"/>
  <c r="X915" i="1" s="1"/>
  <c r="O915" i="1"/>
  <c r="C916" i="1"/>
  <c r="D916" i="1"/>
  <c r="E916" i="1"/>
  <c r="F916" i="1"/>
  <c r="G916" i="1"/>
  <c r="H916" i="1"/>
  <c r="S916" i="1" s="1"/>
  <c r="I916" i="1"/>
  <c r="J916" i="1"/>
  <c r="K916" i="1"/>
  <c r="L916" i="1"/>
  <c r="M916" i="1"/>
  <c r="X916" i="1" s="1"/>
  <c r="O916" i="1"/>
  <c r="C917" i="1"/>
  <c r="D917" i="1"/>
  <c r="E917" i="1"/>
  <c r="F917" i="1"/>
  <c r="G917" i="1"/>
  <c r="H917" i="1"/>
  <c r="S917" i="1" s="1"/>
  <c r="I917" i="1"/>
  <c r="J917" i="1"/>
  <c r="K917" i="1"/>
  <c r="L917" i="1"/>
  <c r="M917" i="1"/>
  <c r="X917" i="1" s="1"/>
  <c r="O917" i="1"/>
  <c r="C918" i="1"/>
  <c r="D918" i="1"/>
  <c r="E918" i="1"/>
  <c r="F918" i="1"/>
  <c r="G918" i="1"/>
  <c r="H918" i="1"/>
  <c r="S918" i="1" s="1"/>
  <c r="I918" i="1"/>
  <c r="J918" i="1"/>
  <c r="K918" i="1"/>
  <c r="L918" i="1"/>
  <c r="M918" i="1"/>
  <c r="O918" i="1"/>
  <c r="C919" i="1"/>
  <c r="D919" i="1"/>
  <c r="E919" i="1"/>
  <c r="F919" i="1"/>
  <c r="G919" i="1"/>
  <c r="H919" i="1"/>
  <c r="S919" i="1" s="1"/>
  <c r="I919" i="1"/>
  <c r="J919" i="1"/>
  <c r="K919" i="1"/>
  <c r="L919" i="1"/>
  <c r="M919" i="1"/>
  <c r="X919" i="1" s="1"/>
  <c r="O919" i="1"/>
  <c r="C920" i="1"/>
  <c r="D920" i="1"/>
  <c r="E920" i="1"/>
  <c r="F920" i="1"/>
  <c r="G920" i="1"/>
  <c r="H920" i="1"/>
  <c r="S920" i="1" s="1"/>
  <c r="I920" i="1"/>
  <c r="J920" i="1"/>
  <c r="K920" i="1"/>
  <c r="L920" i="1"/>
  <c r="M920" i="1"/>
  <c r="X920" i="1" s="1"/>
  <c r="O920" i="1"/>
  <c r="C921" i="1"/>
  <c r="D921" i="1"/>
  <c r="E921" i="1"/>
  <c r="F921" i="1"/>
  <c r="G921" i="1"/>
  <c r="H921" i="1"/>
  <c r="S921" i="1" s="1"/>
  <c r="I921" i="1"/>
  <c r="J921" i="1"/>
  <c r="K921" i="1"/>
  <c r="L921" i="1"/>
  <c r="M921" i="1"/>
  <c r="X921" i="1" s="1"/>
  <c r="O921" i="1"/>
  <c r="C922" i="1"/>
  <c r="D922" i="1"/>
  <c r="E922" i="1"/>
  <c r="F922" i="1"/>
  <c r="G922" i="1"/>
  <c r="H922" i="1"/>
  <c r="S922" i="1" s="1"/>
  <c r="I922" i="1"/>
  <c r="J922" i="1"/>
  <c r="K922" i="1"/>
  <c r="L922" i="1"/>
  <c r="M922" i="1"/>
  <c r="X922" i="1" s="1"/>
  <c r="O922" i="1"/>
  <c r="C923" i="1"/>
  <c r="D923" i="1"/>
  <c r="E923" i="1"/>
  <c r="F923" i="1"/>
  <c r="G923" i="1"/>
  <c r="H923" i="1"/>
  <c r="S923" i="1" s="1"/>
  <c r="I923" i="1"/>
  <c r="J923" i="1"/>
  <c r="K923" i="1"/>
  <c r="L923" i="1"/>
  <c r="M923" i="1"/>
  <c r="X923" i="1" s="1"/>
  <c r="O923" i="1"/>
  <c r="C924" i="1"/>
  <c r="D924" i="1"/>
  <c r="E924" i="1"/>
  <c r="F924" i="1"/>
  <c r="G924" i="1"/>
  <c r="H924" i="1"/>
  <c r="S924" i="1" s="1"/>
  <c r="I924" i="1"/>
  <c r="J924" i="1"/>
  <c r="K924" i="1"/>
  <c r="L924" i="1"/>
  <c r="M924" i="1"/>
  <c r="X924" i="1" s="1"/>
  <c r="O924" i="1"/>
  <c r="C925" i="1"/>
  <c r="D925" i="1"/>
  <c r="E925" i="1"/>
  <c r="F925" i="1"/>
  <c r="G925" i="1"/>
  <c r="H925" i="1"/>
  <c r="S925" i="1" s="1"/>
  <c r="I925" i="1"/>
  <c r="J925" i="1"/>
  <c r="K925" i="1"/>
  <c r="L925" i="1"/>
  <c r="M925" i="1"/>
  <c r="X925" i="1" s="1"/>
  <c r="O925" i="1"/>
  <c r="C926" i="1"/>
  <c r="D926" i="1"/>
  <c r="E926" i="1"/>
  <c r="F926" i="1"/>
  <c r="G926" i="1"/>
  <c r="H926" i="1"/>
  <c r="S926" i="1" s="1"/>
  <c r="I926" i="1"/>
  <c r="J926" i="1"/>
  <c r="K926" i="1"/>
  <c r="L926" i="1"/>
  <c r="M926" i="1"/>
  <c r="O926" i="1"/>
  <c r="C927" i="1"/>
  <c r="D927" i="1"/>
  <c r="E927" i="1"/>
  <c r="F927" i="1"/>
  <c r="G927" i="1"/>
  <c r="H927" i="1"/>
  <c r="S927" i="1" s="1"/>
  <c r="I927" i="1"/>
  <c r="J927" i="1"/>
  <c r="K927" i="1"/>
  <c r="L927" i="1"/>
  <c r="M927" i="1"/>
  <c r="X927" i="1" s="1"/>
  <c r="O927" i="1"/>
  <c r="C928" i="1"/>
  <c r="D928" i="1"/>
  <c r="E928" i="1"/>
  <c r="F928" i="1"/>
  <c r="G928" i="1"/>
  <c r="H928" i="1"/>
  <c r="S928" i="1" s="1"/>
  <c r="I928" i="1"/>
  <c r="J928" i="1"/>
  <c r="K928" i="1"/>
  <c r="L928" i="1"/>
  <c r="M928" i="1"/>
  <c r="X928" i="1" s="1"/>
  <c r="O928" i="1"/>
  <c r="C929" i="1"/>
  <c r="D929" i="1"/>
  <c r="E929" i="1"/>
  <c r="F929" i="1"/>
  <c r="G929" i="1"/>
  <c r="H929" i="1"/>
  <c r="S929" i="1" s="1"/>
  <c r="I929" i="1"/>
  <c r="J929" i="1"/>
  <c r="K929" i="1"/>
  <c r="L929" i="1"/>
  <c r="M929" i="1"/>
  <c r="X929" i="1" s="1"/>
  <c r="O929" i="1"/>
  <c r="C930" i="1"/>
  <c r="D930" i="1"/>
  <c r="E930" i="1"/>
  <c r="F930" i="1"/>
  <c r="G930" i="1"/>
  <c r="H930" i="1"/>
  <c r="S930" i="1" s="1"/>
  <c r="I930" i="1"/>
  <c r="J930" i="1"/>
  <c r="K930" i="1"/>
  <c r="L930" i="1"/>
  <c r="M930" i="1"/>
  <c r="X930" i="1" s="1"/>
  <c r="O930" i="1"/>
  <c r="C931" i="1"/>
  <c r="D931" i="1"/>
  <c r="E931" i="1"/>
  <c r="F931" i="1"/>
  <c r="G931" i="1"/>
  <c r="H931" i="1"/>
  <c r="S931" i="1" s="1"/>
  <c r="I931" i="1"/>
  <c r="J931" i="1"/>
  <c r="K931" i="1"/>
  <c r="L931" i="1"/>
  <c r="M931" i="1"/>
  <c r="X931" i="1" s="1"/>
  <c r="O931" i="1"/>
  <c r="C932" i="1"/>
  <c r="D932" i="1"/>
  <c r="E932" i="1"/>
  <c r="F932" i="1"/>
  <c r="G932" i="1"/>
  <c r="H932" i="1"/>
  <c r="S932" i="1" s="1"/>
  <c r="I932" i="1"/>
  <c r="J932" i="1"/>
  <c r="K932" i="1"/>
  <c r="L932" i="1"/>
  <c r="M932" i="1"/>
  <c r="X932" i="1" s="1"/>
  <c r="O932" i="1"/>
  <c r="C933" i="1"/>
  <c r="D933" i="1"/>
  <c r="E933" i="1"/>
  <c r="F933" i="1"/>
  <c r="G933" i="1"/>
  <c r="H933" i="1"/>
  <c r="S933" i="1" s="1"/>
  <c r="I933" i="1"/>
  <c r="J933" i="1"/>
  <c r="K933" i="1"/>
  <c r="L933" i="1"/>
  <c r="M933" i="1"/>
  <c r="X933" i="1" s="1"/>
  <c r="O933" i="1"/>
  <c r="C934" i="1"/>
  <c r="D934" i="1"/>
  <c r="E934" i="1"/>
  <c r="F934" i="1"/>
  <c r="G934" i="1"/>
  <c r="H934" i="1"/>
  <c r="S934" i="1" s="1"/>
  <c r="I934" i="1"/>
  <c r="J934" i="1"/>
  <c r="K934" i="1"/>
  <c r="L934" i="1"/>
  <c r="M934" i="1"/>
  <c r="X934" i="1" s="1"/>
  <c r="O934" i="1"/>
  <c r="C935" i="1"/>
  <c r="D935" i="1"/>
  <c r="E935" i="1"/>
  <c r="F935" i="1"/>
  <c r="G935" i="1"/>
  <c r="H935" i="1"/>
  <c r="S935" i="1" s="1"/>
  <c r="I935" i="1"/>
  <c r="J935" i="1"/>
  <c r="K935" i="1"/>
  <c r="L935" i="1"/>
  <c r="M935" i="1"/>
  <c r="X935" i="1" s="1"/>
  <c r="O935" i="1"/>
  <c r="C936" i="1"/>
  <c r="D936" i="1"/>
  <c r="E936" i="1"/>
  <c r="F936" i="1"/>
  <c r="G936" i="1"/>
  <c r="H936" i="1"/>
  <c r="S936" i="1" s="1"/>
  <c r="I936" i="1"/>
  <c r="J936" i="1"/>
  <c r="K936" i="1"/>
  <c r="L936" i="1"/>
  <c r="M936" i="1"/>
  <c r="X936" i="1" s="1"/>
  <c r="O936" i="1"/>
  <c r="C937" i="1"/>
  <c r="D937" i="1"/>
  <c r="E937" i="1"/>
  <c r="F937" i="1"/>
  <c r="G937" i="1"/>
  <c r="H937" i="1"/>
  <c r="S937" i="1" s="1"/>
  <c r="I937" i="1"/>
  <c r="J937" i="1"/>
  <c r="K937" i="1"/>
  <c r="L937" i="1"/>
  <c r="M937" i="1"/>
  <c r="X937" i="1" s="1"/>
  <c r="O937" i="1"/>
  <c r="C938" i="1"/>
  <c r="D938" i="1"/>
  <c r="E938" i="1"/>
  <c r="F938" i="1"/>
  <c r="G938" i="1"/>
  <c r="H938" i="1"/>
  <c r="S938" i="1" s="1"/>
  <c r="I938" i="1"/>
  <c r="J938" i="1"/>
  <c r="K938" i="1"/>
  <c r="L938" i="1"/>
  <c r="M938" i="1"/>
  <c r="O938" i="1"/>
  <c r="C939" i="1"/>
  <c r="D939" i="1"/>
  <c r="E939" i="1"/>
  <c r="F939" i="1"/>
  <c r="G939" i="1"/>
  <c r="H939" i="1"/>
  <c r="S939" i="1" s="1"/>
  <c r="I939" i="1"/>
  <c r="J939" i="1"/>
  <c r="K939" i="1"/>
  <c r="L939" i="1"/>
  <c r="M939" i="1"/>
  <c r="X939" i="1" s="1"/>
  <c r="O939" i="1"/>
  <c r="C940" i="1"/>
  <c r="D940" i="1"/>
  <c r="E940" i="1"/>
  <c r="F940" i="1"/>
  <c r="G940" i="1"/>
  <c r="H940" i="1"/>
  <c r="S940" i="1" s="1"/>
  <c r="I940" i="1"/>
  <c r="J940" i="1"/>
  <c r="K940" i="1"/>
  <c r="L940" i="1"/>
  <c r="M940" i="1"/>
  <c r="X940" i="1" s="1"/>
  <c r="O940" i="1"/>
  <c r="C941" i="1"/>
  <c r="D941" i="1"/>
  <c r="E941" i="1"/>
  <c r="F941" i="1"/>
  <c r="G941" i="1"/>
  <c r="H941" i="1"/>
  <c r="S941" i="1" s="1"/>
  <c r="I941" i="1"/>
  <c r="J941" i="1"/>
  <c r="K941" i="1"/>
  <c r="L941" i="1"/>
  <c r="M941" i="1"/>
  <c r="X941" i="1" s="1"/>
  <c r="O941" i="1"/>
  <c r="C942" i="1"/>
  <c r="D942" i="1"/>
  <c r="E942" i="1"/>
  <c r="F942" i="1"/>
  <c r="G942" i="1"/>
  <c r="H942" i="1"/>
  <c r="S942" i="1" s="1"/>
  <c r="I942" i="1"/>
  <c r="J942" i="1"/>
  <c r="K942" i="1"/>
  <c r="L942" i="1"/>
  <c r="M942" i="1"/>
  <c r="X942" i="1" s="1"/>
  <c r="O942" i="1"/>
  <c r="C943" i="1"/>
  <c r="D943" i="1"/>
  <c r="E943" i="1"/>
  <c r="F943" i="1"/>
  <c r="G943" i="1"/>
  <c r="H943" i="1"/>
  <c r="S943" i="1" s="1"/>
  <c r="I943" i="1"/>
  <c r="J943" i="1"/>
  <c r="K943" i="1"/>
  <c r="L943" i="1"/>
  <c r="M943" i="1"/>
  <c r="X943" i="1" s="1"/>
  <c r="O943" i="1"/>
  <c r="C944" i="1"/>
  <c r="D944" i="1"/>
  <c r="E944" i="1"/>
  <c r="F944" i="1"/>
  <c r="G944" i="1"/>
  <c r="H944" i="1"/>
  <c r="S944" i="1" s="1"/>
  <c r="I944" i="1"/>
  <c r="J944" i="1"/>
  <c r="K944" i="1"/>
  <c r="L944" i="1"/>
  <c r="M944" i="1"/>
  <c r="X944" i="1" s="1"/>
  <c r="O944" i="1"/>
  <c r="C945" i="1"/>
  <c r="D945" i="1"/>
  <c r="E945" i="1"/>
  <c r="F945" i="1"/>
  <c r="G945" i="1"/>
  <c r="H945" i="1"/>
  <c r="S945" i="1" s="1"/>
  <c r="I945" i="1"/>
  <c r="J945" i="1"/>
  <c r="K945" i="1"/>
  <c r="L945" i="1"/>
  <c r="M945" i="1"/>
  <c r="X945" i="1" s="1"/>
  <c r="O945" i="1"/>
  <c r="C946" i="1"/>
  <c r="D946" i="1"/>
  <c r="E946" i="1"/>
  <c r="F946" i="1"/>
  <c r="G946" i="1"/>
  <c r="H946" i="1"/>
  <c r="S946" i="1" s="1"/>
  <c r="I946" i="1"/>
  <c r="J946" i="1"/>
  <c r="K946" i="1"/>
  <c r="L946" i="1"/>
  <c r="M946" i="1"/>
  <c r="X946" i="1" s="1"/>
  <c r="O946" i="1"/>
  <c r="C947" i="1"/>
  <c r="D947" i="1"/>
  <c r="E947" i="1"/>
  <c r="F947" i="1"/>
  <c r="G947" i="1"/>
  <c r="H947" i="1"/>
  <c r="S947" i="1" s="1"/>
  <c r="I947" i="1"/>
  <c r="J947" i="1"/>
  <c r="K947" i="1"/>
  <c r="L947" i="1"/>
  <c r="M947" i="1"/>
  <c r="X947" i="1" s="1"/>
  <c r="O947" i="1"/>
  <c r="C948" i="1"/>
  <c r="D948" i="1"/>
  <c r="E948" i="1"/>
  <c r="F948" i="1"/>
  <c r="G948" i="1"/>
  <c r="H948" i="1"/>
  <c r="S948" i="1" s="1"/>
  <c r="I948" i="1"/>
  <c r="J948" i="1"/>
  <c r="K948" i="1"/>
  <c r="L948" i="1"/>
  <c r="M948" i="1"/>
  <c r="X948" i="1" s="1"/>
  <c r="O948" i="1"/>
  <c r="C949" i="1"/>
  <c r="D949" i="1"/>
  <c r="E949" i="1"/>
  <c r="F949" i="1"/>
  <c r="G949" i="1"/>
  <c r="H949" i="1"/>
  <c r="S949" i="1" s="1"/>
  <c r="I949" i="1"/>
  <c r="J949" i="1"/>
  <c r="K949" i="1"/>
  <c r="L949" i="1"/>
  <c r="M949" i="1"/>
  <c r="X949" i="1" s="1"/>
  <c r="O949" i="1"/>
  <c r="C950" i="1"/>
  <c r="D950" i="1"/>
  <c r="E950" i="1"/>
  <c r="F950" i="1"/>
  <c r="G950" i="1"/>
  <c r="H950" i="1"/>
  <c r="S950" i="1" s="1"/>
  <c r="I950" i="1"/>
  <c r="J950" i="1"/>
  <c r="K950" i="1"/>
  <c r="L950" i="1"/>
  <c r="M950" i="1"/>
  <c r="X950" i="1" s="1"/>
  <c r="O950" i="1"/>
  <c r="C951" i="1"/>
  <c r="D951" i="1"/>
  <c r="E951" i="1"/>
  <c r="F951" i="1"/>
  <c r="G951" i="1"/>
  <c r="H951" i="1"/>
  <c r="S951" i="1" s="1"/>
  <c r="I951" i="1"/>
  <c r="J951" i="1"/>
  <c r="K951" i="1"/>
  <c r="L951" i="1"/>
  <c r="M951" i="1"/>
  <c r="X951" i="1" s="1"/>
  <c r="O951" i="1"/>
  <c r="C952" i="1"/>
  <c r="D952" i="1"/>
  <c r="E952" i="1"/>
  <c r="F952" i="1"/>
  <c r="G952" i="1"/>
  <c r="H952" i="1"/>
  <c r="S952" i="1" s="1"/>
  <c r="I952" i="1"/>
  <c r="J952" i="1"/>
  <c r="K952" i="1"/>
  <c r="L952" i="1"/>
  <c r="M952" i="1"/>
  <c r="X952" i="1" s="1"/>
  <c r="O952" i="1"/>
  <c r="C953" i="1"/>
  <c r="D953" i="1"/>
  <c r="E953" i="1"/>
  <c r="F953" i="1"/>
  <c r="G953" i="1"/>
  <c r="H953" i="1"/>
  <c r="S953" i="1" s="1"/>
  <c r="I953" i="1"/>
  <c r="J953" i="1"/>
  <c r="K953" i="1"/>
  <c r="L953" i="1"/>
  <c r="M953" i="1"/>
  <c r="X953" i="1" s="1"/>
  <c r="O953" i="1"/>
  <c r="C954" i="1"/>
  <c r="D954" i="1"/>
  <c r="E954" i="1"/>
  <c r="F954" i="1"/>
  <c r="G954" i="1"/>
  <c r="H954" i="1"/>
  <c r="S954" i="1" s="1"/>
  <c r="I954" i="1"/>
  <c r="J954" i="1"/>
  <c r="K954" i="1"/>
  <c r="L954" i="1"/>
  <c r="M954" i="1"/>
  <c r="X954" i="1" s="1"/>
  <c r="O954" i="1"/>
  <c r="C955" i="1"/>
  <c r="D955" i="1"/>
  <c r="E955" i="1"/>
  <c r="F955" i="1"/>
  <c r="G955" i="1"/>
  <c r="H955" i="1"/>
  <c r="S955" i="1" s="1"/>
  <c r="I955" i="1"/>
  <c r="J955" i="1"/>
  <c r="K955" i="1"/>
  <c r="L955" i="1"/>
  <c r="M955" i="1"/>
  <c r="X955" i="1" s="1"/>
  <c r="O955" i="1"/>
  <c r="C956" i="1"/>
  <c r="D956" i="1"/>
  <c r="E956" i="1"/>
  <c r="F956" i="1"/>
  <c r="G956" i="1"/>
  <c r="H956" i="1"/>
  <c r="S956" i="1" s="1"/>
  <c r="I956" i="1"/>
  <c r="J956" i="1"/>
  <c r="K956" i="1"/>
  <c r="L956" i="1"/>
  <c r="M956" i="1"/>
  <c r="X956" i="1" s="1"/>
  <c r="O956" i="1"/>
  <c r="I6" i="13"/>
  <c r="I5" i="13"/>
  <c r="C125" i="14"/>
  <c r="C126" i="14"/>
  <c r="N942" i="1" l="1"/>
  <c r="N955" i="1"/>
  <c r="N896" i="1"/>
  <c r="N922" i="1"/>
  <c r="N929" i="1"/>
  <c r="P929" i="1" s="1"/>
  <c r="N860" i="1"/>
  <c r="N934" i="1"/>
  <c r="P934" i="1" s="1"/>
  <c r="N906" i="1"/>
  <c r="P906" i="1" s="1"/>
  <c r="N945" i="1"/>
  <c r="P945" i="1" s="1"/>
  <c r="N848" i="1"/>
  <c r="P848" i="1" s="1"/>
  <c r="N947" i="1"/>
  <c r="P947" i="1" s="1"/>
  <c r="N927" i="1"/>
  <c r="P927" i="1" s="1"/>
  <c r="N837" i="1"/>
  <c r="P837" i="1" s="1"/>
  <c r="N932" i="1"/>
  <c r="P932" i="1" s="1"/>
  <c r="N915" i="1"/>
  <c r="P915" i="1" s="1"/>
  <c r="N890" i="1"/>
  <c r="P890" i="1" s="1"/>
  <c r="N797" i="1"/>
  <c r="P797" i="1" s="1"/>
  <c r="N911" i="1"/>
  <c r="P911" i="1" s="1"/>
  <c r="N937" i="1"/>
  <c r="P937" i="1" s="1"/>
  <c r="N912" i="1"/>
  <c r="P912" i="1" s="1"/>
  <c r="N903" i="1"/>
  <c r="P903" i="1" s="1"/>
  <c r="N866" i="1"/>
  <c r="P866" i="1" s="1"/>
  <c r="N792" i="1"/>
  <c r="P792" i="1" s="1"/>
  <c r="N948" i="1"/>
  <c r="P948" i="1" s="1"/>
  <c r="N913" i="1"/>
  <c r="P913" i="1" s="1"/>
  <c r="N935" i="1"/>
  <c r="P935" i="1" s="1"/>
  <c r="N818" i="1"/>
  <c r="P818" i="1" s="1"/>
  <c r="N810" i="1"/>
  <c r="P810" i="1" s="1"/>
  <c r="N940" i="1"/>
  <c r="P940" i="1" s="1"/>
  <c r="N892" i="1"/>
  <c r="P892" i="1" s="1"/>
  <c r="N802" i="1"/>
  <c r="P802" i="1" s="1"/>
  <c r="N905" i="1"/>
  <c r="P905" i="1" s="1"/>
  <c r="N858" i="1"/>
  <c r="P858" i="1" s="1"/>
  <c r="N808" i="1"/>
  <c r="P808" i="1" s="1"/>
  <c r="N876" i="1"/>
  <c r="P876" i="1" s="1"/>
  <c r="N826" i="1"/>
  <c r="P826" i="1" s="1"/>
  <c r="N805" i="1"/>
  <c r="P805" i="1" s="1"/>
  <c r="N788" i="1"/>
  <c r="P788" i="1" s="1"/>
  <c r="N898" i="1"/>
  <c r="P898" i="1" s="1"/>
  <c r="N835" i="1"/>
  <c r="P835" i="1" s="1"/>
  <c r="N856" i="1"/>
  <c r="P856" i="1" s="1"/>
  <c r="N939" i="1"/>
  <c r="P939" i="1" s="1"/>
  <c r="N944" i="1"/>
  <c r="P944" i="1" s="1"/>
  <c r="N930" i="1"/>
  <c r="P930" i="1" s="1"/>
  <c r="N908" i="1"/>
  <c r="P908" i="1" s="1"/>
  <c r="N882" i="1"/>
  <c r="P882" i="1" s="1"/>
  <c r="Q854" i="1"/>
  <c r="R854" i="1" s="1"/>
  <c r="Q845" i="1"/>
  <c r="R845" i="1" s="1"/>
  <c r="Q832" i="1"/>
  <c r="R832" i="1" s="1"/>
  <c r="V825" i="1"/>
  <c r="T825" i="1"/>
  <c r="Q815" i="1"/>
  <c r="R815" i="1" s="1"/>
  <c r="Q789" i="1"/>
  <c r="R789" i="1" s="1"/>
  <c r="V944" i="1"/>
  <c r="T944" i="1"/>
  <c r="V939" i="1"/>
  <c r="T939" i="1"/>
  <c r="T954" i="1"/>
  <c r="V954" i="1"/>
  <c r="P942" i="1"/>
  <c r="N921" i="1"/>
  <c r="P921" i="1" s="1"/>
  <c r="N888" i="1"/>
  <c r="P888" i="1" s="1"/>
  <c r="X888" i="1"/>
  <c r="V874" i="1"/>
  <c r="T874" i="1"/>
  <c r="N862" i="1"/>
  <c r="P862" i="1" s="1"/>
  <c r="V861" i="1"/>
  <c r="T861" i="1"/>
  <c r="Q859" i="1"/>
  <c r="R859" i="1" s="1"/>
  <c r="N853" i="1"/>
  <c r="P853" i="1" s="1"/>
  <c r="V839" i="1"/>
  <c r="T839" i="1"/>
  <c r="Q837" i="1"/>
  <c r="R837" i="1" s="1"/>
  <c r="N831" i="1"/>
  <c r="P831" i="1" s="1"/>
  <c r="X831" i="1"/>
  <c r="N814" i="1"/>
  <c r="P814" i="1" s="1"/>
  <c r="X814" i="1"/>
  <c r="V809" i="1"/>
  <c r="T809" i="1"/>
  <c r="Q807" i="1"/>
  <c r="R807" i="1" s="1"/>
  <c r="T821" i="1"/>
  <c r="V821" i="1"/>
  <c r="Q811" i="1"/>
  <c r="R811" i="1" s="1"/>
  <c r="T804" i="1"/>
  <c r="V804" i="1"/>
  <c r="Q802" i="1"/>
  <c r="R802" i="1" s="1"/>
  <c r="Q798" i="1"/>
  <c r="R798" i="1" s="1"/>
  <c r="T934" i="1"/>
  <c r="V934" i="1"/>
  <c r="T929" i="1"/>
  <c r="V929" i="1"/>
  <c r="T915" i="1"/>
  <c r="V915" i="1"/>
  <c r="V910" i="1"/>
  <c r="T910" i="1"/>
  <c r="V905" i="1"/>
  <c r="T905" i="1"/>
  <c r="T896" i="1"/>
  <c r="V896" i="1"/>
  <c r="V887" i="1"/>
  <c r="T887" i="1"/>
  <c r="Q872" i="1"/>
  <c r="R872" i="1" s="1"/>
  <c r="V865" i="1"/>
  <c r="T865" i="1"/>
  <c r="N857" i="1"/>
  <c r="P857" i="1" s="1"/>
  <c r="X857" i="1"/>
  <c r="T856" i="1"/>
  <c r="V856" i="1"/>
  <c r="V847" i="1"/>
  <c r="T847" i="1"/>
  <c r="T843" i="1"/>
  <c r="V843" i="1"/>
  <c r="Q841" i="1"/>
  <c r="R841" i="1" s="1"/>
  <c r="V834" i="1"/>
  <c r="T834" i="1"/>
  <c r="V830" i="1"/>
  <c r="T830" i="1"/>
  <c r="Q828" i="1"/>
  <c r="R828" i="1" s="1"/>
  <c r="V817" i="1"/>
  <c r="T817" i="1"/>
  <c r="V813" i="1"/>
  <c r="T813" i="1"/>
  <c r="V800" i="1"/>
  <c r="T800" i="1"/>
  <c r="V791" i="1"/>
  <c r="T791" i="1"/>
  <c r="N946" i="1"/>
  <c r="P946" i="1" s="1"/>
  <c r="N936" i="1"/>
  <c r="P936" i="1" s="1"/>
  <c r="N931" i="1"/>
  <c r="P931" i="1" s="1"/>
  <c r="T925" i="1"/>
  <c r="V925" i="1"/>
  <c r="V920" i="1"/>
  <c r="T920" i="1"/>
  <c r="N907" i="1"/>
  <c r="P907" i="1" s="1"/>
  <c r="V901" i="1"/>
  <c r="T901" i="1"/>
  <c r="N893" i="1"/>
  <c r="P893" i="1" s="1"/>
  <c r="N884" i="1"/>
  <c r="P884" i="1" s="1"/>
  <c r="V883" i="1"/>
  <c r="T883" i="1"/>
  <c r="V870" i="1"/>
  <c r="T870" i="1"/>
  <c r="Q868" i="1"/>
  <c r="R868" i="1" s="1"/>
  <c r="V852" i="1"/>
  <c r="T852" i="1"/>
  <c r="Q850" i="1"/>
  <c r="R850" i="1" s="1"/>
  <c r="N827" i="1"/>
  <c r="P827" i="1" s="1"/>
  <c r="Q824" i="1"/>
  <c r="R824" i="1" s="1"/>
  <c r="Q820" i="1"/>
  <c r="R820" i="1" s="1"/>
  <c r="Q803" i="1"/>
  <c r="R803" i="1" s="1"/>
  <c r="V796" i="1"/>
  <c r="T796" i="1"/>
  <c r="Q794" i="1"/>
  <c r="R794" i="1" s="1"/>
  <c r="V787" i="1"/>
  <c r="T787" i="1"/>
  <c r="V891" i="1"/>
  <c r="T891" i="1"/>
  <c r="T945" i="1"/>
  <c r="V945" i="1"/>
  <c r="N789" i="1"/>
  <c r="P789" i="1" s="1"/>
  <c r="X789" i="1"/>
  <c r="V946" i="1"/>
  <c r="T946" i="1"/>
  <c r="N828" i="1"/>
  <c r="P828" i="1" s="1"/>
  <c r="X828" i="1"/>
  <c r="V827" i="1"/>
  <c r="T827" i="1"/>
  <c r="Q825" i="1"/>
  <c r="R825" i="1" s="1"/>
  <c r="V806" i="1"/>
  <c r="T806" i="1"/>
  <c r="Q804" i="1"/>
  <c r="R804" i="1" s="1"/>
  <c r="V956" i="1"/>
  <c r="T956" i="1"/>
  <c r="N952" i="1"/>
  <c r="P952" i="1" s="1"/>
  <c r="V951" i="1"/>
  <c r="T951" i="1"/>
  <c r="N923" i="1"/>
  <c r="P923" i="1" s="1"/>
  <c r="V917" i="1"/>
  <c r="T917" i="1"/>
  <c r="V912" i="1"/>
  <c r="T912" i="1"/>
  <c r="N899" i="1"/>
  <c r="P899" i="1" s="1"/>
  <c r="X899" i="1"/>
  <c r="V898" i="1"/>
  <c r="T898" i="1"/>
  <c r="P896" i="1"/>
  <c r="V880" i="1"/>
  <c r="T880" i="1"/>
  <c r="N868" i="1"/>
  <c r="P868" i="1" s="1"/>
  <c r="V867" i="1"/>
  <c r="T867" i="1"/>
  <c r="Q865" i="1"/>
  <c r="R865" i="1" s="1"/>
  <c r="V858" i="1"/>
  <c r="T858" i="1"/>
  <c r="Q856" i="1"/>
  <c r="R856" i="1" s="1"/>
  <c r="N850" i="1"/>
  <c r="P850" i="1" s="1"/>
  <c r="V849" i="1"/>
  <c r="T849" i="1"/>
  <c r="Q847" i="1"/>
  <c r="R847" i="1" s="1"/>
  <c r="Q843" i="1"/>
  <c r="R843" i="1" s="1"/>
  <c r="Q834" i="1"/>
  <c r="R834" i="1" s="1"/>
  <c r="Q830" i="1"/>
  <c r="R830" i="1" s="1"/>
  <c r="V823" i="1"/>
  <c r="T823" i="1"/>
  <c r="V819" i="1"/>
  <c r="T819" i="1"/>
  <c r="Q817" i="1"/>
  <c r="R817" i="1" s="1"/>
  <c r="Q813" i="1"/>
  <c r="R813" i="1" s="1"/>
  <c r="N807" i="1"/>
  <c r="P807" i="1" s="1"/>
  <c r="X807" i="1"/>
  <c r="Q800" i="1"/>
  <c r="R800" i="1" s="1"/>
  <c r="N794" i="1"/>
  <c r="P794" i="1" s="1"/>
  <c r="V793" i="1"/>
  <c r="T793" i="1"/>
  <c r="Q791" i="1"/>
  <c r="R791" i="1" s="1"/>
  <c r="P922" i="1"/>
  <c r="V878" i="1"/>
  <c r="T878" i="1"/>
  <c r="V935" i="1"/>
  <c r="T935" i="1"/>
  <c r="V892" i="1"/>
  <c r="T892" i="1"/>
  <c r="Q864" i="1"/>
  <c r="R864" i="1" s="1"/>
  <c r="V826" i="1"/>
  <c r="T826" i="1"/>
  <c r="Q816" i="1"/>
  <c r="R816" i="1" s="1"/>
  <c r="Q812" i="1"/>
  <c r="R812" i="1" s="1"/>
  <c r="Q790" i="1"/>
  <c r="R790" i="1" s="1"/>
  <c r="V911" i="1"/>
  <c r="T911" i="1"/>
  <c r="V888" i="1"/>
  <c r="T888" i="1"/>
  <c r="Q842" i="1"/>
  <c r="R842" i="1" s="1"/>
  <c r="V862" i="1"/>
  <c r="T862" i="1"/>
  <c r="N815" i="1"/>
  <c r="P815" i="1" s="1"/>
  <c r="X815" i="1"/>
  <c r="T797" i="1"/>
  <c r="V797" i="1"/>
  <c r="V788" i="1"/>
  <c r="T788" i="1"/>
  <c r="T936" i="1"/>
  <c r="V936" i="1"/>
  <c r="V907" i="1"/>
  <c r="T907" i="1"/>
  <c r="V922" i="1"/>
  <c r="T922" i="1"/>
  <c r="V889" i="1"/>
  <c r="T889" i="1"/>
  <c r="N881" i="1"/>
  <c r="P881" i="1" s="1"/>
  <c r="X881" i="1"/>
  <c r="V876" i="1"/>
  <c r="T876" i="1"/>
  <c r="V863" i="1"/>
  <c r="T863" i="1"/>
  <c r="V845" i="1"/>
  <c r="T845" i="1"/>
  <c r="Q839" i="1"/>
  <c r="R839" i="1" s="1"/>
  <c r="N820" i="1"/>
  <c r="P820" i="1" s="1"/>
  <c r="X820" i="1"/>
  <c r="V815" i="1"/>
  <c r="T815" i="1"/>
  <c r="Q809" i="1"/>
  <c r="R809" i="1" s="1"/>
  <c r="T802" i="1"/>
  <c r="V802" i="1"/>
  <c r="V798" i="1"/>
  <c r="T798" i="1"/>
  <c r="V947" i="1"/>
  <c r="T947" i="1"/>
  <c r="N943" i="1"/>
  <c r="P943" i="1" s="1"/>
  <c r="N938" i="1"/>
  <c r="P938" i="1" s="1"/>
  <c r="X938" i="1"/>
  <c r="V937" i="1"/>
  <c r="T937" i="1"/>
  <c r="V932" i="1"/>
  <c r="T932" i="1"/>
  <c r="N928" i="1"/>
  <c r="P928" i="1" s="1"/>
  <c r="N914" i="1"/>
  <c r="P914" i="1" s="1"/>
  <c r="T908" i="1"/>
  <c r="V908" i="1"/>
  <c r="N904" i="1"/>
  <c r="P904" i="1" s="1"/>
  <c r="N895" i="1"/>
  <c r="P895" i="1" s="1"/>
  <c r="V894" i="1"/>
  <c r="T894" i="1"/>
  <c r="N886" i="1"/>
  <c r="P886" i="1" s="1"/>
  <c r="V885" i="1"/>
  <c r="T885" i="1"/>
  <c r="V872" i="1"/>
  <c r="T872" i="1"/>
  <c r="Q870" i="1"/>
  <c r="R870" i="1" s="1"/>
  <c r="N864" i="1"/>
  <c r="P864" i="1" s="1"/>
  <c r="X864" i="1"/>
  <c r="N855" i="1"/>
  <c r="P855" i="1" s="1"/>
  <c r="X855" i="1"/>
  <c r="Q852" i="1"/>
  <c r="R852" i="1" s="1"/>
  <c r="N846" i="1"/>
  <c r="P846" i="1" s="1"/>
  <c r="X846" i="1"/>
  <c r="N842" i="1"/>
  <c r="P842" i="1" s="1"/>
  <c r="V841" i="1"/>
  <c r="T841" i="1"/>
  <c r="N833" i="1"/>
  <c r="P833" i="1" s="1"/>
  <c r="X833" i="1"/>
  <c r="N829" i="1"/>
  <c r="P829" i="1" s="1"/>
  <c r="V828" i="1"/>
  <c r="T828" i="1"/>
  <c r="N812" i="1"/>
  <c r="P812" i="1" s="1"/>
  <c r="X812" i="1"/>
  <c r="N799" i="1"/>
  <c r="P799" i="1" s="1"/>
  <c r="X799" i="1"/>
  <c r="Q796" i="1"/>
  <c r="R796" i="1" s="1"/>
  <c r="N790" i="1"/>
  <c r="P790" i="1" s="1"/>
  <c r="X790" i="1"/>
  <c r="Q787" i="1"/>
  <c r="R787" i="1" s="1"/>
  <c r="V919" i="1"/>
  <c r="T919" i="1"/>
  <c r="Q863" i="1"/>
  <c r="R863" i="1" s="1"/>
  <c r="N880" i="1"/>
  <c r="P880" i="1" s="1"/>
  <c r="X880" i="1"/>
  <c r="V875" i="1"/>
  <c r="T875" i="1"/>
  <c r="V844" i="1"/>
  <c r="T844" i="1"/>
  <c r="V801" i="1"/>
  <c r="T801" i="1"/>
  <c r="V871" i="1"/>
  <c r="T871" i="1"/>
  <c r="Q821" i="1"/>
  <c r="R821" i="1" s="1"/>
  <c r="T832" i="1"/>
  <c r="V832" i="1"/>
  <c r="V811" i="1"/>
  <c r="T811" i="1"/>
  <c r="N953" i="1"/>
  <c r="P953" i="1" s="1"/>
  <c r="V942" i="1"/>
  <c r="T942" i="1"/>
  <c r="T927" i="1"/>
  <c r="V927" i="1"/>
  <c r="T913" i="1"/>
  <c r="V913" i="1"/>
  <c r="V903" i="1"/>
  <c r="T903" i="1"/>
  <c r="V899" i="1"/>
  <c r="T899" i="1"/>
  <c r="N873" i="1"/>
  <c r="P873" i="1" s="1"/>
  <c r="X873" i="1"/>
  <c r="T859" i="1"/>
  <c r="V859" i="1"/>
  <c r="Q857" i="1"/>
  <c r="R857" i="1" s="1"/>
  <c r="N838" i="1"/>
  <c r="P838" i="1" s="1"/>
  <c r="X838" i="1"/>
  <c r="T837" i="1"/>
  <c r="V837" i="1"/>
  <c r="Q835" i="1"/>
  <c r="R835" i="1" s="1"/>
  <c r="Q826" i="1"/>
  <c r="R826" i="1" s="1"/>
  <c r="Q822" i="1"/>
  <c r="R822" i="1" s="1"/>
  <c r="V807" i="1"/>
  <c r="T807" i="1"/>
  <c r="Q805" i="1"/>
  <c r="R805" i="1" s="1"/>
  <c r="T792" i="1"/>
  <c r="V792" i="1"/>
  <c r="V893" i="1"/>
  <c r="T893" i="1"/>
  <c r="V884" i="1"/>
  <c r="T884" i="1"/>
  <c r="V923" i="1"/>
  <c r="T923" i="1"/>
  <c r="N919" i="1"/>
  <c r="P919" i="1" s="1"/>
  <c r="V918" i="1"/>
  <c r="T918" i="1"/>
  <c r="N900" i="1"/>
  <c r="P900" i="1" s="1"/>
  <c r="X900" i="1"/>
  <c r="T881" i="1"/>
  <c r="V881" i="1"/>
  <c r="V877" i="1"/>
  <c r="T877" i="1"/>
  <c r="T868" i="1"/>
  <c r="V868" i="1"/>
  <c r="Q866" i="1"/>
  <c r="R866" i="1" s="1"/>
  <c r="V850" i="1"/>
  <c r="T850" i="1"/>
  <c r="Q848" i="1"/>
  <c r="R848" i="1" s="1"/>
  <c r="Q844" i="1"/>
  <c r="R844" i="1" s="1"/>
  <c r="Q831" i="1"/>
  <c r="R831" i="1" s="1"/>
  <c r="T824" i="1"/>
  <c r="V824" i="1"/>
  <c r="V820" i="1"/>
  <c r="T820" i="1"/>
  <c r="Q818" i="1"/>
  <c r="R818" i="1" s="1"/>
  <c r="Q814" i="1"/>
  <c r="R814" i="1" s="1"/>
  <c r="V803" i="1"/>
  <c r="T803" i="1"/>
  <c r="Q801" i="1"/>
  <c r="R801" i="1" s="1"/>
  <c r="T794" i="1"/>
  <c r="V794" i="1"/>
  <c r="Q792" i="1"/>
  <c r="R792" i="1" s="1"/>
  <c r="T949" i="1"/>
  <c r="V949" i="1"/>
  <c r="V882" i="1"/>
  <c r="T882" i="1"/>
  <c r="P955" i="1"/>
  <c r="V952" i="1"/>
  <c r="T952" i="1"/>
  <c r="V948" i="1"/>
  <c r="T948" i="1"/>
  <c r="V909" i="1"/>
  <c r="T909" i="1"/>
  <c r="V890" i="1"/>
  <c r="T890" i="1"/>
  <c r="Q871" i="1"/>
  <c r="R871" i="1" s="1"/>
  <c r="V864" i="1"/>
  <c r="T864" i="1"/>
  <c r="Q862" i="1"/>
  <c r="R862" i="1" s="1"/>
  <c r="V855" i="1"/>
  <c r="T855" i="1"/>
  <c r="Q853" i="1"/>
  <c r="R853" i="1" s="1"/>
  <c r="V846" i="1"/>
  <c r="T846" i="1"/>
  <c r="Q840" i="1"/>
  <c r="R840" i="1" s="1"/>
  <c r="N834" i="1"/>
  <c r="P834" i="1" s="1"/>
  <c r="V833" i="1"/>
  <c r="T833" i="1"/>
  <c r="N825" i="1"/>
  <c r="P825" i="1" s="1"/>
  <c r="X825" i="1"/>
  <c r="T816" i="1"/>
  <c r="V816" i="1"/>
  <c r="V812" i="1"/>
  <c r="T812" i="1"/>
  <c r="Q810" i="1"/>
  <c r="R810" i="1" s="1"/>
  <c r="N804" i="1"/>
  <c r="P804" i="1" s="1"/>
  <c r="X804" i="1"/>
  <c r="V799" i="1"/>
  <c r="T799" i="1"/>
  <c r="Q797" i="1"/>
  <c r="R797" i="1" s="1"/>
  <c r="V790" i="1"/>
  <c r="T790" i="1"/>
  <c r="Q788" i="1"/>
  <c r="R788" i="1" s="1"/>
  <c r="T950" i="1"/>
  <c r="V950" i="1"/>
  <c r="V940" i="1"/>
  <c r="T940" i="1"/>
  <c r="V930" i="1"/>
  <c r="T930" i="1"/>
  <c r="N926" i="1"/>
  <c r="P926" i="1" s="1"/>
  <c r="X926" i="1"/>
  <c r="T906" i="1"/>
  <c r="V906" i="1"/>
  <c r="V879" i="1"/>
  <c r="T879" i="1"/>
  <c r="V857" i="1"/>
  <c r="T857" i="1"/>
  <c r="Q855" i="1"/>
  <c r="R855" i="1" s="1"/>
  <c r="N836" i="1"/>
  <c r="P836" i="1" s="1"/>
  <c r="X836" i="1"/>
  <c r="Q833" i="1"/>
  <c r="R833" i="1" s="1"/>
  <c r="V822" i="1"/>
  <c r="T822" i="1"/>
  <c r="N806" i="1"/>
  <c r="P806" i="1" s="1"/>
  <c r="X806" i="1"/>
  <c r="Q799" i="1"/>
  <c r="R799" i="1" s="1"/>
  <c r="T848" i="1"/>
  <c r="V848" i="1"/>
  <c r="T831" i="1"/>
  <c r="V831" i="1"/>
  <c r="N823" i="1"/>
  <c r="P823" i="1" s="1"/>
  <c r="X823" i="1"/>
  <c r="V818" i="1"/>
  <c r="T818" i="1"/>
  <c r="V814" i="1"/>
  <c r="T814" i="1"/>
  <c r="N889" i="1"/>
  <c r="P889" i="1" s="1"/>
  <c r="X889" i="1"/>
  <c r="T853" i="1"/>
  <c r="V853" i="1"/>
  <c r="Q795" i="1"/>
  <c r="R795" i="1" s="1"/>
  <c r="V941" i="1"/>
  <c r="T941" i="1"/>
  <c r="V931" i="1"/>
  <c r="T931" i="1"/>
  <c r="V902" i="1"/>
  <c r="T902" i="1"/>
  <c r="Q861" i="1"/>
  <c r="R861" i="1" s="1"/>
  <c r="T854" i="1"/>
  <c r="V854" i="1"/>
  <c r="N954" i="1"/>
  <c r="P954" i="1" s="1"/>
  <c r="V943" i="1"/>
  <c r="T943" i="1"/>
  <c r="V928" i="1"/>
  <c r="T928" i="1"/>
  <c r="V914" i="1"/>
  <c r="T914" i="1"/>
  <c r="N910" i="1"/>
  <c r="P910" i="1" s="1"/>
  <c r="X910" i="1"/>
  <c r="T904" i="1"/>
  <c r="V904" i="1"/>
  <c r="V895" i="1"/>
  <c r="T895" i="1"/>
  <c r="T886" i="1"/>
  <c r="V886" i="1"/>
  <c r="N874" i="1"/>
  <c r="P874" i="1" s="1"/>
  <c r="T873" i="1"/>
  <c r="V873" i="1"/>
  <c r="N865" i="1"/>
  <c r="P865" i="1" s="1"/>
  <c r="X865" i="1"/>
  <c r="N847" i="1"/>
  <c r="P847" i="1" s="1"/>
  <c r="X847" i="1"/>
  <c r="N843" i="1"/>
  <c r="P843" i="1" s="1"/>
  <c r="X843" i="1"/>
  <c r="V842" i="1"/>
  <c r="T842" i="1"/>
  <c r="V838" i="1"/>
  <c r="T838" i="1"/>
  <c r="Q836" i="1"/>
  <c r="R836" i="1" s="1"/>
  <c r="V829" i="1"/>
  <c r="T829" i="1"/>
  <c r="Q827" i="1"/>
  <c r="R827" i="1" s="1"/>
  <c r="N817" i="1"/>
  <c r="P817" i="1" s="1"/>
  <c r="X817" i="1"/>
  <c r="Q806" i="1"/>
  <c r="R806" i="1" s="1"/>
  <c r="N791" i="1"/>
  <c r="P791" i="1" s="1"/>
  <c r="X791" i="1"/>
  <c r="V916" i="1"/>
  <c r="T916" i="1"/>
  <c r="N902" i="1"/>
  <c r="P902" i="1" s="1"/>
  <c r="X902" i="1"/>
  <c r="V897" i="1"/>
  <c r="T897" i="1"/>
  <c r="Q846" i="1"/>
  <c r="R846" i="1" s="1"/>
  <c r="V835" i="1"/>
  <c r="T835" i="1"/>
  <c r="V805" i="1"/>
  <c r="T805" i="1"/>
  <c r="V955" i="1"/>
  <c r="T955" i="1"/>
  <c r="V866" i="1"/>
  <c r="T866" i="1"/>
  <c r="Q838" i="1"/>
  <c r="R838" i="1" s="1"/>
  <c r="Q829" i="1"/>
  <c r="R829" i="1" s="1"/>
  <c r="N793" i="1"/>
  <c r="P793" i="1" s="1"/>
  <c r="X793" i="1"/>
  <c r="V921" i="1"/>
  <c r="T921" i="1"/>
  <c r="Q869" i="1"/>
  <c r="R869" i="1" s="1"/>
  <c r="Q860" i="1"/>
  <c r="R860" i="1" s="1"/>
  <c r="P860" i="1"/>
  <c r="Q851" i="1"/>
  <c r="R851" i="1" s="1"/>
  <c r="T840" i="1"/>
  <c r="V840" i="1"/>
  <c r="V810" i="1"/>
  <c r="T810" i="1"/>
  <c r="Q808" i="1"/>
  <c r="R808" i="1" s="1"/>
  <c r="N798" i="1"/>
  <c r="P798" i="1" s="1"/>
  <c r="X798" i="1"/>
  <c r="V926" i="1"/>
  <c r="T926" i="1"/>
  <c r="N872" i="1"/>
  <c r="P872" i="1" s="1"/>
  <c r="X872" i="1"/>
  <c r="N841" i="1"/>
  <c r="P841" i="1" s="1"/>
  <c r="X841" i="1"/>
  <c r="T836" i="1"/>
  <c r="V836" i="1"/>
  <c r="N918" i="1"/>
  <c r="P918" i="1" s="1"/>
  <c r="X918" i="1"/>
  <c r="V789" i="1"/>
  <c r="T789" i="1"/>
  <c r="V938" i="1"/>
  <c r="T938" i="1"/>
  <c r="V933" i="1"/>
  <c r="T933" i="1"/>
  <c r="T953" i="1"/>
  <c r="V953" i="1"/>
  <c r="V924" i="1"/>
  <c r="T924" i="1"/>
  <c r="N920" i="1"/>
  <c r="P920" i="1" s="1"/>
  <c r="V900" i="1"/>
  <c r="T900" i="1"/>
  <c r="N870" i="1"/>
  <c r="P870" i="1" s="1"/>
  <c r="V869" i="1"/>
  <c r="T869" i="1"/>
  <c r="Q867" i="1"/>
  <c r="R867" i="1" s="1"/>
  <c r="V860" i="1"/>
  <c r="T860" i="1"/>
  <c r="Q858" i="1"/>
  <c r="R858" i="1" s="1"/>
  <c r="N852" i="1"/>
  <c r="P852" i="1" s="1"/>
  <c r="V851" i="1"/>
  <c r="T851" i="1"/>
  <c r="Q849" i="1"/>
  <c r="R849" i="1" s="1"/>
  <c r="N839" i="1"/>
  <c r="P839" i="1" s="1"/>
  <c r="X839" i="1"/>
  <c r="Q823" i="1"/>
  <c r="R823" i="1" s="1"/>
  <c r="Q819" i="1"/>
  <c r="R819" i="1" s="1"/>
  <c r="N809" i="1"/>
  <c r="P809" i="1" s="1"/>
  <c r="X809" i="1"/>
  <c r="T808" i="1"/>
  <c r="V808" i="1"/>
  <c r="N796" i="1"/>
  <c r="P796" i="1" s="1"/>
  <c r="V795" i="1"/>
  <c r="T795" i="1"/>
  <c r="Q793" i="1"/>
  <c r="R793" i="1" s="1"/>
  <c r="N956" i="1"/>
  <c r="P956" i="1" s="1"/>
  <c r="N887" i="1"/>
  <c r="P887" i="1" s="1"/>
  <c r="N941" i="1"/>
  <c r="P941" i="1" s="1"/>
  <c r="N950" i="1"/>
  <c r="P950" i="1" s="1"/>
  <c r="N800" i="1"/>
  <c r="P800" i="1" s="1"/>
  <c r="N854" i="1"/>
  <c r="N933" i="1"/>
  <c r="P933" i="1" s="1"/>
  <c r="N949" i="1"/>
  <c r="P949" i="1" s="1"/>
  <c r="N787" i="1"/>
  <c r="P787" i="1" s="1"/>
  <c r="N844" i="1"/>
  <c r="P844" i="1" s="1"/>
  <c r="N801" i="1"/>
  <c r="N849" i="1"/>
  <c r="P849" i="1" s="1"/>
  <c r="N813" i="1"/>
  <c r="P813" i="1" s="1"/>
  <c r="N863" i="1"/>
  <c r="P863" i="1" s="1"/>
  <c r="N924" i="1"/>
  <c r="P924" i="1" s="1"/>
  <c r="N916" i="1"/>
  <c r="P916" i="1" s="1"/>
  <c r="N878" i="1"/>
  <c r="P878" i="1" s="1"/>
  <c r="N897" i="1"/>
  <c r="P897" i="1" s="1"/>
  <c r="N871" i="1"/>
  <c r="P871" i="1" s="1"/>
  <c r="N811" i="1"/>
  <c r="P811" i="1" s="1"/>
  <c r="N951" i="1"/>
  <c r="N894" i="1"/>
  <c r="P894" i="1" s="1"/>
  <c r="N879" i="1"/>
  <c r="P879" i="1" s="1"/>
  <c r="N830" i="1"/>
  <c r="N822" i="1"/>
  <c r="P822" i="1" s="1"/>
  <c r="N821" i="1"/>
  <c r="P821" i="1" s="1"/>
  <c r="N819" i="1"/>
  <c r="P819" i="1" s="1"/>
  <c r="N803" i="1"/>
  <c r="P803" i="1" s="1"/>
  <c r="N891" i="1"/>
  <c r="P891" i="1" s="1"/>
  <c r="N832" i="1"/>
  <c r="N824" i="1"/>
  <c r="P824" i="1" s="1"/>
  <c r="N925" i="1"/>
  <c r="P925" i="1" s="1"/>
  <c r="N917" i="1"/>
  <c r="P917" i="1" s="1"/>
  <c r="N909" i="1"/>
  <c r="P909" i="1" s="1"/>
  <c r="N901" i="1"/>
  <c r="P901" i="1" s="1"/>
  <c r="N883" i="1"/>
  <c r="P883" i="1" s="1"/>
  <c r="N875" i="1"/>
  <c r="P875" i="1" s="1"/>
  <c r="N867" i="1"/>
  <c r="P867" i="1" s="1"/>
  <c r="N859" i="1"/>
  <c r="P859" i="1" s="1"/>
  <c r="N845" i="1"/>
  <c r="N885" i="1"/>
  <c r="P885" i="1" s="1"/>
  <c r="N877" i="1"/>
  <c r="P877" i="1" s="1"/>
  <c r="N869" i="1"/>
  <c r="P869" i="1" s="1"/>
  <c r="N861" i="1"/>
  <c r="P861" i="1" s="1"/>
  <c r="N795" i="1"/>
  <c r="P795" i="1" s="1"/>
  <c r="N816" i="1"/>
  <c r="P816" i="1" s="1"/>
  <c r="N851" i="1"/>
  <c r="P851" i="1" s="1"/>
  <c r="N840" i="1"/>
  <c r="P840" i="1" s="1"/>
  <c r="O123" i="14"/>
  <c r="Z810" i="1" l="1"/>
  <c r="Z858" i="1"/>
  <c r="Z866" i="1"/>
  <c r="Z825" i="1"/>
  <c r="Z827" i="1"/>
  <c r="Z857" i="1"/>
  <c r="Z864" i="1"/>
  <c r="Z814" i="1"/>
  <c r="Z865" i="1"/>
  <c r="Z797" i="1"/>
  <c r="Z818" i="1"/>
  <c r="Z799" i="1"/>
  <c r="Z829" i="1"/>
  <c r="Z848" i="1"/>
  <c r="Z870" i="1"/>
  <c r="Z850" i="1"/>
  <c r="Z817" i="1"/>
  <c r="Z792" i="1"/>
  <c r="Z808" i="1"/>
  <c r="Z839" i="1"/>
  <c r="Z846" i="1"/>
  <c r="Z833" i="1"/>
  <c r="Z842" i="1"/>
  <c r="Z790" i="1"/>
  <c r="Z791" i="1"/>
  <c r="Z853" i="1"/>
  <c r="Z815" i="1"/>
  <c r="Z835" i="1"/>
  <c r="Z800" i="1"/>
  <c r="Z841" i="1"/>
  <c r="Z826" i="1"/>
  <c r="Z868" i="1"/>
  <c r="Z863" i="1"/>
  <c r="Z837" i="1"/>
  <c r="Z806" i="1"/>
  <c r="Z789" i="1"/>
  <c r="Z819" i="1"/>
  <c r="Z805" i="1"/>
  <c r="Z831" i="1"/>
  <c r="Z862" i="1"/>
  <c r="Z794" i="1"/>
  <c r="Z798" i="1"/>
  <c r="Z840" i="1"/>
  <c r="Z834" i="1"/>
  <c r="Z793" i="1"/>
  <c r="Z836" i="1"/>
  <c r="Z823" i="1"/>
  <c r="Z822" i="1"/>
  <c r="Z809" i="1"/>
  <c r="P830" i="1"/>
  <c r="Z830" i="1" s="1"/>
  <c r="P832" i="1"/>
  <c r="Z832" i="1" s="1"/>
  <c r="Z861" i="1"/>
  <c r="P951" i="1"/>
  <c r="Z867" i="1"/>
  <c r="Z871" i="1"/>
  <c r="P845" i="1"/>
  <c r="Z845" i="1" s="1"/>
  <c r="Z795" i="1"/>
  <c r="Z813" i="1"/>
  <c r="Z859" i="1"/>
  <c r="P801" i="1"/>
  <c r="Z801" i="1" s="1"/>
  <c r="Z869" i="1"/>
  <c r="P854" i="1"/>
  <c r="Z854" i="1" s="1"/>
  <c r="D128" i="14"/>
  <c r="D125" i="14"/>
  <c r="D126" i="14"/>
  <c r="D127" i="14"/>
  <c r="Z851" i="1"/>
  <c r="Z844" i="1"/>
  <c r="Z872" i="1"/>
  <c r="Z796" i="1"/>
  <c r="Z828" i="1"/>
  <c r="Z807" i="1"/>
  <c r="Z838" i="1"/>
  <c r="Z803" i="1"/>
  <c r="Z811" i="1"/>
  <c r="Z816" i="1"/>
  <c r="Z849" i="1"/>
  <c r="Z847" i="1"/>
  <c r="Z855" i="1"/>
  <c r="Z820" i="1"/>
  <c r="Z788" i="1"/>
  <c r="Z856" i="1"/>
  <c r="Z843" i="1"/>
  <c r="Z804" i="1"/>
  <c r="Z821" i="1"/>
  <c r="Z802" i="1"/>
  <c r="Z860" i="1"/>
  <c r="Z787" i="1"/>
  <c r="Z852" i="1"/>
  <c r="Z824" i="1"/>
  <c r="Z812" i="1"/>
  <c r="C709" i="1"/>
  <c r="D709" i="1"/>
  <c r="E709" i="1"/>
  <c r="F709" i="1"/>
  <c r="G709" i="1"/>
  <c r="H709" i="1"/>
  <c r="S709" i="1" s="1"/>
  <c r="I709" i="1"/>
  <c r="J709" i="1"/>
  <c r="K709" i="1"/>
  <c r="L709" i="1"/>
  <c r="M709" i="1"/>
  <c r="X709" i="1" s="1"/>
  <c r="O709" i="1"/>
  <c r="C710" i="1"/>
  <c r="D710" i="1"/>
  <c r="E710" i="1"/>
  <c r="F710" i="1"/>
  <c r="G710" i="1"/>
  <c r="H710" i="1"/>
  <c r="S710" i="1" s="1"/>
  <c r="I710" i="1"/>
  <c r="J710" i="1"/>
  <c r="K710" i="1"/>
  <c r="L710" i="1"/>
  <c r="M710" i="1"/>
  <c r="X710" i="1" s="1"/>
  <c r="O710" i="1"/>
  <c r="C711" i="1"/>
  <c r="D711" i="1"/>
  <c r="E711" i="1"/>
  <c r="F711" i="1"/>
  <c r="G711" i="1"/>
  <c r="H711" i="1"/>
  <c r="S711" i="1" s="1"/>
  <c r="I711" i="1"/>
  <c r="J711" i="1"/>
  <c r="K711" i="1"/>
  <c r="L711" i="1"/>
  <c r="M711" i="1"/>
  <c r="X711" i="1" s="1"/>
  <c r="O711" i="1"/>
  <c r="C712" i="1"/>
  <c r="D712" i="1"/>
  <c r="E712" i="1"/>
  <c r="F712" i="1"/>
  <c r="G712" i="1"/>
  <c r="H712" i="1"/>
  <c r="S712" i="1" s="1"/>
  <c r="I712" i="1"/>
  <c r="J712" i="1"/>
  <c r="K712" i="1"/>
  <c r="L712" i="1"/>
  <c r="M712" i="1"/>
  <c r="X712" i="1" s="1"/>
  <c r="O712" i="1"/>
  <c r="C713" i="1"/>
  <c r="D713" i="1"/>
  <c r="E713" i="1"/>
  <c r="F713" i="1"/>
  <c r="G713" i="1"/>
  <c r="H713" i="1"/>
  <c r="S713" i="1" s="1"/>
  <c r="I713" i="1"/>
  <c r="J713" i="1"/>
  <c r="K713" i="1"/>
  <c r="L713" i="1"/>
  <c r="M713" i="1"/>
  <c r="X713" i="1" s="1"/>
  <c r="O713" i="1"/>
  <c r="C714" i="1"/>
  <c r="D714" i="1"/>
  <c r="E714" i="1"/>
  <c r="F714" i="1"/>
  <c r="G714" i="1"/>
  <c r="H714" i="1"/>
  <c r="S714" i="1" s="1"/>
  <c r="I714" i="1"/>
  <c r="J714" i="1"/>
  <c r="K714" i="1"/>
  <c r="L714" i="1"/>
  <c r="M714" i="1"/>
  <c r="X714" i="1" s="1"/>
  <c r="O714" i="1"/>
  <c r="C715" i="1"/>
  <c r="D715" i="1"/>
  <c r="E715" i="1"/>
  <c r="F715" i="1"/>
  <c r="G715" i="1"/>
  <c r="H715" i="1"/>
  <c r="S715" i="1" s="1"/>
  <c r="I715" i="1"/>
  <c r="J715" i="1"/>
  <c r="K715" i="1"/>
  <c r="L715" i="1"/>
  <c r="M715" i="1"/>
  <c r="X715" i="1" s="1"/>
  <c r="O715" i="1"/>
  <c r="C716" i="1"/>
  <c r="D716" i="1"/>
  <c r="E716" i="1"/>
  <c r="F716" i="1"/>
  <c r="G716" i="1"/>
  <c r="H716" i="1"/>
  <c r="S716" i="1" s="1"/>
  <c r="I716" i="1"/>
  <c r="J716" i="1"/>
  <c r="K716" i="1"/>
  <c r="L716" i="1"/>
  <c r="M716" i="1"/>
  <c r="X716" i="1" s="1"/>
  <c r="O716" i="1"/>
  <c r="C717" i="1"/>
  <c r="D717" i="1"/>
  <c r="E717" i="1"/>
  <c r="F717" i="1"/>
  <c r="G717" i="1"/>
  <c r="H717" i="1"/>
  <c r="S717" i="1" s="1"/>
  <c r="I717" i="1"/>
  <c r="J717" i="1"/>
  <c r="K717" i="1"/>
  <c r="L717" i="1"/>
  <c r="M717" i="1"/>
  <c r="X717" i="1" s="1"/>
  <c r="O717" i="1"/>
  <c r="C718" i="1"/>
  <c r="D718" i="1"/>
  <c r="E718" i="1"/>
  <c r="F718" i="1"/>
  <c r="G718" i="1"/>
  <c r="H718" i="1"/>
  <c r="S718" i="1" s="1"/>
  <c r="I718" i="1"/>
  <c r="J718" i="1"/>
  <c r="K718" i="1"/>
  <c r="L718" i="1"/>
  <c r="M718" i="1"/>
  <c r="X718" i="1" s="1"/>
  <c r="O718" i="1"/>
  <c r="C719" i="1"/>
  <c r="D719" i="1"/>
  <c r="E719" i="1"/>
  <c r="F719" i="1"/>
  <c r="G719" i="1"/>
  <c r="H719" i="1"/>
  <c r="S719" i="1" s="1"/>
  <c r="I719" i="1"/>
  <c r="J719" i="1"/>
  <c r="K719" i="1"/>
  <c r="L719" i="1"/>
  <c r="M719" i="1"/>
  <c r="X719" i="1" s="1"/>
  <c r="O719" i="1"/>
  <c r="C720" i="1"/>
  <c r="D720" i="1"/>
  <c r="E720" i="1"/>
  <c r="F720" i="1"/>
  <c r="G720" i="1"/>
  <c r="H720" i="1"/>
  <c r="S720" i="1" s="1"/>
  <c r="I720" i="1"/>
  <c r="J720" i="1"/>
  <c r="K720" i="1"/>
  <c r="L720" i="1"/>
  <c r="M720" i="1"/>
  <c r="X720" i="1" s="1"/>
  <c r="O720" i="1"/>
  <c r="C721" i="1"/>
  <c r="D721" i="1"/>
  <c r="E721" i="1"/>
  <c r="F721" i="1"/>
  <c r="G721" i="1"/>
  <c r="H721" i="1"/>
  <c r="S721" i="1" s="1"/>
  <c r="I721" i="1"/>
  <c r="J721" i="1"/>
  <c r="K721" i="1"/>
  <c r="L721" i="1"/>
  <c r="M721" i="1"/>
  <c r="X721" i="1" s="1"/>
  <c r="O721" i="1"/>
  <c r="C722" i="1"/>
  <c r="D722" i="1"/>
  <c r="E722" i="1"/>
  <c r="F722" i="1"/>
  <c r="G722" i="1"/>
  <c r="H722" i="1"/>
  <c r="S722" i="1" s="1"/>
  <c r="I722" i="1"/>
  <c r="J722" i="1"/>
  <c r="K722" i="1"/>
  <c r="L722" i="1"/>
  <c r="M722" i="1"/>
  <c r="X722" i="1" s="1"/>
  <c r="O722" i="1"/>
  <c r="C723" i="1"/>
  <c r="D723" i="1"/>
  <c r="E723" i="1"/>
  <c r="F723" i="1"/>
  <c r="G723" i="1"/>
  <c r="H723" i="1"/>
  <c r="S723" i="1" s="1"/>
  <c r="I723" i="1"/>
  <c r="J723" i="1"/>
  <c r="K723" i="1"/>
  <c r="L723" i="1"/>
  <c r="M723" i="1"/>
  <c r="X723" i="1" s="1"/>
  <c r="O723" i="1"/>
  <c r="C724" i="1"/>
  <c r="D724" i="1"/>
  <c r="E724" i="1"/>
  <c r="F724" i="1"/>
  <c r="G724" i="1"/>
  <c r="H724" i="1"/>
  <c r="S724" i="1" s="1"/>
  <c r="I724" i="1"/>
  <c r="J724" i="1"/>
  <c r="K724" i="1"/>
  <c r="L724" i="1"/>
  <c r="M724" i="1"/>
  <c r="X724" i="1" s="1"/>
  <c r="O724" i="1"/>
  <c r="C725" i="1"/>
  <c r="D725" i="1"/>
  <c r="E725" i="1"/>
  <c r="F725" i="1"/>
  <c r="G725" i="1"/>
  <c r="H725" i="1"/>
  <c r="S725" i="1" s="1"/>
  <c r="I725" i="1"/>
  <c r="J725" i="1"/>
  <c r="K725" i="1"/>
  <c r="L725" i="1"/>
  <c r="M725" i="1"/>
  <c r="X725" i="1" s="1"/>
  <c r="O725" i="1"/>
  <c r="C726" i="1"/>
  <c r="D726" i="1"/>
  <c r="E726" i="1"/>
  <c r="F726" i="1"/>
  <c r="G726" i="1"/>
  <c r="H726" i="1"/>
  <c r="S726" i="1" s="1"/>
  <c r="I726" i="1"/>
  <c r="J726" i="1"/>
  <c r="K726" i="1"/>
  <c r="L726" i="1"/>
  <c r="M726" i="1"/>
  <c r="X726" i="1" s="1"/>
  <c r="O726" i="1"/>
  <c r="C727" i="1"/>
  <c r="D727" i="1"/>
  <c r="E727" i="1"/>
  <c r="F727" i="1"/>
  <c r="G727" i="1"/>
  <c r="H727" i="1"/>
  <c r="S727" i="1" s="1"/>
  <c r="I727" i="1"/>
  <c r="J727" i="1"/>
  <c r="K727" i="1"/>
  <c r="L727" i="1"/>
  <c r="M727" i="1"/>
  <c r="X727" i="1" s="1"/>
  <c r="O727" i="1"/>
  <c r="C728" i="1"/>
  <c r="D728" i="1"/>
  <c r="E728" i="1"/>
  <c r="F728" i="1"/>
  <c r="G728" i="1"/>
  <c r="H728" i="1"/>
  <c r="S728" i="1" s="1"/>
  <c r="I728" i="1"/>
  <c r="J728" i="1"/>
  <c r="K728" i="1"/>
  <c r="L728" i="1"/>
  <c r="M728" i="1"/>
  <c r="X728" i="1" s="1"/>
  <c r="O728" i="1"/>
  <c r="C729" i="1"/>
  <c r="D729" i="1"/>
  <c r="E729" i="1"/>
  <c r="F729" i="1"/>
  <c r="G729" i="1"/>
  <c r="H729" i="1"/>
  <c r="S729" i="1" s="1"/>
  <c r="I729" i="1"/>
  <c r="J729" i="1"/>
  <c r="K729" i="1"/>
  <c r="L729" i="1"/>
  <c r="M729" i="1"/>
  <c r="X729" i="1" s="1"/>
  <c r="O729" i="1"/>
  <c r="C730" i="1"/>
  <c r="D730" i="1"/>
  <c r="E730" i="1"/>
  <c r="F730" i="1"/>
  <c r="G730" i="1"/>
  <c r="H730" i="1"/>
  <c r="S730" i="1" s="1"/>
  <c r="I730" i="1"/>
  <c r="J730" i="1"/>
  <c r="K730" i="1"/>
  <c r="L730" i="1"/>
  <c r="M730" i="1"/>
  <c r="X730" i="1" s="1"/>
  <c r="O730" i="1"/>
  <c r="C731" i="1"/>
  <c r="D731" i="1"/>
  <c r="E731" i="1"/>
  <c r="F731" i="1"/>
  <c r="G731" i="1"/>
  <c r="H731" i="1"/>
  <c r="S731" i="1" s="1"/>
  <c r="I731" i="1"/>
  <c r="J731" i="1"/>
  <c r="K731" i="1"/>
  <c r="L731" i="1"/>
  <c r="M731" i="1"/>
  <c r="X731" i="1" s="1"/>
  <c r="O731" i="1"/>
  <c r="C732" i="1"/>
  <c r="D732" i="1"/>
  <c r="E732" i="1"/>
  <c r="F732" i="1"/>
  <c r="G732" i="1"/>
  <c r="H732" i="1"/>
  <c r="S732" i="1" s="1"/>
  <c r="I732" i="1"/>
  <c r="J732" i="1"/>
  <c r="K732" i="1"/>
  <c r="L732" i="1"/>
  <c r="M732" i="1"/>
  <c r="X732" i="1" s="1"/>
  <c r="O732" i="1"/>
  <c r="C733" i="1"/>
  <c r="D733" i="1"/>
  <c r="E733" i="1"/>
  <c r="F733" i="1"/>
  <c r="G733" i="1"/>
  <c r="H733" i="1"/>
  <c r="S733" i="1" s="1"/>
  <c r="I733" i="1"/>
  <c r="J733" i="1"/>
  <c r="K733" i="1"/>
  <c r="L733" i="1"/>
  <c r="M733" i="1"/>
  <c r="X733" i="1" s="1"/>
  <c r="O733" i="1"/>
  <c r="C734" i="1"/>
  <c r="D734" i="1"/>
  <c r="E734" i="1"/>
  <c r="F734" i="1"/>
  <c r="G734" i="1"/>
  <c r="H734" i="1"/>
  <c r="S734" i="1" s="1"/>
  <c r="I734" i="1"/>
  <c r="J734" i="1"/>
  <c r="K734" i="1"/>
  <c r="L734" i="1"/>
  <c r="M734" i="1"/>
  <c r="X734" i="1" s="1"/>
  <c r="O734" i="1"/>
  <c r="C735" i="1"/>
  <c r="D735" i="1"/>
  <c r="E735" i="1"/>
  <c r="F735" i="1"/>
  <c r="G735" i="1"/>
  <c r="H735" i="1"/>
  <c r="S735" i="1" s="1"/>
  <c r="I735" i="1"/>
  <c r="J735" i="1"/>
  <c r="K735" i="1"/>
  <c r="L735" i="1"/>
  <c r="M735" i="1"/>
  <c r="X735" i="1" s="1"/>
  <c r="O735" i="1"/>
  <c r="C736" i="1"/>
  <c r="D736" i="1"/>
  <c r="E736" i="1"/>
  <c r="F736" i="1"/>
  <c r="G736" i="1"/>
  <c r="H736" i="1"/>
  <c r="S736" i="1" s="1"/>
  <c r="I736" i="1"/>
  <c r="J736" i="1"/>
  <c r="K736" i="1"/>
  <c r="L736" i="1"/>
  <c r="M736" i="1"/>
  <c r="X736" i="1" s="1"/>
  <c r="O736" i="1"/>
  <c r="C737" i="1"/>
  <c r="D737" i="1"/>
  <c r="E737" i="1"/>
  <c r="F737" i="1"/>
  <c r="G737" i="1"/>
  <c r="H737" i="1"/>
  <c r="S737" i="1" s="1"/>
  <c r="I737" i="1"/>
  <c r="J737" i="1"/>
  <c r="K737" i="1"/>
  <c r="L737" i="1"/>
  <c r="M737" i="1"/>
  <c r="X737" i="1" s="1"/>
  <c r="O737" i="1"/>
  <c r="C738" i="1"/>
  <c r="D738" i="1"/>
  <c r="E738" i="1"/>
  <c r="F738" i="1"/>
  <c r="G738" i="1"/>
  <c r="H738" i="1"/>
  <c r="S738" i="1" s="1"/>
  <c r="I738" i="1"/>
  <c r="J738" i="1"/>
  <c r="K738" i="1"/>
  <c r="L738" i="1"/>
  <c r="M738" i="1"/>
  <c r="X738" i="1" s="1"/>
  <c r="O738" i="1"/>
  <c r="C739" i="1"/>
  <c r="D739" i="1"/>
  <c r="E739" i="1"/>
  <c r="F739" i="1"/>
  <c r="G739" i="1"/>
  <c r="H739" i="1"/>
  <c r="S739" i="1" s="1"/>
  <c r="I739" i="1"/>
  <c r="J739" i="1"/>
  <c r="K739" i="1"/>
  <c r="L739" i="1"/>
  <c r="M739" i="1"/>
  <c r="X739" i="1" s="1"/>
  <c r="O739" i="1"/>
  <c r="C740" i="1"/>
  <c r="D740" i="1"/>
  <c r="E740" i="1"/>
  <c r="F740" i="1"/>
  <c r="G740" i="1"/>
  <c r="H740" i="1"/>
  <c r="S740" i="1" s="1"/>
  <c r="I740" i="1"/>
  <c r="J740" i="1"/>
  <c r="K740" i="1"/>
  <c r="L740" i="1"/>
  <c r="M740" i="1"/>
  <c r="X740" i="1" s="1"/>
  <c r="O740" i="1"/>
  <c r="C741" i="1"/>
  <c r="D741" i="1"/>
  <c r="E741" i="1"/>
  <c r="F741" i="1"/>
  <c r="G741" i="1"/>
  <c r="H741" i="1"/>
  <c r="S741" i="1" s="1"/>
  <c r="I741" i="1"/>
  <c r="J741" i="1"/>
  <c r="K741" i="1"/>
  <c r="L741" i="1"/>
  <c r="M741" i="1"/>
  <c r="X741" i="1" s="1"/>
  <c r="O741" i="1"/>
  <c r="C742" i="1"/>
  <c r="D742" i="1"/>
  <c r="E742" i="1"/>
  <c r="F742" i="1"/>
  <c r="G742" i="1"/>
  <c r="H742" i="1"/>
  <c r="S742" i="1" s="1"/>
  <c r="I742" i="1"/>
  <c r="J742" i="1"/>
  <c r="K742" i="1"/>
  <c r="L742" i="1"/>
  <c r="M742" i="1"/>
  <c r="X742" i="1" s="1"/>
  <c r="O742" i="1"/>
  <c r="C743" i="1"/>
  <c r="D743" i="1"/>
  <c r="E743" i="1"/>
  <c r="F743" i="1"/>
  <c r="G743" i="1"/>
  <c r="H743" i="1"/>
  <c r="S743" i="1" s="1"/>
  <c r="I743" i="1"/>
  <c r="J743" i="1"/>
  <c r="K743" i="1"/>
  <c r="L743" i="1"/>
  <c r="M743" i="1"/>
  <c r="X743" i="1" s="1"/>
  <c r="O743" i="1"/>
  <c r="C744" i="1"/>
  <c r="D744" i="1"/>
  <c r="E744" i="1"/>
  <c r="F744" i="1"/>
  <c r="G744" i="1"/>
  <c r="H744" i="1"/>
  <c r="S744" i="1" s="1"/>
  <c r="I744" i="1"/>
  <c r="J744" i="1"/>
  <c r="K744" i="1"/>
  <c r="L744" i="1"/>
  <c r="M744" i="1"/>
  <c r="X744" i="1" s="1"/>
  <c r="O744" i="1"/>
  <c r="C745" i="1"/>
  <c r="D745" i="1"/>
  <c r="E745" i="1"/>
  <c r="F745" i="1"/>
  <c r="G745" i="1"/>
  <c r="H745" i="1"/>
  <c r="S745" i="1" s="1"/>
  <c r="I745" i="1"/>
  <c r="J745" i="1"/>
  <c r="K745" i="1"/>
  <c r="L745" i="1"/>
  <c r="M745" i="1"/>
  <c r="X745" i="1" s="1"/>
  <c r="O745" i="1"/>
  <c r="C746" i="1"/>
  <c r="D746" i="1"/>
  <c r="E746" i="1"/>
  <c r="F746" i="1"/>
  <c r="G746" i="1"/>
  <c r="H746" i="1"/>
  <c r="S746" i="1" s="1"/>
  <c r="I746" i="1"/>
  <c r="J746" i="1"/>
  <c r="K746" i="1"/>
  <c r="L746" i="1"/>
  <c r="M746" i="1"/>
  <c r="X746" i="1" s="1"/>
  <c r="O746" i="1"/>
  <c r="C747" i="1"/>
  <c r="D747" i="1"/>
  <c r="E747" i="1"/>
  <c r="F747" i="1"/>
  <c r="G747" i="1"/>
  <c r="H747" i="1"/>
  <c r="S747" i="1" s="1"/>
  <c r="I747" i="1"/>
  <c r="J747" i="1"/>
  <c r="K747" i="1"/>
  <c r="L747" i="1"/>
  <c r="M747" i="1"/>
  <c r="X747" i="1" s="1"/>
  <c r="O747" i="1"/>
  <c r="C748" i="1"/>
  <c r="D748" i="1"/>
  <c r="E748" i="1"/>
  <c r="F748" i="1"/>
  <c r="G748" i="1"/>
  <c r="H748" i="1"/>
  <c r="S748" i="1" s="1"/>
  <c r="I748" i="1"/>
  <c r="J748" i="1"/>
  <c r="K748" i="1"/>
  <c r="L748" i="1"/>
  <c r="M748" i="1"/>
  <c r="X748" i="1" s="1"/>
  <c r="O748" i="1"/>
  <c r="C749" i="1"/>
  <c r="D749" i="1"/>
  <c r="E749" i="1"/>
  <c r="F749" i="1"/>
  <c r="G749" i="1"/>
  <c r="H749" i="1"/>
  <c r="S749" i="1" s="1"/>
  <c r="I749" i="1"/>
  <c r="J749" i="1"/>
  <c r="K749" i="1"/>
  <c r="L749" i="1"/>
  <c r="M749" i="1"/>
  <c r="X749" i="1" s="1"/>
  <c r="O749" i="1"/>
  <c r="C750" i="1"/>
  <c r="D750" i="1"/>
  <c r="E750" i="1"/>
  <c r="F750" i="1"/>
  <c r="G750" i="1"/>
  <c r="H750" i="1"/>
  <c r="S750" i="1" s="1"/>
  <c r="I750" i="1"/>
  <c r="J750" i="1"/>
  <c r="K750" i="1"/>
  <c r="L750" i="1"/>
  <c r="M750" i="1"/>
  <c r="X750" i="1" s="1"/>
  <c r="O750" i="1"/>
  <c r="C751" i="1"/>
  <c r="D751" i="1"/>
  <c r="E751" i="1"/>
  <c r="F751" i="1"/>
  <c r="G751" i="1"/>
  <c r="H751" i="1"/>
  <c r="S751" i="1" s="1"/>
  <c r="I751" i="1"/>
  <c r="J751" i="1"/>
  <c r="K751" i="1"/>
  <c r="L751" i="1"/>
  <c r="M751" i="1"/>
  <c r="X751" i="1" s="1"/>
  <c r="O751" i="1"/>
  <c r="C752" i="1"/>
  <c r="D752" i="1"/>
  <c r="E752" i="1"/>
  <c r="F752" i="1"/>
  <c r="G752" i="1"/>
  <c r="H752" i="1"/>
  <c r="S752" i="1" s="1"/>
  <c r="I752" i="1"/>
  <c r="J752" i="1"/>
  <c r="K752" i="1"/>
  <c r="L752" i="1"/>
  <c r="M752" i="1"/>
  <c r="X752" i="1" s="1"/>
  <c r="O752" i="1"/>
  <c r="C753" i="1"/>
  <c r="D753" i="1"/>
  <c r="E753" i="1"/>
  <c r="F753" i="1"/>
  <c r="G753" i="1"/>
  <c r="H753" i="1"/>
  <c r="S753" i="1" s="1"/>
  <c r="I753" i="1"/>
  <c r="J753" i="1"/>
  <c r="K753" i="1"/>
  <c r="L753" i="1"/>
  <c r="M753" i="1"/>
  <c r="X753" i="1" s="1"/>
  <c r="O753" i="1"/>
  <c r="C754" i="1"/>
  <c r="D754" i="1"/>
  <c r="E754" i="1"/>
  <c r="F754" i="1"/>
  <c r="G754" i="1"/>
  <c r="H754" i="1"/>
  <c r="S754" i="1" s="1"/>
  <c r="I754" i="1"/>
  <c r="J754" i="1"/>
  <c r="K754" i="1"/>
  <c r="L754" i="1"/>
  <c r="M754" i="1"/>
  <c r="X754" i="1" s="1"/>
  <c r="O754" i="1"/>
  <c r="C755" i="1"/>
  <c r="D755" i="1"/>
  <c r="E755" i="1"/>
  <c r="F755" i="1"/>
  <c r="G755" i="1"/>
  <c r="H755" i="1"/>
  <c r="S755" i="1" s="1"/>
  <c r="I755" i="1"/>
  <c r="J755" i="1"/>
  <c r="K755" i="1"/>
  <c r="L755" i="1"/>
  <c r="M755" i="1"/>
  <c r="X755" i="1" s="1"/>
  <c r="O755" i="1"/>
  <c r="C756" i="1"/>
  <c r="D756" i="1"/>
  <c r="E756" i="1"/>
  <c r="F756" i="1"/>
  <c r="G756" i="1"/>
  <c r="H756" i="1"/>
  <c r="S756" i="1" s="1"/>
  <c r="I756" i="1"/>
  <c r="J756" i="1"/>
  <c r="K756" i="1"/>
  <c r="L756" i="1"/>
  <c r="M756" i="1"/>
  <c r="X756" i="1" s="1"/>
  <c r="O756" i="1"/>
  <c r="C757" i="1"/>
  <c r="D757" i="1"/>
  <c r="E757" i="1"/>
  <c r="F757" i="1"/>
  <c r="G757" i="1"/>
  <c r="H757" i="1"/>
  <c r="S757" i="1" s="1"/>
  <c r="I757" i="1"/>
  <c r="J757" i="1"/>
  <c r="K757" i="1"/>
  <c r="L757" i="1"/>
  <c r="M757" i="1"/>
  <c r="X757" i="1" s="1"/>
  <c r="O757" i="1"/>
  <c r="C758" i="1"/>
  <c r="D758" i="1"/>
  <c r="E758" i="1"/>
  <c r="F758" i="1"/>
  <c r="G758" i="1"/>
  <c r="H758" i="1"/>
  <c r="S758" i="1" s="1"/>
  <c r="I758" i="1"/>
  <c r="J758" i="1"/>
  <c r="K758" i="1"/>
  <c r="L758" i="1"/>
  <c r="M758" i="1"/>
  <c r="X758" i="1" s="1"/>
  <c r="O758" i="1"/>
  <c r="C759" i="1"/>
  <c r="D759" i="1"/>
  <c r="E759" i="1"/>
  <c r="F759" i="1"/>
  <c r="G759" i="1"/>
  <c r="H759" i="1"/>
  <c r="S759" i="1" s="1"/>
  <c r="I759" i="1"/>
  <c r="J759" i="1"/>
  <c r="K759" i="1"/>
  <c r="L759" i="1"/>
  <c r="M759" i="1"/>
  <c r="X759" i="1" s="1"/>
  <c r="O759" i="1"/>
  <c r="C760" i="1"/>
  <c r="D760" i="1"/>
  <c r="E760" i="1"/>
  <c r="F760" i="1"/>
  <c r="G760" i="1"/>
  <c r="H760" i="1"/>
  <c r="S760" i="1" s="1"/>
  <c r="I760" i="1"/>
  <c r="J760" i="1"/>
  <c r="K760" i="1"/>
  <c r="L760" i="1"/>
  <c r="M760" i="1"/>
  <c r="X760" i="1" s="1"/>
  <c r="O760" i="1"/>
  <c r="C761" i="1"/>
  <c r="D761" i="1"/>
  <c r="E761" i="1"/>
  <c r="F761" i="1"/>
  <c r="G761" i="1"/>
  <c r="H761" i="1"/>
  <c r="S761" i="1" s="1"/>
  <c r="I761" i="1"/>
  <c r="J761" i="1"/>
  <c r="K761" i="1"/>
  <c r="L761" i="1"/>
  <c r="M761" i="1"/>
  <c r="X761" i="1" s="1"/>
  <c r="O761" i="1"/>
  <c r="C762" i="1"/>
  <c r="D762" i="1"/>
  <c r="E762" i="1"/>
  <c r="F762" i="1"/>
  <c r="G762" i="1"/>
  <c r="H762" i="1"/>
  <c r="S762" i="1" s="1"/>
  <c r="I762" i="1"/>
  <c r="J762" i="1"/>
  <c r="K762" i="1"/>
  <c r="L762" i="1"/>
  <c r="M762" i="1"/>
  <c r="X762" i="1" s="1"/>
  <c r="O762" i="1"/>
  <c r="C763" i="1"/>
  <c r="D763" i="1"/>
  <c r="E763" i="1"/>
  <c r="F763" i="1"/>
  <c r="G763" i="1"/>
  <c r="H763" i="1"/>
  <c r="S763" i="1" s="1"/>
  <c r="I763" i="1"/>
  <c r="J763" i="1"/>
  <c r="K763" i="1"/>
  <c r="L763" i="1"/>
  <c r="M763" i="1"/>
  <c r="X763" i="1" s="1"/>
  <c r="O763" i="1"/>
  <c r="C764" i="1"/>
  <c r="D764" i="1"/>
  <c r="E764" i="1"/>
  <c r="F764" i="1"/>
  <c r="G764" i="1"/>
  <c r="H764" i="1"/>
  <c r="S764" i="1" s="1"/>
  <c r="I764" i="1"/>
  <c r="J764" i="1"/>
  <c r="K764" i="1"/>
  <c r="L764" i="1"/>
  <c r="M764" i="1"/>
  <c r="X764" i="1" s="1"/>
  <c r="O764" i="1"/>
  <c r="C765" i="1"/>
  <c r="D765" i="1"/>
  <c r="E765" i="1"/>
  <c r="F765" i="1"/>
  <c r="G765" i="1"/>
  <c r="H765" i="1"/>
  <c r="S765" i="1" s="1"/>
  <c r="I765" i="1"/>
  <c r="J765" i="1"/>
  <c r="K765" i="1"/>
  <c r="L765" i="1"/>
  <c r="M765" i="1"/>
  <c r="X765" i="1" s="1"/>
  <c r="O765" i="1"/>
  <c r="C766" i="1"/>
  <c r="D766" i="1"/>
  <c r="E766" i="1"/>
  <c r="F766" i="1"/>
  <c r="G766" i="1"/>
  <c r="H766" i="1"/>
  <c r="S766" i="1" s="1"/>
  <c r="I766" i="1"/>
  <c r="J766" i="1"/>
  <c r="K766" i="1"/>
  <c r="L766" i="1"/>
  <c r="M766" i="1"/>
  <c r="X766" i="1" s="1"/>
  <c r="O766" i="1"/>
  <c r="C767" i="1"/>
  <c r="D767" i="1"/>
  <c r="E767" i="1"/>
  <c r="F767" i="1"/>
  <c r="G767" i="1"/>
  <c r="H767" i="1"/>
  <c r="S767" i="1" s="1"/>
  <c r="I767" i="1"/>
  <c r="J767" i="1"/>
  <c r="K767" i="1"/>
  <c r="L767" i="1"/>
  <c r="M767" i="1"/>
  <c r="X767" i="1" s="1"/>
  <c r="O767" i="1"/>
  <c r="C768" i="1"/>
  <c r="D768" i="1"/>
  <c r="E768" i="1"/>
  <c r="F768" i="1"/>
  <c r="G768" i="1"/>
  <c r="H768" i="1"/>
  <c r="S768" i="1" s="1"/>
  <c r="I768" i="1"/>
  <c r="J768" i="1"/>
  <c r="K768" i="1"/>
  <c r="L768" i="1"/>
  <c r="M768" i="1"/>
  <c r="X768" i="1" s="1"/>
  <c r="O768" i="1"/>
  <c r="C769" i="1"/>
  <c r="D769" i="1"/>
  <c r="E769" i="1"/>
  <c r="F769" i="1"/>
  <c r="G769" i="1"/>
  <c r="H769" i="1"/>
  <c r="S769" i="1" s="1"/>
  <c r="I769" i="1"/>
  <c r="J769" i="1"/>
  <c r="K769" i="1"/>
  <c r="L769" i="1"/>
  <c r="M769" i="1"/>
  <c r="X769" i="1" s="1"/>
  <c r="O769" i="1"/>
  <c r="C770" i="1"/>
  <c r="D770" i="1"/>
  <c r="E770" i="1"/>
  <c r="F770" i="1"/>
  <c r="G770" i="1"/>
  <c r="H770" i="1"/>
  <c r="S770" i="1" s="1"/>
  <c r="I770" i="1"/>
  <c r="J770" i="1"/>
  <c r="K770" i="1"/>
  <c r="L770" i="1"/>
  <c r="M770" i="1"/>
  <c r="X770" i="1" s="1"/>
  <c r="O770" i="1"/>
  <c r="C771" i="1"/>
  <c r="D771" i="1"/>
  <c r="E771" i="1"/>
  <c r="F771" i="1"/>
  <c r="G771" i="1"/>
  <c r="H771" i="1"/>
  <c r="S771" i="1" s="1"/>
  <c r="I771" i="1"/>
  <c r="J771" i="1"/>
  <c r="K771" i="1"/>
  <c r="L771" i="1"/>
  <c r="M771" i="1"/>
  <c r="X771" i="1" s="1"/>
  <c r="O771" i="1"/>
  <c r="C772" i="1"/>
  <c r="D772" i="1"/>
  <c r="E772" i="1"/>
  <c r="F772" i="1"/>
  <c r="G772" i="1"/>
  <c r="H772" i="1"/>
  <c r="S772" i="1" s="1"/>
  <c r="I772" i="1"/>
  <c r="J772" i="1"/>
  <c r="K772" i="1"/>
  <c r="L772" i="1"/>
  <c r="M772" i="1"/>
  <c r="X772" i="1" s="1"/>
  <c r="O772" i="1"/>
  <c r="C773" i="1"/>
  <c r="D773" i="1"/>
  <c r="E773" i="1"/>
  <c r="F773" i="1"/>
  <c r="G773" i="1"/>
  <c r="H773" i="1"/>
  <c r="S773" i="1" s="1"/>
  <c r="I773" i="1"/>
  <c r="J773" i="1"/>
  <c r="K773" i="1"/>
  <c r="L773" i="1"/>
  <c r="M773" i="1"/>
  <c r="X773" i="1" s="1"/>
  <c r="O773" i="1"/>
  <c r="C774" i="1"/>
  <c r="D774" i="1"/>
  <c r="E774" i="1"/>
  <c r="F774" i="1"/>
  <c r="G774" i="1"/>
  <c r="H774" i="1"/>
  <c r="S774" i="1" s="1"/>
  <c r="I774" i="1"/>
  <c r="J774" i="1"/>
  <c r="K774" i="1"/>
  <c r="L774" i="1"/>
  <c r="M774" i="1"/>
  <c r="X774" i="1" s="1"/>
  <c r="O774" i="1"/>
  <c r="C775" i="1"/>
  <c r="D775" i="1"/>
  <c r="E775" i="1"/>
  <c r="F775" i="1"/>
  <c r="G775" i="1"/>
  <c r="H775" i="1"/>
  <c r="S775" i="1" s="1"/>
  <c r="I775" i="1"/>
  <c r="J775" i="1"/>
  <c r="K775" i="1"/>
  <c r="L775" i="1"/>
  <c r="M775" i="1"/>
  <c r="X775" i="1" s="1"/>
  <c r="O775" i="1"/>
  <c r="C776" i="1"/>
  <c r="D776" i="1"/>
  <c r="E776" i="1"/>
  <c r="F776" i="1"/>
  <c r="G776" i="1"/>
  <c r="H776" i="1"/>
  <c r="S776" i="1" s="1"/>
  <c r="I776" i="1"/>
  <c r="J776" i="1"/>
  <c r="K776" i="1"/>
  <c r="L776" i="1"/>
  <c r="M776" i="1"/>
  <c r="X776" i="1" s="1"/>
  <c r="O776" i="1"/>
  <c r="C777" i="1"/>
  <c r="D777" i="1"/>
  <c r="E777" i="1"/>
  <c r="F777" i="1"/>
  <c r="G777" i="1"/>
  <c r="H777" i="1"/>
  <c r="S777" i="1" s="1"/>
  <c r="I777" i="1"/>
  <c r="J777" i="1"/>
  <c r="K777" i="1"/>
  <c r="L777" i="1"/>
  <c r="M777" i="1"/>
  <c r="X777" i="1" s="1"/>
  <c r="O777" i="1"/>
  <c r="C778" i="1"/>
  <c r="D778" i="1"/>
  <c r="E778" i="1"/>
  <c r="F778" i="1"/>
  <c r="G778" i="1"/>
  <c r="H778" i="1"/>
  <c r="S778" i="1" s="1"/>
  <c r="I778" i="1"/>
  <c r="J778" i="1"/>
  <c r="K778" i="1"/>
  <c r="L778" i="1"/>
  <c r="M778" i="1"/>
  <c r="X778" i="1" s="1"/>
  <c r="O778" i="1"/>
  <c r="C779" i="1"/>
  <c r="D779" i="1"/>
  <c r="E779" i="1"/>
  <c r="F779" i="1"/>
  <c r="G779" i="1"/>
  <c r="H779" i="1"/>
  <c r="S779" i="1" s="1"/>
  <c r="I779" i="1"/>
  <c r="J779" i="1"/>
  <c r="K779" i="1"/>
  <c r="L779" i="1"/>
  <c r="M779" i="1"/>
  <c r="X779" i="1" s="1"/>
  <c r="O779" i="1"/>
  <c r="C780" i="1"/>
  <c r="D780" i="1"/>
  <c r="E780" i="1"/>
  <c r="F780" i="1"/>
  <c r="G780" i="1"/>
  <c r="H780" i="1"/>
  <c r="S780" i="1" s="1"/>
  <c r="I780" i="1"/>
  <c r="J780" i="1"/>
  <c r="K780" i="1"/>
  <c r="L780" i="1"/>
  <c r="M780" i="1"/>
  <c r="X780" i="1" s="1"/>
  <c r="O780" i="1"/>
  <c r="C781" i="1"/>
  <c r="D781" i="1"/>
  <c r="E781" i="1"/>
  <c r="F781" i="1"/>
  <c r="G781" i="1"/>
  <c r="H781" i="1"/>
  <c r="S781" i="1" s="1"/>
  <c r="I781" i="1"/>
  <c r="J781" i="1"/>
  <c r="K781" i="1"/>
  <c r="L781" i="1"/>
  <c r="M781" i="1"/>
  <c r="X781" i="1" s="1"/>
  <c r="O781" i="1"/>
  <c r="C782" i="1"/>
  <c r="D782" i="1"/>
  <c r="E782" i="1"/>
  <c r="F782" i="1"/>
  <c r="G782" i="1"/>
  <c r="H782" i="1"/>
  <c r="S782" i="1" s="1"/>
  <c r="I782" i="1"/>
  <c r="J782" i="1"/>
  <c r="K782" i="1"/>
  <c r="L782" i="1"/>
  <c r="M782" i="1"/>
  <c r="X782" i="1" s="1"/>
  <c r="O782" i="1"/>
  <c r="C783" i="1"/>
  <c r="D783" i="1"/>
  <c r="E783" i="1"/>
  <c r="F783" i="1"/>
  <c r="G783" i="1"/>
  <c r="H783" i="1"/>
  <c r="S783" i="1" s="1"/>
  <c r="I783" i="1"/>
  <c r="J783" i="1"/>
  <c r="K783" i="1"/>
  <c r="L783" i="1"/>
  <c r="M783" i="1"/>
  <c r="X783" i="1" s="1"/>
  <c r="O783" i="1"/>
  <c r="C784" i="1"/>
  <c r="D784" i="1"/>
  <c r="E784" i="1"/>
  <c r="F784" i="1"/>
  <c r="G784" i="1"/>
  <c r="H784" i="1"/>
  <c r="S784" i="1" s="1"/>
  <c r="I784" i="1"/>
  <c r="J784" i="1"/>
  <c r="K784" i="1"/>
  <c r="L784" i="1"/>
  <c r="M784" i="1"/>
  <c r="X784" i="1" s="1"/>
  <c r="O784" i="1"/>
  <c r="C785" i="1"/>
  <c r="D785" i="1"/>
  <c r="E785" i="1"/>
  <c r="F785" i="1"/>
  <c r="G785" i="1"/>
  <c r="H785" i="1"/>
  <c r="S785" i="1" s="1"/>
  <c r="I785" i="1"/>
  <c r="J785" i="1"/>
  <c r="K785" i="1"/>
  <c r="L785" i="1"/>
  <c r="M785" i="1"/>
  <c r="X785" i="1" s="1"/>
  <c r="O785" i="1"/>
  <c r="C786" i="1"/>
  <c r="D786" i="1"/>
  <c r="E786" i="1"/>
  <c r="F786" i="1"/>
  <c r="G786" i="1"/>
  <c r="H786" i="1"/>
  <c r="S786" i="1" s="1"/>
  <c r="I786" i="1"/>
  <c r="J786" i="1"/>
  <c r="K786" i="1"/>
  <c r="L786" i="1"/>
  <c r="M786" i="1"/>
  <c r="X786" i="1" s="1"/>
  <c r="O786" i="1"/>
  <c r="H26" i="2"/>
  <c r="H25" i="2"/>
  <c r="C699" i="1"/>
  <c r="D699" i="1"/>
  <c r="E699" i="1"/>
  <c r="F699" i="1"/>
  <c r="G699" i="1"/>
  <c r="H699" i="1"/>
  <c r="S699" i="1" s="1"/>
  <c r="I699" i="1"/>
  <c r="J699" i="1"/>
  <c r="K699" i="1"/>
  <c r="L699" i="1"/>
  <c r="M699" i="1"/>
  <c r="X699" i="1" s="1"/>
  <c r="O699" i="1"/>
  <c r="C700" i="1"/>
  <c r="D700" i="1"/>
  <c r="E700" i="1"/>
  <c r="F700" i="1"/>
  <c r="G700" i="1"/>
  <c r="H700" i="1"/>
  <c r="S700" i="1" s="1"/>
  <c r="I700" i="1"/>
  <c r="J700" i="1"/>
  <c r="K700" i="1"/>
  <c r="L700" i="1"/>
  <c r="M700" i="1"/>
  <c r="X700" i="1" s="1"/>
  <c r="O700" i="1"/>
  <c r="C701" i="1"/>
  <c r="D701" i="1"/>
  <c r="E701" i="1"/>
  <c r="F701" i="1"/>
  <c r="G701" i="1"/>
  <c r="H701" i="1"/>
  <c r="S701" i="1" s="1"/>
  <c r="I701" i="1"/>
  <c r="J701" i="1"/>
  <c r="K701" i="1"/>
  <c r="L701" i="1"/>
  <c r="M701" i="1"/>
  <c r="X701" i="1" s="1"/>
  <c r="O701" i="1"/>
  <c r="C702" i="1"/>
  <c r="D702" i="1"/>
  <c r="E702" i="1"/>
  <c r="F702" i="1"/>
  <c r="G702" i="1"/>
  <c r="H702" i="1"/>
  <c r="S702" i="1" s="1"/>
  <c r="I702" i="1"/>
  <c r="J702" i="1"/>
  <c r="K702" i="1"/>
  <c r="L702" i="1"/>
  <c r="M702" i="1"/>
  <c r="X702" i="1" s="1"/>
  <c r="O702" i="1"/>
  <c r="C703" i="1"/>
  <c r="D703" i="1"/>
  <c r="E703" i="1"/>
  <c r="F703" i="1"/>
  <c r="G703" i="1"/>
  <c r="H703" i="1"/>
  <c r="S703" i="1" s="1"/>
  <c r="I703" i="1"/>
  <c r="J703" i="1"/>
  <c r="K703" i="1"/>
  <c r="L703" i="1"/>
  <c r="M703" i="1"/>
  <c r="X703" i="1" s="1"/>
  <c r="O703" i="1"/>
  <c r="C704" i="1"/>
  <c r="D704" i="1"/>
  <c r="E704" i="1"/>
  <c r="F704" i="1"/>
  <c r="G704" i="1"/>
  <c r="H704" i="1"/>
  <c r="S704" i="1" s="1"/>
  <c r="I704" i="1"/>
  <c r="J704" i="1"/>
  <c r="K704" i="1"/>
  <c r="L704" i="1"/>
  <c r="M704" i="1"/>
  <c r="X704" i="1" s="1"/>
  <c r="O704" i="1"/>
  <c r="C705" i="1"/>
  <c r="D705" i="1"/>
  <c r="E705" i="1"/>
  <c r="F705" i="1"/>
  <c r="G705" i="1"/>
  <c r="H705" i="1"/>
  <c r="S705" i="1" s="1"/>
  <c r="I705" i="1"/>
  <c r="J705" i="1"/>
  <c r="K705" i="1"/>
  <c r="L705" i="1"/>
  <c r="M705" i="1"/>
  <c r="X705" i="1" s="1"/>
  <c r="O705" i="1"/>
  <c r="C706" i="1"/>
  <c r="D706" i="1"/>
  <c r="E706" i="1"/>
  <c r="F706" i="1"/>
  <c r="G706" i="1"/>
  <c r="H706" i="1"/>
  <c r="S706" i="1" s="1"/>
  <c r="I706" i="1"/>
  <c r="J706" i="1"/>
  <c r="K706" i="1"/>
  <c r="L706" i="1"/>
  <c r="M706" i="1"/>
  <c r="X706" i="1" s="1"/>
  <c r="O706" i="1"/>
  <c r="C707" i="1"/>
  <c r="D707" i="1"/>
  <c r="E707" i="1"/>
  <c r="F707" i="1"/>
  <c r="G707" i="1"/>
  <c r="H707" i="1"/>
  <c r="S707" i="1" s="1"/>
  <c r="I707" i="1"/>
  <c r="J707" i="1"/>
  <c r="K707" i="1"/>
  <c r="L707" i="1"/>
  <c r="M707" i="1"/>
  <c r="X707" i="1" s="1"/>
  <c r="O707" i="1"/>
  <c r="C708" i="1"/>
  <c r="D708" i="1"/>
  <c r="E708" i="1"/>
  <c r="F708" i="1"/>
  <c r="G708" i="1"/>
  <c r="H708" i="1"/>
  <c r="S708" i="1" s="1"/>
  <c r="I708" i="1"/>
  <c r="J708" i="1"/>
  <c r="K708" i="1"/>
  <c r="L708" i="1"/>
  <c r="M708" i="1"/>
  <c r="X708" i="1" s="1"/>
  <c r="O708" i="1"/>
  <c r="N750" i="1" l="1"/>
  <c r="N710" i="1"/>
  <c r="Q735" i="1"/>
  <c r="R735" i="1" s="1"/>
  <c r="Q786" i="1"/>
  <c r="R786" i="1" s="1"/>
  <c r="Q775" i="1"/>
  <c r="R775" i="1" s="1"/>
  <c r="T773" i="1"/>
  <c r="V773" i="1"/>
  <c r="V761" i="1"/>
  <c r="T761" i="1"/>
  <c r="Q711" i="1"/>
  <c r="R711" i="1" s="1"/>
  <c r="Q778" i="1"/>
  <c r="R778" i="1" s="1"/>
  <c r="T776" i="1"/>
  <c r="V776" i="1"/>
  <c r="V764" i="1"/>
  <c r="T764" i="1"/>
  <c r="T756" i="1"/>
  <c r="V756" i="1"/>
  <c r="P750" i="1"/>
  <c r="Q738" i="1"/>
  <c r="R738" i="1" s="1"/>
  <c r="Q730" i="1"/>
  <c r="R730" i="1" s="1"/>
  <c r="Q726" i="1"/>
  <c r="R726" i="1" s="1"/>
  <c r="Q722" i="1"/>
  <c r="R722" i="1" s="1"/>
  <c r="Q718" i="1"/>
  <c r="R718" i="1" s="1"/>
  <c r="Q707" i="1"/>
  <c r="R707" i="1" s="1"/>
  <c r="Q703" i="1"/>
  <c r="R703" i="1" s="1"/>
  <c r="Q699" i="1"/>
  <c r="R699" i="1" s="1"/>
  <c r="V748" i="1"/>
  <c r="T748" i="1"/>
  <c r="T744" i="1"/>
  <c r="V744" i="1"/>
  <c r="V740" i="1"/>
  <c r="T740" i="1"/>
  <c r="T736" i="1"/>
  <c r="V736" i="1"/>
  <c r="V732" i="1"/>
  <c r="T732" i="1"/>
  <c r="T728" i="1"/>
  <c r="V728" i="1"/>
  <c r="T724" i="1"/>
  <c r="V724" i="1"/>
  <c r="V720" i="1"/>
  <c r="T720" i="1"/>
  <c r="T716" i="1"/>
  <c r="V716" i="1"/>
  <c r="T712" i="1"/>
  <c r="V712" i="1"/>
  <c r="Q710" i="1"/>
  <c r="R710" i="1" s="1"/>
  <c r="P710" i="1"/>
  <c r="V757" i="1"/>
  <c r="T757" i="1"/>
  <c r="Q782" i="1"/>
  <c r="R782" i="1" s="1"/>
  <c r="Q774" i="1"/>
  <c r="R774" i="1" s="1"/>
  <c r="V784" i="1"/>
  <c r="T784" i="1"/>
  <c r="T780" i="1"/>
  <c r="V780" i="1"/>
  <c r="V772" i="1"/>
  <c r="T772" i="1"/>
  <c r="T768" i="1"/>
  <c r="V768" i="1"/>
  <c r="T760" i="1"/>
  <c r="V760" i="1"/>
  <c r="V752" i="1"/>
  <c r="T752" i="1"/>
  <c r="Q734" i="1"/>
  <c r="R734" i="1" s="1"/>
  <c r="Q714" i="1"/>
  <c r="R714" i="1" s="1"/>
  <c r="V705" i="1"/>
  <c r="T705" i="1"/>
  <c r="V701" i="1"/>
  <c r="T701" i="1"/>
  <c r="Q779" i="1"/>
  <c r="R779" i="1" s="1"/>
  <c r="Q704" i="1"/>
  <c r="R704" i="1" s="1"/>
  <c r="V741" i="1"/>
  <c r="T741" i="1"/>
  <c r="V702" i="1"/>
  <c r="T702" i="1"/>
  <c r="V709" i="1"/>
  <c r="T709" i="1"/>
  <c r="Q784" i="1"/>
  <c r="R784" i="1" s="1"/>
  <c r="Q780" i="1"/>
  <c r="R780" i="1" s="1"/>
  <c r="Q776" i="1"/>
  <c r="R776" i="1" s="1"/>
  <c r="Q783" i="1"/>
  <c r="R783" i="1" s="1"/>
  <c r="V785" i="1"/>
  <c r="T785" i="1"/>
  <c r="V765" i="1"/>
  <c r="T765" i="1"/>
  <c r="V753" i="1"/>
  <c r="T753" i="1"/>
  <c r="T749" i="1"/>
  <c r="V749" i="1"/>
  <c r="V733" i="1"/>
  <c r="T733" i="1"/>
  <c r="T706" i="1"/>
  <c r="V706" i="1"/>
  <c r="V770" i="1"/>
  <c r="T770" i="1"/>
  <c r="V754" i="1"/>
  <c r="T754" i="1"/>
  <c r="Q736" i="1"/>
  <c r="R736" i="1" s="1"/>
  <c r="Q728" i="1"/>
  <c r="R728" i="1" s="1"/>
  <c r="Q712" i="1"/>
  <c r="R712" i="1" s="1"/>
  <c r="Q701" i="1"/>
  <c r="R701" i="1" s="1"/>
  <c r="V750" i="1"/>
  <c r="T750" i="1"/>
  <c r="V746" i="1"/>
  <c r="T746" i="1"/>
  <c r="T742" i="1"/>
  <c r="V742" i="1"/>
  <c r="V738" i="1"/>
  <c r="T738" i="1"/>
  <c r="V734" i="1"/>
  <c r="T734" i="1"/>
  <c r="V730" i="1"/>
  <c r="T730" i="1"/>
  <c r="V726" i="1"/>
  <c r="T726" i="1"/>
  <c r="V722" i="1"/>
  <c r="T722" i="1"/>
  <c r="V718" i="1"/>
  <c r="T718" i="1"/>
  <c r="V714" i="1"/>
  <c r="T714" i="1"/>
  <c r="T707" i="1"/>
  <c r="V707" i="1"/>
  <c r="V703" i="1"/>
  <c r="T703" i="1"/>
  <c r="T699" i="1"/>
  <c r="V699" i="1"/>
  <c r="V710" i="1"/>
  <c r="T710" i="1"/>
  <c r="V781" i="1"/>
  <c r="T781" i="1"/>
  <c r="Q700" i="1"/>
  <c r="R700" i="1" s="1"/>
  <c r="V766" i="1"/>
  <c r="T766" i="1"/>
  <c r="Q723" i="1"/>
  <c r="R723" i="1" s="1"/>
  <c r="Q719" i="1"/>
  <c r="R719" i="1" s="1"/>
  <c r="Q708" i="1"/>
  <c r="R708" i="1" s="1"/>
  <c r="V729" i="1"/>
  <c r="T729" i="1"/>
  <c r="T713" i="1"/>
  <c r="V713" i="1"/>
  <c r="T778" i="1"/>
  <c r="V778" i="1"/>
  <c r="V762" i="1"/>
  <c r="T762" i="1"/>
  <c r="V758" i="1"/>
  <c r="T758" i="1"/>
  <c r="Q785" i="1"/>
  <c r="R785" i="1" s="1"/>
  <c r="Q777" i="1"/>
  <c r="R777" i="1" s="1"/>
  <c r="V783" i="1"/>
  <c r="T783" i="1"/>
  <c r="T779" i="1"/>
  <c r="V779" i="1"/>
  <c r="V775" i="1"/>
  <c r="T775" i="1"/>
  <c r="V771" i="1"/>
  <c r="T771" i="1"/>
  <c r="V767" i="1"/>
  <c r="T767" i="1"/>
  <c r="V763" i="1"/>
  <c r="T763" i="1"/>
  <c r="V759" i="1"/>
  <c r="T759" i="1"/>
  <c r="V755" i="1"/>
  <c r="T755" i="1"/>
  <c r="V751" i="1"/>
  <c r="T751" i="1"/>
  <c r="Q737" i="1"/>
  <c r="R737" i="1" s="1"/>
  <c r="Q733" i="1"/>
  <c r="R733" i="1" s="1"/>
  <c r="Q729" i="1"/>
  <c r="R729" i="1" s="1"/>
  <c r="Q725" i="1"/>
  <c r="R725" i="1" s="1"/>
  <c r="Q721" i="1"/>
  <c r="R721" i="1" s="1"/>
  <c r="Q717" i="1"/>
  <c r="R717" i="1" s="1"/>
  <c r="Q713" i="1"/>
  <c r="R713" i="1" s="1"/>
  <c r="Q727" i="1"/>
  <c r="R727" i="1" s="1"/>
  <c r="Q715" i="1"/>
  <c r="R715" i="1" s="1"/>
  <c r="T777" i="1"/>
  <c r="V777" i="1"/>
  <c r="V769" i="1"/>
  <c r="T769" i="1"/>
  <c r="Q739" i="1"/>
  <c r="R739" i="1" s="1"/>
  <c r="Q731" i="1"/>
  <c r="R731" i="1" s="1"/>
  <c r="T745" i="1"/>
  <c r="V745" i="1"/>
  <c r="V737" i="1"/>
  <c r="T737" i="1"/>
  <c r="T725" i="1"/>
  <c r="V725" i="1"/>
  <c r="V721" i="1"/>
  <c r="T721" i="1"/>
  <c r="V717" i="1"/>
  <c r="T717" i="1"/>
  <c r="V786" i="1"/>
  <c r="T786" i="1"/>
  <c r="V782" i="1"/>
  <c r="T782" i="1"/>
  <c r="V774" i="1"/>
  <c r="T774" i="1"/>
  <c r="Q732" i="1"/>
  <c r="R732" i="1" s="1"/>
  <c r="Q724" i="1"/>
  <c r="R724" i="1" s="1"/>
  <c r="Q720" i="1"/>
  <c r="R720" i="1" s="1"/>
  <c r="Q716" i="1"/>
  <c r="R716" i="1" s="1"/>
  <c r="Q705" i="1"/>
  <c r="R705" i="1" s="1"/>
  <c r="Q781" i="1"/>
  <c r="R781" i="1" s="1"/>
  <c r="Q773" i="1"/>
  <c r="R773" i="1" s="1"/>
  <c r="Q706" i="1"/>
  <c r="R706" i="1" s="1"/>
  <c r="Q702" i="1"/>
  <c r="R702" i="1" s="1"/>
  <c r="V747" i="1"/>
  <c r="T747" i="1"/>
  <c r="V743" i="1"/>
  <c r="T743" i="1"/>
  <c r="V739" i="1"/>
  <c r="T739" i="1"/>
  <c r="V735" i="1"/>
  <c r="T735" i="1"/>
  <c r="V731" i="1"/>
  <c r="T731" i="1"/>
  <c r="V727" i="1"/>
  <c r="T727" i="1"/>
  <c r="V723" i="1"/>
  <c r="T723" i="1"/>
  <c r="V719" i="1"/>
  <c r="T719" i="1"/>
  <c r="V715" i="1"/>
  <c r="T715" i="1"/>
  <c r="V711" i="1"/>
  <c r="T711" i="1"/>
  <c r="Q709" i="1"/>
  <c r="R709" i="1" s="1"/>
  <c r="T708" i="1"/>
  <c r="V708" i="1"/>
  <c r="V704" i="1"/>
  <c r="T704" i="1"/>
  <c r="V700" i="1"/>
  <c r="T700" i="1"/>
  <c r="D129" i="14"/>
  <c r="N711" i="1"/>
  <c r="P711" i="1" s="1"/>
  <c r="N782" i="1"/>
  <c r="P782" i="1" s="1"/>
  <c r="N775" i="1"/>
  <c r="P775" i="1" s="1"/>
  <c r="N756" i="1"/>
  <c r="P756" i="1" s="1"/>
  <c r="N752" i="1"/>
  <c r="P752" i="1" s="1"/>
  <c r="N748" i="1"/>
  <c r="P748" i="1" s="1"/>
  <c r="N740" i="1"/>
  <c r="P740" i="1" s="1"/>
  <c r="N716" i="1"/>
  <c r="P716" i="1" s="1"/>
  <c r="N766" i="1"/>
  <c r="P766" i="1" s="1"/>
  <c r="N727" i="1"/>
  <c r="P727" i="1" s="1"/>
  <c r="N734" i="1"/>
  <c r="P734" i="1" s="1"/>
  <c r="N726" i="1"/>
  <c r="P726" i="1" s="1"/>
  <c r="N704" i="1"/>
  <c r="P704" i="1" s="1"/>
  <c r="N764" i="1"/>
  <c r="P764" i="1" s="1"/>
  <c r="N770" i="1"/>
  <c r="P770" i="1" s="1"/>
  <c r="N744" i="1"/>
  <c r="P744" i="1" s="1"/>
  <c r="N732" i="1"/>
  <c r="P732" i="1" s="1"/>
  <c r="N728" i="1"/>
  <c r="P728" i="1" s="1"/>
  <c r="N719" i="1"/>
  <c r="P719" i="1" s="1"/>
  <c r="N780" i="1"/>
  <c r="P780" i="1" s="1"/>
  <c r="N767" i="1"/>
  <c r="P767" i="1" s="1"/>
  <c r="N772" i="1"/>
  <c r="P772" i="1" s="1"/>
  <c r="N720" i="1"/>
  <c r="P720" i="1" s="1"/>
  <c r="N742" i="1"/>
  <c r="P742" i="1" s="1"/>
  <c r="N779" i="1"/>
  <c r="P779" i="1" s="1"/>
  <c r="N747" i="1"/>
  <c r="P747" i="1" s="1"/>
  <c r="N738" i="1"/>
  <c r="P738" i="1" s="1"/>
  <c r="N724" i="1"/>
  <c r="P724" i="1" s="1"/>
  <c r="N723" i="1"/>
  <c r="P723" i="1" s="1"/>
  <c r="N771" i="1"/>
  <c r="P771" i="1" s="1"/>
  <c r="N785" i="1"/>
  <c r="P785" i="1" s="1"/>
  <c r="N739" i="1"/>
  <c r="P739" i="1" s="1"/>
  <c r="N730" i="1"/>
  <c r="P730" i="1" s="1"/>
  <c r="N758" i="1"/>
  <c r="P758" i="1" s="1"/>
  <c r="N712" i="1"/>
  <c r="P712" i="1" s="1"/>
  <c r="N715" i="1"/>
  <c r="P715" i="1" s="1"/>
  <c r="N777" i="1"/>
  <c r="P777" i="1" s="1"/>
  <c r="N786" i="1"/>
  <c r="P786" i="1" s="1"/>
  <c r="N768" i="1"/>
  <c r="P768" i="1" s="1"/>
  <c r="N763" i="1"/>
  <c r="P763" i="1" s="1"/>
  <c r="N754" i="1"/>
  <c r="P754" i="1" s="1"/>
  <c r="N731" i="1"/>
  <c r="P731" i="1" s="1"/>
  <c r="N759" i="1"/>
  <c r="P759" i="1" s="1"/>
  <c r="N736" i="1"/>
  <c r="P736" i="1" s="1"/>
  <c r="N722" i="1"/>
  <c r="P722" i="1" s="1"/>
  <c r="N778" i="1"/>
  <c r="P778" i="1" s="1"/>
  <c r="N783" i="1"/>
  <c r="P783" i="1" s="1"/>
  <c r="N774" i="1"/>
  <c r="P774" i="1" s="1"/>
  <c r="N760" i="1"/>
  <c r="P760" i="1" s="1"/>
  <c r="N755" i="1"/>
  <c r="P755" i="1" s="1"/>
  <c r="N746" i="1"/>
  <c r="P746" i="1" s="1"/>
  <c r="N718" i="1"/>
  <c r="P718" i="1" s="1"/>
  <c r="N713" i="1"/>
  <c r="P713" i="1" s="1"/>
  <c r="N762" i="1"/>
  <c r="P762" i="1" s="1"/>
  <c r="N781" i="1"/>
  <c r="P781" i="1" s="1"/>
  <c r="N773" i="1"/>
  <c r="P773" i="1" s="1"/>
  <c r="N749" i="1"/>
  <c r="P749" i="1" s="1"/>
  <c r="N784" i="1"/>
  <c r="P784" i="1" s="1"/>
  <c r="N776" i="1"/>
  <c r="P776" i="1" s="1"/>
  <c r="N761" i="1"/>
  <c r="P761" i="1" s="1"/>
  <c r="N741" i="1"/>
  <c r="P741" i="1" s="1"/>
  <c r="N729" i="1"/>
  <c r="P729" i="1" s="1"/>
  <c r="N717" i="1"/>
  <c r="P717" i="1" s="1"/>
  <c r="N745" i="1"/>
  <c r="P745" i="1" s="1"/>
  <c r="N737" i="1"/>
  <c r="P737" i="1" s="1"/>
  <c r="N709" i="1"/>
  <c r="P709" i="1" s="1"/>
  <c r="N721" i="1"/>
  <c r="P721" i="1" s="1"/>
  <c r="N765" i="1"/>
  <c r="P765" i="1" s="1"/>
  <c r="N753" i="1"/>
  <c r="P753" i="1" s="1"/>
  <c r="N751" i="1"/>
  <c r="P751" i="1" s="1"/>
  <c r="N735" i="1"/>
  <c r="P735" i="1" s="1"/>
  <c r="N769" i="1"/>
  <c r="P769" i="1" s="1"/>
  <c r="N743" i="1"/>
  <c r="P743" i="1" s="1"/>
  <c r="N725" i="1"/>
  <c r="P725" i="1" s="1"/>
  <c r="N714" i="1"/>
  <c r="P714" i="1" s="1"/>
  <c r="N733" i="1"/>
  <c r="P733" i="1" s="1"/>
  <c r="N757" i="1"/>
  <c r="P757" i="1" s="1"/>
  <c r="N707" i="1"/>
  <c r="P707" i="1" s="1"/>
  <c r="N701" i="1"/>
  <c r="P701" i="1" s="1"/>
  <c r="N702" i="1"/>
  <c r="P702" i="1" s="1"/>
  <c r="N703" i="1"/>
  <c r="P703" i="1" s="1"/>
  <c r="N708" i="1"/>
  <c r="P708" i="1" s="1"/>
  <c r="N699" i="1"/>
  <c r="P699" i="1" s="1"/>
  <c r="N700" i="1"/>
  <c r="P700" i="1" s="1"/>
  <c r="N705" i="1"/>
  <c r="P705" i="1" s="1"/>
  <c r="N706" i="1"/>
  <c r="P706" i="1" s="1"/>
  <c r="W3" i="1"/>
  <c r="U3" i="1"/>
  <c r="I7" i="13"/>
  <c r="C635" i="1"/>
  <c r="D635" i="1"/>
  <c r="E635" i="1"/>
  <c r="F635" i="1"/>
  <c r="G635" i="1"/>
  <c r="H635" i="1"/>
  <c r="S635" i="1" s="1"/>
  <c r="I635" i="1"/>
  <c r="J635" i="1"/>
  <c r="K635" i="1"/>
  <c r="L635" i="1"/>
  <c r="M635" i="1"/>
  <c r="X635" i="1" s="1"/>
  <c r="O635" i="1"/>
  <c r="C636" i="1"/>
  <c r="D636" i="1"/>
  <c r="E636" i="1"/>
  <c r="F636" i="1"/>
  <c r="G636" i="1"/>
  <c r="H636" i="1"/>
  <c r="S636" i="1" s="1"/>
  <c r="I636" i="1"/>
  <c r="J636" i="1"/>
  <c r="K636" i="1"/>
  <c r="L636" i="1"/>
  <c r="M636" i="1"/>
  <c r="X636" i="1" s="1"/>
  <c r="O636" i="1"/>
  <c r="C637" i="1"/>
  <c r="D637" i="1"/>
  <c r="E637" i="1"/>
  <c r="F637" i="1"/>
  <c r="G637" i="1"/>
  <c r="H637" i="1"/>
  <c r="S637" i="1" s="1"/>
  <c r="I637" i="1"/>
  <c r="J637" i="1"/>
  <c r="K637" i="1"/>
  <c r="L637" i="1"/>
  <c r="M637" i="1"/>
  <c r="X637" i="1" s="1"/>
  <c r="O637" i="1"/>
  <c r="C638" i="1"/>
  <c r="D638" i="1"/>
  <c r="E638" i="1"/>
  <c r="F638" i="1"/>
  <c r="G638" i="1"/>
  <c r="H638" i="1"/>
  <c r="S638" i="1" s="1"/>
  <c r="I638" i="1"/>
  <c r="J638" i="1"/>
  <c r="K638" i="1"/>
  <c r="L638" i="1"/>
  <c r="M638" i="1"/>
  <c r="X638" i="1" s="1"/>
  <c r="O638" i="1"/>
  <c r="C639" i="1"/>
  <c r="D639" i="1"/>
  <c r="E639" i="1"/>
  <c r="F639" i="1"/>
  <c r="G639" i="1"/>
  <c r="H639" i="1"/>
  <c r="S639" i="1" s="1"/>
  <c r="I639" i="1"/>
  <c r="J639" i="1"/>
  <c r="K639" i="1"/>
  <c r="L639" i="1"/>
  <c r="M639" i="1"/>
  <c r="X639" i="1" s="1"/>
  <c r="O639" i="1"/>
  <c r="C640" i="1"/>
  <c r="D640" i="1"/>
  <c r="E640" i="1"/>
  <c r="F640" i="1"/>
  <c r="G640" i="1"/>
  <c r="H640" i="1"/>
  <c r="S640" i="1" s="1"/>
  <c r="I640" i="1"/>
  <c r="J640" i="1"/>
  <c r="K640" i="1"/>
  <c r="L640" i="1"/>
  <c r="M640" i="1"/>
  <c r="X640" i="1" s="1"/>
  <c r="O640" i="1"/>
  <c r="C641" i="1"/>
  <c r="D641" i="1"/>
  <c r="E641" i="1"/>
  <c r="F641" i="1"/>
  <c r="G641" i="1"/>
  <c r="H641" i="1"/>
  <c r="S641" i="1" s="1"/>
  <c r="I641" i="1"/>
  <c r="J641" i="1"/>
  <c r="K641" i="1"/>
  <c r="L641" i="1"/>
  <c r="M641" i="1"/>
  <c r="X641" i="1" s="1"/>
  <c r="O641" i="1"/>
  <c r="C642" i="1"/>
  <c r="D642" i="1"/>
  <c r="E642" i="1"/>
  <c r="F642" i="1"/>
  <c r="G642" i="1"/>
  <c r="H642" i="1"/>
  <c r="S642" i="1" s="1"/>
  <c r="I642" i="1"/>
  <c r="J642" i="1"/>
  <c r="K642" i="1"/>
  <c r="L642" i="1"/>
  <c r="M642" i="1"/>
  <c r="X642" i="1" s="1"/>
  <c r="O642" i="1"/>
  <c r="C643" i="1"/>
  <c r="D643" i="1"/>
  <c r="E643" i="1"/>
  <c r="F643" i="1"/>
  <c r="G643" i="1"/>
  <c r="H643" i="1"/>
  <c r="S643" i="1" s="1"/>
  <c r="I643" i="1"/>
  <c r="J643" i="1"/>
  <c r="K643" i="1"/>
  <c r="L643" i="1"/>
  <c r="M643" i="1"/>
  <c r="X643" i="1" s="1"/>
  <c r="O643" i="1"/>
  <c r="C644" i="1"/>
  <c r="D644" i="1"/>
  <c r="E644" i="1"/>
  <c r="F644" i="1"/>
  <c r="G644" i="1"/>
  <c r="H644" i="1"/>
  <c r="S644" i="1" s="1"/>
  <c r="I644" i="1"/>
  <c r="J644" i="1"/>
  <c r="K644" i="1"/>
  <c r="L644" i="1"/>
  <c r="M644" i="1"/>
  <c r="X644" i="1" s="1"/>
  <c r="O644" i="1"/>
  <c r="C645" i="1"/>
  <c r="D645" i="1"/>
  <c r="E645" i="1"/>
  <c r="F645" i="1"/>
  <c r="G645" i="1"/>
  <c r="H645" i="1"/>
  <c r="S645" i="1" s="1"/>
  <c r="I645" i="1"/>
  <c r="J645" i="1"/>
  <c r="K645" i="1"/>
  <c r="L645" i="1"/>
  <c r="M645" i="1"/>
  <c r="X645" i="1" s="1"/>
  <c r="O645" i="1"/>
  <c r="C646" i="1"/>
  <c r="D646" i="1"/>
  <c r="E646" i="1"/>
  <c r="F646" i="1"/>
  <c r="G646" i="1"/>
  <c r="H646" i="1"/>
  <c r="S646" i="1" s="1"/>
  <c r="I646" i="1"/>
  <c r="J646" i="1"/>
  <c r="K646" i="1"/>
  <c r="L646" i="1"/>
  <c r="M646" i="1"/>
  <c r="X646" i="1" s="1"/>
  <c r="O646" i="1"/>
  <c r="C647" i="1"/>
  <c r="D647" i="1"/>
  <c r="E647" i="1"/>
  <c r="F647" i="1"/>
  <c r="G647" i="1"/>
  <c r="H647" i="1"/>
  <c r="S647" i="1" s="1"/>
  <c r="I647" i="1"/>
  <c r="J647" i="1"/>
  <c r="K647" i="1"/>
  <c r="L647" i="1"/>
  <c r="M647" i="1"/>
  <c r="X647" i="1" s="1"/>
  <c r="O647" i="1"/>
  <c r="C648" i="1"/>
  <c r="D648" i="1"/>
  <c r="E648" i="1"/>
  <c r="F648" i="1"/>
  <c r="G648" i="1"/>
  <c r="H648" i="1"/>
  <c r="S648" i="1" s="1"/>
  <c r="I648" i="1"/>
  <c r="J648" i="1"/>
  <c r="K648" i="1"/>
  <c r="L648" i="1"/>
  <c r="M648" i="1"/>
  <c r="X648" i="1" s="1"/>
  <c r="O648" i="1"/>
  <c r="C649" i="1"/>
  <c r="D649" i="1"/>
  <c r="E649" i="1"/>
  <c r="F649" i="1"/>
  <c r="G649" i="1"/>
  <c r="H649" i="1"/>
  <c r="S649" i="1" s="1"/>
  <c r="I649" i="1"/>
  <c r="J649" i="1"/>
  <c r="K649" i="1"/>
  <c r="L649" i="1"/>
  <c r="M649" i="1"/>
  <c r="X649" i="1" s="1"/>
  <c r="O649" i="1"/>
  <c r="C650" i="1"/>
  <c r="D650" i="1"/>
  <c r="E650" i="1"/>
  <c r="F650" i="1"/>
  <c r="G650" i="1"/>
  <c r="H650" i="1"/>
  <c r="S650" i="1" s="1"/>
  <c r="I650" i="1"/>
  <c r="J650" i="1"/>
  <c r="K650" i="1"/>
  <c r="L650" i="1"/>
  <c r="M650" i="1"/>
  <c r="X650" i="1" s="1"/>
  <c r="O650" i="1"/>
  <c r="C651" i="1"/>
  <c r="D651" i="1"/>
  <c r="E651" i="1"/>
  <c r="F651" i="1"/>
  <c r="G651" i="1"/>
  <c r="H651" i="1"/>
  <c r="S651" i="1" s="1"/>
  <c r="I651" i="1"/>
  <c r="J651" i="1"/>
  <c r="K651" i="1"/>
  <c r="L651" i="1"/>
  <c r="M651" i="1"/>
  <c r="X651" i="1" s="1"/>
  <c r="O651" i="1"/>
  <c r="C652" i="1"/>
  <c r="D652" i="1"/>
  <c r="E652" i="1"/>
  <c r="F652" i="1"/>
  <c r="G652" i="1"/>
  <c r="H652" i="1"/>
  <c r="S652" i="1" s="1"/>
  <c r="I652" i="1"/>
  <c r="J652" i="1"/>
  <c r="K652" i="1"/>
  <c r="L652" i="1"/>
  <c r="M652" i="1"/>
  <c r="X652" i="1" s="1"/>
  <c r="O652" i="1"/>
  <c r="C653" i="1"/>
  <c r="D653" i="1"/>
  <c r="E653" i="1"/>
  <c r="F653" i="1"/>
  <c r="G653" i="1"/>
  <c r="H653" i="1"/>
  <c r="S653" i="1" s="1"/>
  <c r="I653" i="1"/>
  <c r="J653" i="1"/>
  <c r="K653" i="1"/>
  <c r="L653" i="1"/>
  <c r="M653" i="1"/>
  <c r="X653" i="1" s="1"/>
  <c r="O653" i="1"/>
  <c r="C654" i="1"/>
  <c r="D654" i="1"/>
  <c r="E654" i="1"/>
  <c r="F654" i="1"/>
  <c r="G654" i="1"/>
  <c r="H654" i="1"/>
  <c r="S654" i="1" s="1"/>
  <c r="I654" i="1"/>
  <c r="J654" i="1"/>
  <c r="K654" i="1"/>
  <c r="L654" i="1"/>
  <c r="M654" i="1"/>
  <c r="X654" i="1" s="1"/>
  <c r="O654" i="1"/>
  <c r="C655" i="1"/>
  <c r="D655" i="1"/>
  <c r="E655" i="1"/>
  <c r="F655" i="1"/>
  <c r="G655" i="1"/>
  <c r="H655" i="1"/>
  <c r="S655" i="1" s="1"/>
  <c r="I655" i="1"/>
  <c r="J655" i="1"/>
  <c r="K655" i="1"/>
  <c r="L655" i="1"/>
  <c r="M655" i="1"/>
  <c r="X655" i="1" s="1"/>
  <c r="O655" i="1"/>
  <c r="C656" i="1"/>
  <c r="D656" i="1"/>
  <c r="E656" i="1"/>
  <c r="F656" i="1"/>
  <c r="G656" i="1"/>
  <c r="H656" i="1"/>
  <c r="S656" i="1" s="1"/>
  <c r="I656" i="1"/>
  <c r="J656" i="1"/>
  <c r="K656" i="1"/>
  <c r="L656" i="1"/>
  <c r="M656" i="1"/>
  <c r="X656" i="1" s="1"/>
  <c r="O656" i="1"/>
  <c r="C657" i="1"/>
  <c r="D657" i="1"/>
  <c r="E657" i="1"/>
  <c r="F657" i="1"/>
  <c r="G657" i="1"/>
  <c r="H657" i="1"/>
  <c r="S657" i="1" s="1"/>
  <c r="I657" i="1"/>
  <c r="J657" i="1"/>
  <c r="K657" i="1"/>
  <c r="L657" i="1"/>
  <c r="M657" i="1"/>
  <c r="X657" i="1" s="1"/>
  <c r="O657" i="1"/>
  <c r="C658" i="1"/>
  <c r="D658" i="1"/>
  <c r="E658" i="1"/>
  <c r="F658" i="1"/>
  <c r="G658" i="1"/>
  <c r="H658" i="1"/>
  <c r="S658" i="1" s="1"/>
  <c r="I658" i="1"/>
  <c r="J658" i="1"/>
  <c r="K658" i="1"/>
  <c r="L658" i="1"/>
  <c r="M658" i="1"/>
  <c r="X658" i="1" s="1"/>
  <c r="O658" i="1"/>
  <c r="C659" i="1"/>
  <c r="D659" i="1"/>
  <c r="E659" i="1"/>
  <c r="F659" i="1"/>
  <c r="G659" i="1"/>
  <c r="H659" i="1"/>
  <c r="S659" i="1" s="1"/>
  <c r="I659" i="1"/>
  <c r="J659" i="1"/>
  <c r="K659" i="1"/>
  <c r="L659" i="1"/>
  <c r="M659" i="1"/>
  <c r="X659" i="1" s="1"/>
  <c r="O659" i="1"/>
  <c r="C660" i="1"/>
  <c r="D660" i="1"/>
  <c r="E660" i="1"/>
  <c r="F660" i="1"/>
  <c r="G660" i="1"/>
  <c r="H660" i="1"/>
  <c r="S660" i="1" s="1"/>
  <c r="I660" i="1"/>
  <c r="J660" i="1"/>
  <c r="K660" i="1"/>
  <c r="L660" i="1"/>
  <c r="M660" i="1"/>
  <c r="X660" i="1" s="1"/>
  <c r="O660" i="1"/>
  <c r="C661" i="1"/>
  <c r="D661" i="1"/>
  <c r="E661" i="1"/>
  <c r="F661" i="1"/>
  <c r="G661" i="1"/>
  <c r="H661" i="1"/>
  <c r="S661" i="1" s="1"/>
  <c r="I661" i="1"/>
  <c r="J661" i="1"/>
  <c r="K661" i="1"/>
  <c r="L661" i="1"/>
  <c r="M661" i="1"/>
  <c r="X661" i="1" s="1"/>
  <c r="O661" i="1"/>
  <c r="C662" i="1"/>
  <c r="D662" i="1"/>
  <c r="E662" i="1"/>
  <c r="F662" i="1"/>
  <c r="G662" i="1"/>
  <c r="H662" i="1"/>
  <c r="S662" i="1" s="1"/>
  <c r="I662" i="1"/>
  <c r="J662" i="1"/>
  <c r="K662" i="1"/>
  <c r="L662" i="1"/>
  <c r="M662" i="1"/>
  <c r="X662" i="1" s="1"/>
  <c r="O662" i="1"/>
  <c r="C663" i="1"/>
  <c r="D663" i="1"/>
  <c r="E663" i="1"/>
  <c r="F663" i="1"/>
  <c r="G663" i="1"/>
  <c r="H663" i="1"/>
  <c r="S663" i="1" s="1"/>
  <c r="I663" i="1"/>
  <c r="J663" i="1"/>
  <c r="K663" i="1"/>
  <c r="L663" i="1"/>
  <c r="M663" i="1"/>
  <c r="X663" i="1" s="1"/>
  <c r="O663" i="1"/>
  <c r="C664" i="1"/>
  <c r="D664" i="1"/>
  <c r="E664" i="1"/>
  <c r="F664" i="1"/>
  <c r="G664" i="1"/>
  <c r="H664" i="1"/>
  <c r="S664" i="1" s="1"/>
  <c r="I664" i="1"/>
  <c r="J664" i="1"/>
  <c r="K664" i="1"/>
  <c r="L664" i="1"/>
  <c r="M664" i="1"/>
  <c r="X664" i="1" s="1"/>
  <c r="O664" i="1"/>
  <c r="C665" i="1"/>
  <c r="D665" i="1"/>
  <c r="E665" i="1"/>
  <c r="F665" i="1"/>
  <c r="G665" i="1"/>
  <c r="H665" i="1"/>
  <c r="S665" i="1" s="1"/>
  <c r="I665" i="1"/>
  <c r="J665" i="1"/>
  <c r="K665" i="1"/>
  <c r="L665" i="1"/>
  <c r="M665" i="1"/>
  <c r="X665" i="1" s="1"/>
  <c r="O665" i="1"/>
  <c r="C666" i="1"/>
  <c r="D666" i="1"/>
  <c r="E666" i="1"/>
  <c r="F666" i="1"/>
  <c r="G666" i="1"/>
  <c r="H666" i="1"/>
  <c r="S666" i="1" s="1"/>
  <c r="I666" i="1"/>
  <c r="J666" i="1"/>
  <c r="K666" i="1"/>
  <c r="L666" i="1"/>
  <c r="M666" i="1"/>
  <c r="X666" i="1" s="1"/>
  <c r="O666" i="1"/>
  <c r="C667" i="1"/>
  <c r="D667" i="1"/>
  <c r="E667" i="1"/>
  <c r="F667" i="1"/>
  <c r="G667" i="1"/>
  <c r="H667" i="1"/>
  <c r="S667" i="1" s="1"/>
  <c r="I667" i="1"/>
  <c r="J667" i="1"/>
  <c r="K667" i="1"/>
  <c r="L667" i="1"/>
  <c r="M667" i="1"/>
  <c r="X667" i="1" s="1"/>
  <c r="O667" i="1"/>
  <c r="C668" i="1"/>
  <c r="D668" i="1"/>
  <c r="E668" i="1"/>
  <c r="F668" i="1"/>
  <c r="G668" i="1"/>
  <c r="H668" i="1"/>
  <c r="S668" i="1" s="1"/>
  <c r="I668" i="1"/>
  <c r="J668" i="1"/>
  <c r="K668" i="1"/>
  <c r="L668" i="1"/>
  <c r="M668" i="1"/>
  <c r="X668" i="1" s="1"/>
  <c r="O668" i="1"/>
  <c r="C669" i="1"/>
  <c r="D669" i="1"/>
  <c r="E669" i="1"/>
  <c r="F669" i="1"/>
  <c r="G669" i="1"/>
  <c r="H669" i="1"/>
  <c r="S669" i="1" s="1"/>
  <c r="I669" i="1"/>
  <c r="J669" i="1"/>
  <c r="K669" i="1"/>
  <c r="L669" i="1"/>
  <c r="M669" i="1"/>
  <c r="X669" i="1" s="1"/>
  <c r="O669" i="1"/>
  <c r="C670" i="1"/>
  <c r="D670" i="1"/>
  <c r="E670" i="1"/>
  <c r="F670" i="1"/>
  <c r="G670" i="1"/>
  <c r="H670" i="1"/>
  <c r="S670" i="1" s="1"/>
  <c r="I670" i="1"/>
  <c r="J670" i="1"/>
  <c r="K670" i="1"/>
  <c r="L670" i="1"/>
  <c r="M670" i="1"/>
  <c r="X670" i="1" s="1"/>
  <c r="O670" i="1"/>
  <c r="C671" i="1"/>
  <c r="D671" i="1"/>
  <c r="E671" i="1"/>
  <c r="F671" i="1"/>
  <c r="G671" i="1"/>
  <c r="H671" i="1"/>
  <c r="S671" i="1" s="1"/>
  <c r="I671" i="1"/>
  <c r="J671" i="1"/>
  <c r="K671" i="1"/>
  <c r="L671" i="1"/>
  <c r="M671" i="1"/>
  <c r="X671" i="1" s="1"/>
  <c r="O671" i="1"/>
  <c r="C672" i="1"/>
  <c r="D672" i="1"/>
  <c r="E672" i="1"/>
  <c r="F672" i="1"/>
  <c r="G672" i="1"/>
  <c r="H672" i="1"/>
  <c r="S672" i="1" s="1"/>
  <c r="I672" i="1"/>
  <c r="J672" i="1"/>
  <c r="K672" i="1"/>
  <c r="L672" i="1"/>
  <c r="M672" i="1"/>
  <c r="X672" i="1" s="1"/>
  <c r="O672" i="1"/>
  <c r="C673" i="1"/>
  <c r="D673" i="1"/>
  <c r="E673" i="1"/>
  <c r="F673" i="1"/>
  <c r="G673" i="1"/>
  <c r="H673" i="1"/>
  <c r="S673" i="1" s="1"/>
  <c r="I673" i="1"/>
  <c r="J673" i="1"/>
  <c r="K673" i="1"/>
  <c r="L673" i="1"/>
  <c r="M673" i="1"/>
  <c r="X673" i="1" s="1"/>
  <c r="O673" i="1"/>
  <c r="C674" i="1"/>
  <c r="D674" i="1"/>
  <c r="E674" i="1"/>
  <c r="F674" i="1"/>
  <c r="G674" i="1"/>
  <c r="H674" i="1"/>
  <c r="S674" i="1" s="1"/>
  <c r="I674" i="1"/>
  <c r="J674" i="1"/>
  <c r="K674" i="1"/>
  <c r="L674" i="1"/>
  <c r="M674" i="1"/>
  <c r="X674" i="1" s="1"/>
  <c r="O674" i="1"/>
  <c r="C675" i="1"/>
  <c r="D675" i="1"/>
  <c r="E675" i="1"/>
  <c r="F675" i="1"/>
  <c r="G675" i="1"/>
  <c r="H675" i="1"/>
  <c r="S675" i="1" s="1"/>
  <c r="I675" i="1"/>
  <c r="J675" i="1"/>
  <c r="K675" i="1"/>
  <c r="L675" i="1"/>
  <c r="M675" i="1"/>
  <c r="X675" i="1" s="1"/>
  <c r="O675" i="1"/>
  <c r="C676" i="1"/>
  <c r="D676" i="1"/>
  <c r="E676" i="1"/>
  <c r="F676" i="1"/>
  <c r="G676" i="1"/>
  <c r="H676" i="1"/>
  <c r="S676" i="1" s="1"/>
  <c r="I676" i="1"/>
  <c r="J676" i="1"/>
  <c r="K676" i="1"/>
  <c r="L676" i="1"/>
  <c r="M676" i="1"/>
  <c r="X676" i="1" s="1"/>
  <c r="O676" i="1"/>
  <c r="C677" i="1"/>
  <c r="D677" i="1"/>
  <c r="E677" i="1"/>
  <c r="F677" i="1"/>
  <c r="G677" i="1"/>
  <c r="H677" i="1"/>
  <c r="S677" i="1" s="1"/>
  <c r="I677" i="1"/>
  <c r="J677" i="1"/>
  <c r="K677" i="1"/>
  <c r="L677" i="1"/>
  <c r="M677" i="1"/>
  <c r="X677" i="1" s="1"/>
  <c r="O677" i="1"/>
  <c r="C678" i="1"/>
  <c r="D678" i="1"/>
  <c r="E678" i="1"/>
  <c r="F678" i="1"/>
  <c r="G678" i="1"/>
  <c r="H678" i="1"/>
  <c r="S678" i="1" s="1"/>
  <c r="I678" i="1"/>
  <c r="J678" i="1"/>
  <c r="K678" i="1"/>
  <c r="L678" i="1"/>
  <c r="M678" i="1"/>
  <c r="X678" i="1" s="1"/>
  <c r="O678" i="1"/>
  <c r="C679" i="1"/>
  <c r="D679" i="1"/>
  <c r="E679" i="1"/>
  <c r="F679" i="1"/>
  <c r="G679" i="1"/>
  <c r="H679" i="1"/>
  <c r="S679" i="1" s="1"/>
  <c r="I679" i="1"/>
  <c r="J679" i="1"/>
  <c r="K679" i="1"/>
  <c r="L679" i="1"/>
  <c r="M679" i="1"/>
  <c r="X679" i="1" s="1"/>
  <c r="O679" i="1"/>
  <c r="C680" i="1"/>
  <c r="D680" i="1"/>
  <c r="E680" i="1"/>
  <c r="F680" i="1"/>
  <c r="G680" i="1"/>
  <c r="H680" i="1"/>
  <c r="S680" i="1" s="1"/>
  <c r="I680" i="1"/>
  <c r="J680" i="1"/>
  <c r="K680" i="1"/>
  <c r="L680" i="1"/>
  <c r="M680" i="1"/>
  <c r="X680" i="1" s="1"/>
  <c r="O680" i="1"/>
  <c r="C681" i="1"/>
  <c r="D681" i="1"/>
  <c r="E681" i="1"/>
  <c r="F681" i="1"/>
  <c r="G681" i="1"/>
  <c r="H681" i="1"/>
  <c r="S681" i="1" s="1"/>
  <c r="I681" i="1"/>
  <c r="J681" i="1"/>
  <c r="K681" i="1"/>
  <c r="L681" i="1"/>
  <c r="M681" i="1"/>
  <c r="X681" i="1" s="1"/>
  <c r="O681" i="1"/>
  <c r="C682" i="1"/>
  <c r="D682" i="1"/>
  <c r="E682" i="1"/>
  <c r="F682" i="1"/>
  <c r="G682" i="1"/>
  <c r="H682" i="1"/>
  <c r="S682" i="1" s="1"/>
  <c r="I682" i="1"/>
  <c r="J682" i="1"/>
  <c r="K682" i="1"/>
  <c r="L682" i="1"/>
  <c r="M682" i="1"/>
  <c r="X682" i="1" s="1"/>
  <c r="O682" i="1"/>
  <c r="C683" i="1"/>
  <c r="D683" i="1"/>
  <c r="E683" i="1"/>
  <c r="F683" i="1"/>
  <c r="G683" i="1"/>
  <c r="H683" i="1"/>
  <c r="S683" i="1" s="1"/>
  <c r="I683" i="1"/>
  <c r="J683" i="1"/>
  <c r="K683" i="1"/>
  <c r="L683" i="1"/>
  <c r="M683" i="1"/>
  <c r="X683" i="1" s="1"/>
  <c r="O683" i="1"/>
  <c r="C684" i="1"/>
  <c r="D684" i="1"/>
  <c r="E684" i="1"/>
  <c r="F684" i="1"/>
  <c r="G684" i="1"/>
  <c r="H684" i="1"/>
  <c r="S684" i="1" s="1"/>
  <c r="I684" i="1"/>
  <c r="J684" i="1"/>
  <c r="K684" i="1"/>
  <c r="L684" i="1"/>
  <c r="M684" i="1"/>
  <c r="X684" i="1" s="1"/>
  <c r="O684" i="1"/>
  <c r="C685" i="1"/>
  <c r="D685" i="1"/>
  <c r="E685" i="1"/>
  <c r="F685" i="1"/>
  <c r="G685" i="1"/>
  <c r="H685" i="1"/>
  <c r="S685" i="1" s="1"/>
  <c r="I685" i="1"/>
  <c r="J685" i="1"/>
  <c r="K685" i="1"/>
  <c r="L685" i="1"/>
  <c r="M685" i="1"/>
  <c r="X685" i="1" s="1"/>
  <c r="O685" i="1"/>
  <c r="C686" i="1"/>
  <c r="D686" i="1"/>
  <c r="E686" i="1"/>
  <c r="F686" i="1"/>
  <c r="G686" i="1"/>
  <c r="H686" i="1"/>
  <c r="S686" i="1" s="1"/>
  <c r="I686" i="1"/>
  <c r="J686" i="1"/>
  <c r="K686" i="1"/>
  <c r="L686" i="1"/>
  <c r="M686" i="1"/>
  <c r="X686" i="1" s="1"/>
  <c r="O686" i="1"/>
  <c r="C687" i="1"/>
  <c r="D687" i="1"/>
  <c r="E687" i="1"/>
  <c r="F687" i="1"/>
  <c r="G687" i="1"/>
  <c r="H687" i="1"/>
  <c r="S687" i="1" s="1"/>
  <c r="I687" i="1"/>
  <c r="J687" i="1"/>
  <c r="K687" i="1"/>
  <c r="L687" i="1"/>
  <c r="M687" i="1"/>
  <c r="X687" i="1" s="1"/>
  <c r="O687" i="1"/>
  <c r="C688" i="1"/>
  <c r="D688" i="1"/>
  <c r="E688" i="1"/>
  <c r="F688" i="1"/>
  <c r="G688" i="1"/>
  <c r="H688" i="1"/>
  <c r="S688" i="1" s="1"/>
  <c r="I688" i="1"/>
  <c r="J688" i="1"/>
  <c r="K688" i="1"/>
  <c r="L688" i="1"/>
  <c r="M688" i="1"/>
  <c r="X688" i="1" s="1"/>
  <c r="O688" i="1"/>
  <c r="C689" i="1"/>
  <c r="D689" i="1"/>
  <c r="E689" i="1"/>
  <c r="F689" i="1"/>
  <c r="G689" i="1"/>
  <c r="H689" i="1"/>
  <c r="S689" i="1" s="1"/>
  <c r="I689" i="1"/>
  <c r="J689" i="1"/>
  <c r="K689" i="1"/>
  <c r="L689" i="1"/>
  <c r="M689" i="1"/>
  <c r="X689" i="1" s="1"/>
  <c r="O689" i="1"/>
  <c r="C690" i="1"/>
  <c r="D690" i="1"/>
  <c r="E690" i="1"/>
  <c r="F690" i="1"/>
  <c r="G690" i="1"/>
  <c r="H690" i="1"/>
  <c r="S690" i="1" s="1"/>
  <c r="I690" i="1"/>
  <c r="J690" i="1"/>
  <c r="K690" i="1"/>
  <c r="L690" i="1"/>
  <c r="M690" i="1"/>
  <c r="X690" i="1" s="1"/>
  <c r="O690" i="1"/>
  <c r="C691" i="1"/>
  <c r="D691" i="1"/>
  <c r="E691" i="1"/>
  <c r="F691" i="1"/>
  <c r="G691" i="1"/>
  <c r="H691" i="1"/>
  <c r="S691" i="1" s="1"/>
  <c r="I691" i="1"/>
  <c r="J691" i="1"/>
  <c r="K691" i="1"/>
  <c r="L691" i="1"/>
  <c r="M691" i="1"/>
  <c r="X691" i="1" s="1"/>
  <c r="O691" i="1"/>
  <c r="C692" i="1"/>
  <c r="D692" i="1"/>
  <c r="E692" i="1"/>
  <c r="F692" i="1"/>
  <c r="G692" i="1"/>
  <c r="H692" i="1"/>
  <c r="S692" i="1" s="1"/>
  <c r="I692" i="1"/>
  <c r="J692" i="1"/>
  <c r="K692" i="1"/>
  <c r="L692" i="1"/>
  <c r="M692" i="1"/>
  <c r="X692" i="1" s="1"/>
  <c r="O692" i="1"/>
  <c r="C693" i="1"/>
  <c r="D693" i="1"/>
  <c r="E693" i="1"/>
  <c r="F693" i="1"/>
  <c r="G693" i="1"/>
  <c r="H693" i="1"/>
  <c r="S693" i="1" s="1"/>
  <c r="I693" i="1"/>
  <c r="J693" i="1"/>
  <c r="K693" i="1"/>
  <c r="L693" i="1"/>
  <c r="M693" i="1"/>
  <c r="X693" i="1" s="1"/>
  <c r="O693" i="1"/>
  <c r="C694" i="1"/>
  <c r="D694" i="1"/>
  <c r="E694" i="1"/>
  <c r="F694" i="1"/>
  <c r="G694" i="1"/>
  <c r="H694" i="1"/>
  <c r="S694" i="1" s="1"/>
  <c r="I694" i="1"/>
  <c r="J694" i="1"/>
  <c r="K694" i="1"/>
  <c r="L694" i="1"/>
  <c r="M694" i="1"/>
  <c r="X694" i="1" s="1"/>
  <c r="O694" i="1"/>
  <c r="C695" i="1"/>
  <c r="D695" i="1"/>
  <c r="E695" i="1"/>
  <c r="F695" i="1"/>
  <c r="G695" i="1"/>
  <c r="H695" i="1"/>
  <c r="S695" i="1" s="1"/>
  <c r="I695" i="1"/>
  <c r="J695" i="1"/>
  <c r="K695" i="1"/>
  <c r="L695" i="1"/>
  <c r="M695" i="1"/>
  <c r="X695" i="1" s="1"/>
  <c r="O695" i="1"/>
  <c r="C696" i="1"/>
  <c r="D696" i="1"/>
  <c r="E696" i="1"/>
  <c r="F696" i="1"/>
  <c r="G696" i="1"/>
  <c r="H696" i="1"/>
  <c r="S696" i="1" s="1"/>
  <c r="I696" i="1"/>
  <c r="J696" i="1"/>
  <c r="K696" i="1"/>
  <c r="L696" i="1"/>
  <c r="M696" i="1"/>
  <c r="X696" i="1" s="1"/>
  <c r="O696" i="1"/>
  <c r="C697" i="1"/>
  <c r="D697" i="1"/>
  <c r="E697" i="1"/>
  <c r="F697" i="1"/>
  <c r="G697" i="1"/>
  <c r="H697" i="1"/>
  <c r="S697" i="1" s="1"/>
  <c r="I697" i="1"/>
  <c r="J697" i="1"/>
  <c r="K697" i="1"/>
  <c r="L697" i="1"/>
  <c r="M697" i="1"/>
  <c r="X697" i="1" s="1"/>
  <c r="O697" i="1"/>
  <c r="C698" i="1"/>
  <c r="D698" i="1"/>
  <c r="E698" i="1"/>
  <c r="F698" i="1"/>
  <c r="G698" i="1"/>
  <c r="H698" i="1"/>
  <c r="S698" i="1" s="1"/>
  <c r="I698" i="1"/>
  <c r="J698" i="1"/>
  <c r="K698" i="1"/>
  <c r="L698" i="1"/>
  <c r="M698" i="1"/>
  <c r="X698" i="1" s="1"/>
  <c r="O698" i="1"/>
  <c r="T696" i="1" l="1"/>
  <c r="V696" i="1"/>
  <c r="V692" i="1"/>
  <c r="T692" i="1"/>
  <c r="V688" i="1"/>
  <c r="T688" i="1"/>
  <c r="V684" i="1"/>
  <c r="T684" i="1"/>
  <c r="T680" i="1"/>
  <c r="V680" i="1"/>
  <c r="V676" i="1"/>
  <c r="T676" i="1"/>
  <c r="V672" i="1"/>
  <c r="T672" i="1"/>
  <c r="V668" i="1"/>
  <c r="T668" i="1"/>
  <c r="T664" i="1"/>
  <c r="V664" i="1"/>
  <c r="V660" i="1"/>
  <c r="T660" i="1"/>
  <c r="T656" i="1"/>
  <c r="V656" i="1"/>
  <c r="T652" i="1"/>
  <c r="V652" i="1"/>
  <c r="T648" i="1"/>
  <c r="V648" i="1"/>
  <c r="V644" i="1"/>
  <c r="T644" i="1"/>
  <c r="T640" i="1"/>
  <c r="V640" i="1"/>
  <c r="T636" i="1"/>
  <c r="V636" i="1"/>
  <c r="Q698" i="1"/>
  <c r="R698" i="1" s="1"/>
  <c r="Q694" i="1"/>
  <c r="R694" i="1" s="1"/>
  <c r="Q682" i="1"/>
  <c r="R682" i="1" s="1"/>
  <c r="V697" i="1"/>
  <c r="T697" i="1"/>
  <c r="V665" i="1"/>
  <c r="T665" i="1"/>
  <c r="Q695" i="1"/>
  <c r="R695" i="1" s="1"/>
  <c r="Q691" i="1"/>
  <c r="R691" i="1" s="1"/>
  <c r="T689" i="1"/>
  <c r="V689" i="1"/>
  <c r="V661" i="1"/>
  <c r="T661" i="1"/>
  <c r="V649" i="1"/>
  <c r="T649" i="1"/>
  <c r="Q696" i="1"/>
  <c r="R696" i="1" s="1"/>
  <c r="V698" i="1"/>
  <c r="T698" i="1"/>
  <c r="V690" i="1"/>
  <c r="T690" i="1"/>
  <c r="V686" i="1"/>
  <c r="T686" i="1"/>
  <c r="V682" i="1"/>
  <c r="T682" i="1"/>
  <c r="V678" i="1"/>
  <c r="T678" i="1"/>
  <c r="V670" i="1"/>
  <c r="T670" i="1"/>
  <c r="V666" i="1"/>
  <c r="T666" i="1"/>
  <c r="V662" i="1"/>
  <c r="T662" i="1"/>
  <c r="T658" i="1"/>
  <c r="V658" i="1"/>
  <c r="V654" i="1"/>
  <c r="T654" i="1"/>
  <c r="V650" i="1"/>
  <c r="T650" i="1"/>
  <c r="V646" i="1"/>
  <c r="T646" i="1"/>
  <c r="T642" i="1"/>
  <c r="V642" i="1"/>
  <c r="V638" i="1"/>
  <c r="T638" i="1"/>
  <c r="Q683" i="1"/>
  <c r="R683" i="1" s="1"/>
  <c r="Q692" i="1"/>
  <c r="R692" i="1" s="1"/>
  <c r="Q697" i="1"/>
  <c r="R697" i="1" s="1"/>
  <c r="Q693" i="1"/>
  <c r="R693" i="1" s="1"/>
  <c r="Q681" i="1"/>
  <c r="R681" i="1" s="1"/>
  <c r="V693" i="1"/>
  <c r="T693" i="1"/>
  <c r="V694" i="1"/>
  <c r="T694" i="1"/>
  <c r="V695" i="1"/>
  <c r="T695" i="1"/>
  <c r="T691" i="1"/>
  <c r="V691" i="1"/>
  <c r="V687" i="1"/>
  <c r="T687" i="1"/>
  <c r="V683" i="1"/>
  <c r="T683" i="1"/>
  <c r="V679" i="1"/>
  <c r="T679" i="1"/>
  <c r="T675" i="1"/>
  <c r="V675" i="1"/>
  <c r="V671" i="1"/>
  <c r="T671" i="1"/>
  <c r="V667" i="1"/>
  <c r="T667" i="1"/>
  <c r="V663" i="1"/>
  <c r="T663" i="1"/>
  <c r="T659" i="1"/>
  <c r="V659" i="1"/>
  <c r="V655" i="1"/>
  <c r="T655" i="1"/>
  <c r="T651" i="1"/>
  <c r="V651" i="1"/>
  <c r="V647" i="1"/>
  <c r="T647" i="1"/>
  <c r="V643" i="1"/>
  <c r="T643" i="1"/>
  <c r="V639" i="1"/>
  <c r="T639" i="1"/>
  <c r="T635" i="1"/>
  <c r="V635" i="1"/>
  <c r="V685" i="1"/>
  <c r="T685" i="1"/>
  <c r="T681" i="1"/>
  <c r="V681" i="1"/>
  <c r="T677" i="1"/>
  <c r="V677" i="1"/>
  <c r="V673" i="1"/>
  <c r="T673" i="1"/>
  <c r="V669" i="1"/>
  <c r="T669" i="1"/>
  <c r="T657" i="1"/>
  <c r="V657" i="1"/>
  <c r="V653" i="1"/>
  <c r="T653" i="1"/>
  <c r="T645" i="1"/>
  <c r="V645" i="1"/>
  <c r="V641" i="1"/>
  <c r="T641" i="1"/>
  <c r="T637" i="1"/>
  <c r="V637" i="1"/>
  <c r="T674" i="1"/>
  <c r="V674" i="1"/>
  <c r="Z778" i="1"/>
  <c r="Z711" i="1"/>
  <c r="Z709" i="1"/>
  <c r="Z710" i="1"/>
  <c r="Z712" i="1"/>
  <c r="N663" i="1"/>
  <c r="P663" i="1" s="1"/>
  <c r="N645" i="1"/>
  <c r="P645" i="1" s="1"/>
  <c r="N691" i="1"/>
  <c r="P691" i="1" s="1"/>
  <c r="N667" i="1"/>
  <c r="P667" i="1" s="1"/>
  <c r="N639" i="1"/>
  <c r="P639" i="1" s="1"/>
  <c r="N678" i="1"/>
  <c r="P678" i="1" s="1"/>
  <c r="N637" i="1"/>
  <c r="P637" i="1" s="1"/>
  <c r="N647" i="1"/>
  <c r="P647" i="1" s="1"/>
  <c r="N671" i="1"/>
  <c r="P671" i="1" s="1"/>
  <c r="N682" i="1"/>
  <c r="P682" i="1" s="1"/>
  <c r="N687" i="1"/>
  <c r="P687" i="1" s="1"/>
  <c r="N683" i="1"/>
  <c r="P683" i="1" s="1"/>
  <c r="N662" i="1"/>
  <c r="P662" i="1" s="1"/>
  <c r="N658" i="1"/>
  <c r="P658" i="1" s="1"/>
  <c r="N654" i="1"/>
  <c r="P654" i="1" s="1"/>
  <c r="N650" i="1"/>
  <c r="P650" i="1" s="1"/>
  <c r="N646" i="1"/>
  <c r="P646" i="1" s="1"/>
  <c r="N666" i="1"/>
  <c r="P666" i="1" s="1"/>
  <c r="N642" i="1"/>
  <c r="P642" i="1" s="1"/>
  <c r="N695" i="1"/>
  <c r="P695" i="1" s="1"/>
  <c r="N674" i="1"/>
  <c r="P674" i="1" s="1"/>
  <c r="N692" i="1"/>
  <c r="P692" i="1" s="1"/>
  <c r="N638" i="1"/>
  <c r="P638" i="1" s="1"/>
  <c r="N684" i="1"/>
  <c r="P684" i="1" s="1"/>
  <c r="N655" i="1"/>
  <c r="P655" i="1" s="1"/>
  <c r="N693" i="1"/>
  <c r="P693" i="1" s="1"/>
  <c r="N676" i="1"/>
  <c r="P676" i="1" s="1"/>
  <c r="N668" i="1"/>
  <c r="P668" i="1" s="1"/>
  <c r="N685" i="1"/>
  <c r="P685" i="1" s="1"/>
  <c r="N660" i="1"/>
  <c r="P660" i="1" s="1"/>
  <c r="N652" i="1"/>
  <c r="P652" i="1" s="1"/>
  <c r="N698" i="1"/>
  <c r="P698" i="1" s="1"/>
  <c r="N694" i="1"/>
  <c r="P694" i="1" s="1"/>
  <c r="N669" i="1"/>
  <c r="P669" i="1" s="1"/>
  <c r="N644" i="1"/>
  <c r="P644" i="1" s="1"/>
  <c r="N690" i="1"/>
  <c r="P690" i="1" s="1"/>
  <c r="N686" i="1"/>
  <c r="P686" i="1" s="1"/>
  <c r="N661" i="1"/>
  <c r="P661" i="1" s="1"/>
  <c r="N653" i="1"/>
  <c r="P653" i="1" s="1"/>
  <c r="N636" i="1"/>
  <c r="P636" i="1" s="1"/>
  <c r="N675" i="1"/>
  <c r="P675" i="1" s="1"/>
  <c r="N651" i="1"/>
  <c r="P651" i="1" s="1"/>
  <c r="N679" i="1"/>
  <c r="P679" i="1" s="1"/>
  <c r="N677" i="1"/>
  <c r="P677" i="1" s="1"/>
  <c r="N635" i="1"/>
  <c r="P635" i="1" s="1"/>
  <c r="N659" i="1"/>
  <c r="P659" i="1" s="1"/>
  <c r="N643" i="1"/>
  <c r="P643" i="1" s="1"/>
  <c r="N673" i="1"/>
  <c r="P673" i="1" s="1"/>
  <c r="N681" i="1"/>
  <c r="P681" i="1" s="1"/>
  <c r="N697" i="1"/>
  <c r="P697" i="1" s="1"/>
  <c r="N657" i="1"/>
  <c r="P657" i="1" s="1"/>
  <c r="N641" i="1"/>
  <c r="P641" i="1" s="1"/>
  <c r="N649" i="1"/>
  <c r="P649" i="1" s="1"/>
  <c r="N665" i="1"/>
  <c r="P665" i="1" s="1"/>
  <c r="N689" i="1"/>
  <c r="P689" i="1" s="1"/>
  <c r="N670" i="1"/>
  <c r="P670" i="1" s="1"/>
  <c r="N696" i="1"/>
  <c r="P696" i="1" s="1"/>
  <c r="N688" i="1"/>
  <c r="P688" i="1" s="1"/>
  <c r="N680" i="1"/>
  <c r="P680" i="1" s="1"/>
  <c r="N672" i="1"/>
  <c r="P672" i="1" s="1"/>
  <c r="N664" i="1"/>
  <c r="P664" i="1" s="1"/>
  <c r="N656" i="1"/>
  <c r="P656" i="1" s="1"/>
  <c r="N648" i="1"/>
  <c r="P648" i="1" s="1"/>
  <c r="N640" i="1"/>
  <c r="P640" i="1" s="1"/>
  <c r="F14" i="15" l="1"/>
  <c r="Y3" i="1" l="1"/>
  <c r="I39" i="2"/>
  <c r="G26" i="2" s="1"/>
  <c r="I40" i="2"/>
  <c r="G25" i="2" s="1"/>
  <c r="Q939" i="1" l="1"/>
  <c r="R939" i="1" s="1"/>
  <c r="Z939" i="1" s="1"/>
  <c r="Q952" i="1"/>
  <c r="R952" i="1" s="1"/>
  <c r="Z952" i="1" s="1"/>
  <c r="Q956" i="1"/>
  <c r="R956" i="1" s="1"/>
  <c r="Z956" i="1" s="1"/>
  <c r="Q946" i="1"/>
  <c r="R946" i="1" s="1"/>
  <c r="Z946" i="1" s="1"/>
  <c r="Q934" i="1"/>
  <c r="R934" i="1" s="1"/>
  <c r="Z934" i="1" s="1"/>
  <c r="Q942" i="1"/>
  <c r="R942" i="1" s="1"/>
  <c r="Z942" i="1" s="1"/>
  <c r="Q953" i="1"/>
  <c r="R953" i="1" s="1"/>
  <c r="Z953" i="1" s="1"/>
  <c r="Q943" i="1"/>
  <c r="R943" i="1" s="1"/>
  <c r="Z943" i="1" s="1"/>
  <c r="Q941" i="1"/>
  <c r="R941" i="1" s="1"/>
  <c r="Z941" i="1" s="1"/>
  <c r="Q954" i="1"/>
  <c r="R954" i="1" s="1"/>
  <c r="Z954" i="1" s="1"/>
  <c r="Q937" i="1"/>
  <c r="R937" i="1" s="1"/>
  <c r="Z937" i="1" s="1"/>
  <c r="Q944" i="1"/>
  <c r="R944" i="1" s="1"/>
  <c r="Z944" i="1" s="1"/>
  <c r="Q933" i="1"/>
  <c r="R933" i="1" s="1"/>
  <c r="Z933" i="1" s="1"/>
  <c r="Q928" i="1"/>
  <c r="R928" i="1" s="1"/>
  <c r="Z928" i="1" s="1"/>
  <c r="Q929" i="1"/>
  <c r="R929" i="1" s="1"/>
  <c r="Z929" i="1" s="1"/>
  <c r="Q955" i="1"/>
  <c r="R955" i="1" s="1"/>
  <c r="Z955" i="1" s="1"/>
  <c r="Q936" i="1"/>
  <c r="R936" i="1" s="1"/>
  <c r="Z936" i="1" s="1"/>
  <c r="Q927" i="1"/>
  <c r="R927" i="1" s="1"/>
  <c r="Z927" i="1" s="1"/>
  <c r="Q873" i="1"/>
  <c r="R873" i="1" s="1"/>
  <c r="Z873" i="1" s="1"/>
  <c r="Q931" i="1"/>
  <c r="R931" i="1" s="1"/>
  <c r="Z931" i="1" s="1"/>
  <c r="Q932" i="1"/>
  <c r="R932" i="1" s="1"/>
  <c r="Z932" i="1" s="1"/>
  <c r="Q938" i="1"/>
  <c r="R938" i="1" s="1"/>
  <c r="Z938" i="1" s="1"/>
  <c r="Q945" i="1"/>
  <c r="R945" i="1" s="1"/>
  <c r="Z945" i="1" s="1"/>
  <c r="Q949" i="1"/>
  <c r="R949" i="1" s="1"/>
  <c r="Z949" i="1" s="1"/>
  <c r="Q950" i="1"/>
  <c r="R950" i="1" s="1"/>
  <c r="Z950" i="1" s="1"/>
  <c r="Q926" i="1"/>
  <c r="R926" i="1" s="1"/>
  <c r="Z926" i="1" s="1"/>
  <c r="Q947" i="1"/>
  <c r="R947" i="1" s="1"/>
  <c r="Z947" i="1" s="1"/>
  <c r="Q940" i="1"/>
  <c r="R940" i="1" s="1"/>
  <c r="Z940" i="1" s="1"/>
  <c r="Q948" i="1"/>
  <c r="R948" i="1" s="1"/>
  <c r="Z948" i="1" s="1"/>
  <c r="Q935" i="1"/>
  <c r="R935" i="1" s="1"/>
  <c r="Z935" i="1" s="1"/>
  <c r="Q951" i="1"/>
  <c r="R951" i="1" s="1"/>
  <c r="Z951" i="1" s="1"/>
  <c r="Q930" i="1"/>
  <c r="R930" i="1" s="1"/>
  <c r="Z930" i="1" s="1"/>
  <c r="Q740" i="1"/>
  <c r="R740" i="1" s="1"/>
  <c r="Q749" i="1"/>
  <c r="R749" i="1" s="1"/>
  <c r="Q741" i="1"/>
  <c r="R741" i="1" s="1"/>
  <c r="Z741" i="1" s="1"/>
  <c r="Q744" i="1"/>
  <c r="R744" i="1" s="1"/>
  <c r="Q747" i="1"/>
  <c r="R747" i="1" s="1"/>
  <c r="Z747" i="1" s="1"/>
  <c r="Q743" i="1"/>
  <c r="R743" i="1" s="1"/>
  <c r="Z743" i="1" s="1"/>
  <c r="Q753" i="1"/>
  <c r="R753" i="1" s="1"/>
  <c r="Q752" i="1"/>
  <c r="R752" i="1" s="1"/>
  <c r="Z752" i="1" s="1"/>
  <c r="Q748" i="1"/>
  <c r="R748" i="1" s="1"/>
  <c r="Z748" i="1" s="1"/>
  <c r="Q754" i="1"/>
  <c r="R754" i="1" s="1"/>
  <c r="Z754" i="1" s="1"/>
  <c r="Q772" i="1"/>
  <c r="R772" i="1" s="1"/>
  <c r="Q750" i="1"/>
  <c r="R750" i="1" s="1"/>
  <c r="Z750" i="1" s="1"/>
  <c r="Q746" i="1"/>
  <c r="R746" i="1" s="1"/>
  <c r="Z746" i="1" s="1"/>
  <c r="Q751" i="1"/>
  <c r="R751" i="1" s="1"/>
  <c r="Z751" i="1" s="1"/>
  <c r="Q742" i="1"/>
  <c r="R742" i="1" s="1"/>
  <c r="Z742" i="1" s="1"/>
  <c r="Q745" i="1"/>
  <c r="R745" i="1" s="1"/>
  <c r="Z745" i="1" s="1"/>
  <c r="Q666" i="1"/>
  <c r="R666" i="1" s="1"/>
  <c r="Q687" i="1"/>
  <c r="R687" i="1" s="1"/>
  <c r="Q649" i="1"/>
  <c r="R649" i="1" s="1"/>
  <c r="Z649" i="1" s="1"/>
  <c r="Q667" i="1"/>
  <c r="R667" i="1" s="1"/>
  <c r="Z667" i="1" s="1"/>
  <c r="Q647" i="1"/>
  <c r="R647" i="1" s="1"/>
  <c r="Q688" i="1"/>
  <c r="R688" i="1" s="1"/>
  <c r="Z688" i="1" s="1"/>
  <c r="Q654" i="1"/>
  <c r="R654" i="1" s="1"/>
  <c r="Z654" i="1" s="1"/>
  <c r="Q646" i="1"/>
  <c r="R646" i="1" s="1"/>
  <c r="Z646" i="1" s="1"/>
  <c r="Q650" i="1"/>
  <c r="R650" i="1" s="1"/>
  <c r="Z650" i="1" s="1"/>
  <c r="Q645" i="1"/>
  <c r="R645" i="1" s="1"/>
  <c r="Z645" i="1" s="1"/>
  <c r="Q690" i="1"/>
  <c r="R690" i="1" s="1"/>
  <c r="Z690" i="1" s="1"/>
  <c r="Q689" i="1"/>
  <c r="R689" i="1" s="1"/>
  <c r="Z689" i="1" s="1"/>
  <c r="Q648" i="1"/>
  <c r="R648" i="1" s="1"/>
  <c r="Z648" i="1" s="1"/>
  <c r="Q651" i="1"/>
  <c r="R651" i="1" s="1"/>
  <c r="Z651" i="1" s="1"/>
  <c r="Q686" i="1"/>
  <c r="R686" i="1" s="1"/>
  <c r="Z686" i="1" s="1"/>
  <c r="Q684" i="1"/>
  <c r="R684" i="1" s="1"/>
  <c r="Z684" i="1" s="1"/>
  <c r="Q685" i="1"/>
  <c r="R685" i="1" s="1"/>
  <c r="Q653" i="1"/>
  <c r="R653" i="1" s="1"/>
  <c r="Q669" i="1"/>
  <c r="R669" i="1" s="1"/>
  <c r="Z669" i="1" s="1"/>
  <c r="Q668" i="1"/>
  <c r="R668" i="1" s="1"/>
  <c r="Z668" i="1" s="1"/>
  <c r="Q665" i="1"/>
  <c r="R665" i="1" s="1"/>
  <c r="Z665" i="1" s="1"/>
  <c r="Q652" i="1"/>
  <c r="R652" i="1" s="1"/>
  <c r="Z652" i="1" s="1"/>
  <c r="Q896" i="1"/>
  <c r="R896" i="1" s="1"/>
  <c r="Z896" i="1" s="1"/>
  <c r="Q922" i="1"/>
  <c r="R922" i="1" s="1"/>
  <c r="Z922" i="1" s="1"/>
  <c r="Q908" i="1"/>
  <c r="R908" i="1" s="1"/>
  <c r="Z908" i="1" s="1"/>
  <c r="Q887" i="1"/>
  <c r="R887" i="1" s="1"/>
  <c r="Z887" i="1" s="1"/>
  <c r="Q904" i="1"/>
  <c r="R904" i="1" s="1"/>
  <c r="Z904" i="1" s="1"/>
  <c r="Q895" i="1"/>
  <c r="R895" i="1" s="1"/>
  <c r="Z895" i="1" s="1"/>
  <c r="Q917" i="1"/>
  <c r="R917" i="1" s="1"/>
  <c r="Z917" i="1" s="1"/>
  <c r="Q883" i="1"/>
  <c r="R883" i="1" s="1"/>
  <c r="Z883" i="1" s="1"/>
  <c r="Q911" i="1"/>
  <c r="R911" i="1" s="1"/>
  <c r="Z911" i="1" s="1"/>
  <c r="Q891" i="1"/>
  <c r="R891" i="1" s="1"/>
  <c r="Z891" i="1" s="1"/>
  <c r="Q878" i="1"/>
  <c r="R878" i="1" s="1"/>
  <c r="Z878" i="1" s="1"/>
  <c r="Q906" i="1"/>
  <c r="R906" i="1" s="1"/>
  <c r="Z906" i="1" s="1"/>
  <c r="Q874" i="1"/>
  <c r="R874" i="1" s="1"/>
  <c r="Z874" i="1" s="1"/>
  <c r="Q881" i="1"/>
  <c r="R881" i="1" s="1"/>
  <c r="Z881" i="1" s="1"/>
  <c r="Q882" i="1"/>
  <c r="R882" i="1" s="1"/>
  <c r="Z882" i="1" s="1"/>
  <c r="Q912" i="1"/>
  <c r="R912" i="1" s="1"/>
  <c r="Z912" i="1" s="1"/>
  <c r="Q907" i="1"/>
  <c r="R907" i="1" s="1"/>
  <c r="Z907" i="1" s="1"/>
  <c r="Q923" i="1"/>
  <c r="R923" i="1" s="1"/>
  <c r="Z923" i="1" s="1"/>
  <c r="Q905" i="1"/>
  <c r="R905" i="1" s="1"/>
  <c r="Z905" i="1" s="1"/>
  <c r="Q909" i="1"/>
  <c r="R909" i="1" s="1"/>
  <c r="Z909" i="1" s="1"/>
  <c r="Q889" i="1"/>
  <c r="R889" i="1" s="1"/>
  <c r="Z889" i="1" s="1"/>
  <c r="Q877" i="1"/>
  <c r="R877" i="1" s="1"/>
  <c r="Z877" i="1" s="1"/>
  <c r="Q915" i="1"/>
  <c r="R915" i="1" s="1"/>
  <c r="Z915" i="1" s="1"/>
  <c r="Q897" i="1"/>
  <c r="R897" i="1" s="1"/>
  <c r="Z897" i="1" s="1"/>
  <c r="Q910" i="1"/>
  <c r="R910" i="1" s="1"/>
  <c r="Z910" i="1" s="1"/>
  <c r="Q894" i="1"/>
  <c r="R894" i="1" s="1"/>
  <c r="Z894" i="1" s="1"/>
  <c r="Q925" i="1"/>
  <c r="R925" i="1" s="1"/>
  <c r="Z925" i="1" s="1"/>
  <c r="Q892" i="1"/>
  <c r="R892" i="1" s="1"/>
  <c r="Z892" i="1" s="1"/>
  <c r="Q898" i="1"/>
  <c r="R898" i="1" s="1"/>
  <c r="Z898" i="1" s="1"/>
  <c r="Q885" i="1"/>
  <c r="R885" i="1" s="1"/>
  <c r="Z885" i="1" s="1"/>
  <c r="Q902" i="1"/>
  <c r="R902" i="1" s="1"/>
  <c r="Z902" i="1" s="1"/>
  <c r="Q880" i="1"/>
  <c r="R880" i="1" s="1"/>
  <c r="Z880" i="1" s="1"/>
  <c r="Q914" i="1"/>
  <c r="R914" i="1" s="1"/>
  <c r="Z914" i="1" s="1"/>
  <c r="Q884" i="1"/>
  <c r="R884" i="1" s="1"/>
  <c r="Z884" i="1" s="1"/>
  <c r="Q913" i="1"/>
  <c r="R913" i="1" s="1"/>
  <c r="Z913" i="1" s="1"/>
  <c r="Q900" i="1"/>
  <c r="R900" i="1" s="1"/>
  <c r="Z900" i="1" s="1"/>
  <c r="Q920" i="1"/>
  <c r="R920" i="1" s="1"/>
  <c r="Z920" i="1" s="1"/>
  <c r="Q879" i="1"/>
  <c r="R879" i="1" s="1"/>
  <c r="Z879" i="1" s="1"/>
  <c r="Q888" i="1"/>
  <c r="R888" i="1" s="1"/>
  <c r="Z888" i="1" s="1"/>
  <c r="Q903" i="1"/>
  <c r="R903" i="1" s="1"/>
  <c r="Z903" i="1" s="1"/>
  <c r="Q899" i="1"/>
  <c r="R899" i="1" s="1"/>
  <c r="Z899" i="1" s="1"/>
  <c r="Q924" i="1"/>
  <c r="R924" i="1" s="1"/>
  <c r="Z924" i="1" s="1"/>
  <c r="Q921" i="1"/>
  <c r="R921" i="1" s="1"/>
  <c r="Z921" i="1" s="1"/>
  <c r="Q876" i="1"/>
  <c r="R876" i="1" s="1"/>
  <c r="Z876" i="1" s="1"/>
  <c r="Q918" i="1"/>
  <c r="R918" i="1" s="1"/>
  <c r="Z918" i="1" s="1"/>
  <c r="Q901" i="1"/>
  <c r="R901" i="1" s="1"/>
  <c r="Z901" i="1" s="1"/>
  <c r="Q916" i="1"/>
  <c r="R916" i="1" s="1"/>
  <c r="Z916" i="1" s="1"/>
  <c r="Q875" i="1"/>
  <c r="R875" i="1" s="1"/>
  <c r="Z875" i="1" s="1"/>
  <c r="Q890" i="1"/>
  <c r="R890" i="1" s="1"/>
  <c r="Z890" i="1" s="1"/>
  <c r="Q886" i="1"/>
  <c r="R886" i="1" s="1"/>
  <c r="Z886" i="1" s="1"/>
  <c r="Q893" i="1"/>
  <c r="R893" i="1" s="1"/>
  <c r="Z893" i="1" s="1"/>
  <c r="Q919" i="1"/>
  <c r="R919" i="1" s="1"/>
  <c r="Z919" i="1" s="1"/>
  <c r="Q760" i="1"/>
  <c r="R760" i="1" s="1"/>
  <c r="Z760" i="1" s="1"/>
  <c r="Q765" i="1"/>
  <c r="R765" i="1" s="1"/>
  <c r="Z765" i="1" s="1"/>
  <c r="Q756" i="1"/>
  <c r="R756" i="1" s="1"/>
  <c r="Z756" i="1" s="1"/>
  <c r="Q766" i="1"/>
  <c r="R766" i="1" s="1"/>
  <c r="Z766" i="1" s="1"/>
  <c r="Q762" i="1"/>
  <c r="R762" i="1" s="1"/>
  <c r="Z762" i="1" s="1"/>
  <c r="Q768" i="1"/>
  <c r="R768" i="1" s="1"/>
  <c r="Z768" i="1" s="1"/>
  <c r="Q761" i="1"/>
  <c r="R761" i="1" s="1"/>
  <c r="Z761" i="1" s="1"/>
  <c r="Q755" i="1"/>
  <c r="R755" i="1" s="1"/>
  <c r="Z755" i="1" s="1"/>
  <c r="Q759" i="1"/>
  <c r="R759" i="1" s="1"/>
  <c r="Z759" i="1" s="1"/>
  <c r="Q771" i="1"/>
  <c r="R771" i="1" s="1"/>
  <c r="Z771" i="1" s="1"/>
  <c r="Q770" i="1"/>
  <c r="R770" i="1" s="1"/>
  <c r="Z770" i="1" s="1"/>
  <c r="Q767" i="1"/>
  <c r="R767" i="1" s="1"/>
  <c r="Z767" i="1" s="1"/>
  <c r="Q763" i="1"/>
  <c r="R763" i="1" s="1"/>
  <c r="Z763" i="1" s="1"/>
  <c r="Q758" i="1"/>
  <c r="R758" i="1" s="1"/>
  <c r="Z758" i="1" s="1"/>
  <c r="Q757" i="1"/>
  <c r="R757" i="1" s="1"/>
  <c r="Z757" i="1" s="1"/>
  <c r="Q769" i="1"/>
  <c r="R769" i="1" s="1"/>
  <c r="Z769" i="1" s="1"/>
  <c r="Q764" i="1"/>
  <c r="R764" i="1" s="1"/>
  <c r="Z764" i="1" s="1"/>
  <c r="Q679" i="1"/>
  <c r="R679" i="1" s="1"/>
  <c r="Z679" i="1" s="1"/>
  <c r="Q663" i="1"/>
  <c r="R663" i="1" s="1"/>
  <c r="Z663" i="1" s="1"/>
  <c r="Q640" i="1"/>
  <c r="R640" i="1" s="1"/>
  <c r="Z640" i="1" s="1"/>
  <c r="Q676" i="1"/>
  <c r="R676" i="1" s="1"/>
  <c r="Z676" i="1" s="1"/>
  <c r="Q678" i="1"/>
  <c r="R678" i="1" s="1"/>
  <c r="Z678" i="1" s="1"/>
  <c r="Q639" i="1"/>
  <c r="R639" i="1" s="1"/>
  <c r="Z639" i="1" s="1"/>
  <c r="Q680" i="1"/>
  <c r="R680" i="1" s="1"/>
  <c r="Z680" i="1" s="1"/>
  <c r="Q638" i="1"/>
  <c r="R638" i="1" s="1"/>
  <c r="Z638" i="1" s="1"/>
  <c r="Q677" i="1"/>
  <c r="R677" i="1" s="1"/>
  <c r="Z677" i="1" s="1"/>
  <c r="Q664" i="1"/>
  <c r="R664" i="1" s="1"/>
  <c r="Z664" i="1" s="1"/>
  <c r="Q643" i="1"/>
  <c r="R643" i="1" s="1"/>
  <c r="Z643" i="1" s="1"/>
  <c r="Q661" i="1"/>
  <c r="R661" i="1" s="1"/>
  <c r="Z661" i="1" s="1"/>
  <c r="Q636" i="1"/>
  <c r="R636" i="1" s="1"/>
  <c r="Z636" i="1" s="1"/>
  <c r="Q674" i="1"/>
  <c r="R674" i="1" s="1"/>
  <c r="Z674" i="1" s="1"/>
  <c r="Q670" i="1"/>
  <c r="R670" i="1" s="1"/>
  <c r="Z670" i="1" s="1"/>
  <c r="Q662" i="1"/>
  <c r="R662" i="1" s="1"/>
  <c r="Z662" i="1" s="1"/>
  <c r="Q672" i="1"/>
  <c r="R672" i="1" s="1"/>
  <c r="Z672" i="1" s="1"/>
  <c r="Q675" i="1"/>
  <c r="R675" i="1" s="1"/>
  <c r="Z675" i="1" s="1"/>
  <c r="Q635" i="1"/>
  <c r="R635" i="1" s="1"/>
  <c r="Z635" i="1" s="1"/>
  <c r="Q673" i="1"/>
  <c r="R673" i="1" s="1"/>
  <c r="Z673" i="1" s="1"/>
  <c r="Q660" i="1"/>
  <c r="R660" i="1" s="1"/>
  <c r="Z660" i="1" s="1"/>
  <c r="Q671" i="1"/>
  <c r="R671" i="1" s="1"/>
  <c r="Z671" i="1" s="1"/>
  <c r="Q656" i="1"/>
  <c r="R656" i="1" s="1"/>
  <c r="Z656" i="1" s="1"/>
  <c r="Q657" i="1"/>
  <c r="R657" i="1" s="1"/>
  <c r="Z657" i="1" s="1"/>
  <c r="Q658" i="1"/>
  <c r="R658" i="1" s="1"/>
  <c r="Z658" i="1" s="1"/>
  <c r="Q641" i="1"/>
  <c r="R641" i="1" s="1"/>
  <c r="Z641" i="1" s="1"/>
  <c r="Q642" i="1"/>
  <c r="R642" i="1" s="1"/>
  <c r="Z642" i="1" s="1"/>
  <c r="Q659" i="1"/>
  <c r="R659" i="1" s="1"/>
  <c r="Z659" i="1" s="1"/>
  <c r="Q644" i="1"/>
  <c r="R644" i="1" s="1"/>
  <c r="Z644" i="1" s="1"/>
  <c r="Q637" i="1"/>
  <c r="R637" i="1" s="1"/>
  <c r="Z637" i="1" s="1"/>
  <c r="Q655" i="1"/>
  <c r="R655" i="1" s="1"/>
  <c r="Z655" i="1" s="1"/>
  <c r="Z783" i="1"/>
  <c r="Z786" i="1"/>
  <c r="Z779" i="1"/>
  <c r="Z780" i="1"/>
  <c r="Z701" i="1"/>
  <c r="Z782" i="1"/>
  <c r="Z699" i="1"/>
  <c r="Z777" i="1"/>
  <c r="Z785" i="1"/>
  <c r="Z781" i="1"/>
  <c r="Z775" i="1"/>
  <c r="Z704" i="1"/>
  <c r="Z784" i="1"/>
  <c r="Z774" i="1"/>
  <c r="Z773" i="1"/>
  <c r="Z776" i="1"/>
  <c r="Z772" i="1"/>
  <c r="Z683" i="1"/>
  <c r="Z698" i="1"/>
  <c r="Z687" i="1"/>
  <c r="Z682" i="1"/>
  <c r="Z697" i="1"/>
  <c r="Z685" i="1"/>
  <c r="Z681" i="1"/>
  <c r="Z730" i="1"/>
  <c r="Z721" i="1"/>
  <c r="Z716" i="1"/>
  <c r="Z724" i="1"/>
  <c r="Z736" i="1"/>
  <c r="Z715" i="1"/>
  <c r="Z720" i="1"/>
  <c r="Z739" i="1"/>
  <c r="Z717" i="1"/>
  <c r="Z732" i="1"/>
  <c r="Z744" i="1"/>
  <c r="Z726" i="1"/>
  <c r="Z740" i="1"/>
  <c r="Z728" i="1"/>
  <c r="Z725" i="1"/>
  <c r="Z731" i="1"/>
  <c r="Z727" i="1"/>
  <c r="Z737" i="1"/>
  <c r="Z729" i="1"/>
  <c r="Z749" i="1"/>
  <c r="Z738" i="1"/>
  <c r="Z722" i="1"/>
  <c r="Z753" i="1"/>
  <c r="Z723" i="1"/>
  <c r="Z714" i="1"/>
  <c r="Z733" i="1"/>
  <c r="Z719" i="1"/>
  <c r="Z734" i="1"/>
  <c r="Z718" i="1"/>
  <c r="Z735" i="1"/>
  <c r="Z713" i="1"/>
  <c r="Z653" i="1"/>
  <c r="Z666" i="1"/>
  <c r="Z647" i="1"/>
  <c r="Z708" i="1"/>
  <c r="Z705" i="1"/>
  <c r="Z702" i="1"/>
  <c r="Z707" i="1"/>
  <c r="Z706" i="1"/>
  <c r="Z703" i="1"/>
  <c r="Z700" i="1"/>
  <c r="Z691" i="1"/>
  <c r="Z695" i="1"/>
  <c r="Z694" i="1"/>
  <c r="Z693" i="1"/>
  <c r="Z696" i="1"/>
  <c r="Z692" i="1"/>
  <c r="M7" i="1" l="1"/>
  <c r="X7" i="1" s="1"/>
  <c r="M8" i="1"/>
  <c r="X8" i="1" s="1"/>
  <c r="M9" i="1"/>
  <c r="X9" i="1" s="1"/>
  <c r="M10" i="1"/>
  <c r="X10" i="1" s="1"/>
  <c r="M11" i="1"/>
  <c r="X11" i="1" s="1"/>
  <c r="M12" i="1"/>
  <c r="X12" i="1" s="1"/>
  <c r="M13" i="1"/>
  <c r="X13" i="1" s="1"/>
  <c r="M14" i="1"/>
  <c r="X14" i="1" s="1"/>
  <c r="M15" i="1"/>
  <c r="X15" i="1" s="1"/>
  <c r="M16" i="1"/>
  <c r="X16" i="1" s="1"/>
  <c r="M17" i="1"/>
  <c r="X17" i="1" s="1"/>
  <c r="M18" i="1"/>
  <c r="X18" i="1" s="1"/>
  <c r="M19" i="1"/>
  <c r="X19" i="1" s="1"/>
  <c r="M20" i="1"/>
  <c r="X20" i="1" s="1"/>
  <c r="M21" i="1"/>
  <c r="X21" i="1" s="1"/>
  <c r="M22" i="1"/>
  <c r="X22" i="1" s="1"/>
  <c r="M23" i="1"/>
  <c r="X23" i="1" s="1"/>
  <c r="M24" i="1"/>
  <c r="X24" i="1" s="1"/>
  <c r="M25" i="1"/>
  <c r="X25" i="1" s="1"/>
  <c r="M26" i="1"/>
  <c r="X26" i="1" s="1"/>
  <c r="M27" i="1"/>
  <c r="X27" i="1" s="1"/>
  <c r="M28" i="1"/>
  <c r="X28" i="1" s="1"/>
  <c r="M29" i="1"/>
  <c r="X29" i="1" s="1"/>
  <c r="M30" i="1"/>
  <c r="X30" i="1" s="1"/>
  <c r="M31" i="1"/>
  <c r="X31" i="1" s="1"/>
  <c r="M32" i="1"/>
  <c r="X32" i="1" s="1"/>
  <c r="M33" i="1"/>
  <c r="X33" i="1" s="1"/>
  <c r="M34" i="1"/>
  <c r="X34" i="1" s="1"/>
  <c r="M35" i="1"/>
  <c r="X35" i="1" s="1"/>
  <c r="M36" i="1"/>
  <c r="X36" i="1" s="1"/>
  <c r="M37" i="1"/>
  <c r="X37" i="1" s="1"/>
  <c r="M38" i="1"/>
  <c r="X38" i="1" s="1"/>
  <c r="M39" i="1"/>
  <c r="X39" i="1" s="1"/>
  <c r="M40" i="1"/>
  <c r="X40" i="1" s="1"/>
  <c r="M41" i="1"/>
  <c r="X41" i="1" s="1"/>
  <c r="M42" i="1"/>
  <c r="X42" i="1" s="1"/>
  <c r="M43" i="1"/>
  <c r="X43" i="1" s="1"/>
  <c r="M44" i="1"/>
  <c r="X44" i="1" s="1"/>
  <c r="M45" i="1"/>
  <c r="X45" i="1" s="1"/>
  <c r="M46" i="1"/>
  <c r="X46" i="1" s="1"/>
  <c r="M47" i="1"/>
  <c r="X47" i="1" s="1"/>
  <c r="M48" i="1"/>
  <c r="X48" i="1" s="1"/>
  <c r="M49" i="1"/>
  <c r="X49" i="1" s="1"/>
  <c r="M50" i="1"/>
  <c r="X50" i="1" s="1"/>
  <c r="M51" i="1"/>
  <c r="X51" i="1" s="1"/>
  <c r="M52" i="1"/>
  <c r="X52" i="1" s="1"/>
  <c r="M53" i="1"/>
  <c r="X53" i="1" s="1"/>
  <c r="M54" i="1"/>
  <c r="X54" i="1" s="1"/>
  <c r="M55" i="1"/>
  <c r="X55" i="1" s="1"/>
  <c r="M56" i="1"/>
  <c r="X56" i="1" s="1"/>
  <c r="M57" i="1"/>
  <c r="X57" i="1" s="1"/>
  <c r="M58" i="1"/>
  <c r="X58" i="1" s="1"/>
  <c r="M59" i="1"/>
  <c r="X59" i="1" s="1"/>
  <c r="M60" i="1"/>
  <c r="X60" i="1" s="1"/>
  <c r="M61" i="1"/>
  <c r="X61" i="1" s="1"/>
  <c r="M62" i="1"/>
  <c r="X62" i="1" s="1"/>
  <c r="M63" i="1"/>
  <c r="X63" i="1" s="1"/>
  <c r="M64" i="1"/>
  <c r="X64" i="1" s="1"/>
  <c r="M65" i="1"/>
  <c r="X65" i="1" s="1"/>
  <c r="M66" i="1"/>
  <c r="X66" i="1" s="1"/>
  <c r="M67" i="1"/>
  <c r="X67" i="1" s="1"/>
  <c r="M68" i="1"/>
  <c r="X68" i="1" s="1"/>
  <c r="M69" i="1"/>
  <c r="X69" i="1" s="1"/>
  <c r="M70" i="1"/>
  <c r="X70" i="1" s="1"/>
  <c r="M71" i="1"/>
  <c r="X71" i="1" s="1"/>
  <c r="M72" i="1"/>
  <c r="X72" i="1" s="1"/>
  <c r="M73" i="1"/>
  <c r="X73" i="1" s="1"/>
  <c r="M74" i="1"/>
  <c r="X74" i="1" s="1"/>
  <c r="M75" i="1"/>
  <c r="X75" i="1" s="1"/>
  <c r="M76" i="1"/>
  <c r="X76" i="1" s="1"/>
  <c r="M77" i="1"/>
  <c r="X77" i="1" s="1"/>
  <c r="M78" i="1"/>
  <c r="X78" i="1" s="1"/>
  <c r="M79" i="1"/>
  <c r="X79" i="1" s="1"/>
  <c r="M80" i="1"/>
  <c r="X80" i="1" s="1"/>
  <c r="M81" i="1"/>
  <c r="X81" i="1" s="1"/>
  <c r="M82" i="1"/>
  <c r="X82" i="1" s="1"/>
  <c r="M83" i="1"/>
  <c r="X83" i="1" s="1"/>
  <c r="M84" i="1"/>
  <c r="X84" i="1" s="1"/>
  <c r="M85" i="1"/>
  <c r="X85" i="1" s="1"/>
  <c r="M86" i="1"/>
  <c r="X86" i="1" s="1"/>
  <c r="M87" i="1"/>
  <c r="X87" i="1" s="1"/>
  <c r="M88" i="1"/>
  <c r="X88" i="1" s="1"/>
  <c r="M89" i="1"/>
  <c r="X89" i="1" s="1"/>
  <c r="M90" i="1"/>
  <c r="X90" i="1" s="1"/>
  <c r="M91" i="1"/>
  <c r="X91" i="1" s="1"/>
  <c r="M92" i="1"/>
  <c r="X92" i="1" s="1"/>
  <c r="M93" i="1"/>
  <c r="X93" i="1" s="1"/>
  <c r="M94" i="1"/>
  <c r="X94" i="1" s="1"/>
  <c r="M95" i="1"/>
  <c r="X95" i="1" s="1"/>
  <c r="M96" i="1"/>
  <c r="X96" i="1" s="1"/>
  <c r="M97" i="1"/>
  <c r="X97" i="1" s="1"/>
  <c r="M98" i="1"/>
  <c r="X98" i="1" s="1"/>
  <c r="M99" i="1"/>
  <c r="X99" i="1" s="1"/>
  <c r="M100" i="1"/>
  <c r="X100" i="1" s="1"/>
  <c r="M101" i="1"/>
  <c r="X101" i="1" s="1"/>
  <c r="M102" i="1"/>
  <c r="X102" i="1" s="1"/>
  <c r="M103" i="1"/>
  <c r="X103" i="1" s="1"/>
  <c r="M104" i="1"/>
  <c r="X104" i="1" s="1"/>
  <c r="M105" i="1"/>
  <c r="X105" i="1" s="1"/>
  <c r="M106" i="1"/>
  <c r="X106" i="1" s="1"/>
  <c r="M107" i="1"/>
  <c r="X107" i="1" s="1"/>
  <c r="M108" i="1"/>
  <c r="X108" i="1" s="1"/>
  <c r="M109" i="1"/>
  <c r="X109" i="1" s="1"/>
  <c r="M110" i="1"/>
  <c r="X110" i="1" s="1"/>
  <c r="M111" i="1"/>
  <c r="X111" i="1" s="1"/>
  <c r="M112" i="1"/>
  <c r="X112" i="1" s="1"/>
  <c r="M113" i="1"/>
  <c r="X113" i="1" s="1"/>
  <c r="M114" i="1"/>
  <c r="X114" i="1" s="1"/>
  <c r="M115" i="1"/>
  <c r="X115" i="1" s="1"/>
  <c r="M116" i="1"/>
  <c r="X116" i="1" s="1"/>
  <c r="M117" i="1"/>
  <c r="X117" i="1" s="1"/>
  <c r="M118" i="1"/>
  <c r="X118" i="1" s="1"/>
  <c r="M119" i="1"/>
  <c r="X119" i="1" s="1"/>
  <c r="M120" i="1"/>
  <c r="X120" i="1" s="1"/>
  <c r="M121" i="1"/>
  <c r="X121" i="1" s="1"/>
  <c r="M122" i="1"/>
  <c r="X122" i="1" s="1"/>
  <c r="M123" i="1"/>
  <c r="X123" i="1" s="1"/>
  <c r="M124" i="1"/>
  <c r="X124" i="1" s="1"/>
  <c r="M125" i="1"/>
  <c r="X125" i="1" s="1"/>
  <c r="M126" i="1"/>
  <c r="X126" i="1" s="1"/>
  <c r="M127" i="1"/>
  <c r="X127" i="1" s="1"/>
  <c r="M128" i="1"/>
  <c r="X128" i="1" s="1"/>
  <c r="M129" i="1"/>
  <c r="X129" i="1" s="1"/>
  <c r="M130" i="1"/>
  <c r="X130" i="1" s="1"/>
  <c r="M131" i="1"/>
  <c r="X131" i="1" s="1"/>
  <c r="M132" i="1"/>
  <c r="X132" i="1" s="1"/>
  <c r="M133" i="1"/>
  <c r="X133" i="1" s="1"/>
  <c r="M134" i="1"/>
  <c r="X134" i="1" s="1"/>
  <c r="M135" i="1"/>
  <c r="X135" i="1" s="1"/>
  <c r="M136" i="1"/>
  <c r="X136" i="1" s="1"/>
  <c r="M137" i="1"/>
  <c r="X137" i="1" s="1"/>
  <c r="M138" i="1"/>
  <c r="X138" i="1" s="1"/>
  <c r="M139" i="1"/>
  <c r="X139" i="1" s="1"/>
  <c r="M140" i="1"/>
  <c r="X140" i="1" s="1"/>
  <c r="M141" i="1"/>
  <c r="X141" i="1" s="1"/>
  <c r="M142" i="1"/>
  <c r="X142" i="1" s="1"/>
  <c r="M143" i="1"/>
  <c r="X143" i="1" s="1"/>
  <c r="M144" i="1"/>
  <c r="X144" i="1" s="1"/>
  <c r="M145" i="1"/>
  <c r="X145" i="1" s="1"/>
  <c r="M146" i="1"/>
  <c r="X146" i="1" s="1"/>
  <c r="M147" i="1"/>
  <c r="X147" i="1" s="1"/>
  <c r="M148" i="1"/>
  <c r="X148" i="1" s="1"/>
  <c r="M149" i="1"/>
  <c r="X149" i="1" s="1"/>
  <c r="M150" i="1"/>
  <c r="X150" i="1" s="1"/>
  <c r="M151" i="1"/>
  <c r="X151" i="1" s="1"/>
  <c r="M152" i="1"/>
  <c r="X152" i="1" s="1"/>
  <c r="M153" i="1"/>
  <c r="X153" i="1" s="1"/>
  <c r="M154" i="1"/>
  <c r="X154" i="1" s="1"/>
  <c r="M155" i="1"/>
  <c r="X155" i="1" s="1"/>
  <c r="M156" i="1"/>
  <c r="X156" i="1" s="1"/>
  <c r="M157" i="1"/>
  <c r="X157" i="1" s="1"/>
  <c r="M158" i="1"/>
  <c r="X158" i="1" s="1"/>
  <c r="M159" i="1"/>
  <c r="X159" i="1" s="1"/>
  <c r="M160" i="1"/>
  <c r="X160" i="1" s="1"/>
  <c r="M161" i="1"/>
  <c r="X161" i="1" s="1"/>
  <c r="M162" i="1"/>
  <c r="X162" i="1" s="1"/>
  <c r="M163" i="1"/>
  <c r="X163" i="1" s="1"/>
  <c r="M164" i="1"/>
  <c r="X164" i="1" s="1"/>
  <c r="M165" i="1"/>
  <c r="X165" i="1" s="1"/>
  <c r="M166" i="1"/>
  <c r="X166" i="1" s="1"/>
  <c r="M167" i="1"/>
  <c r="X167" i="1" s="1"/>
  <c r="M168" i="1"/>
  <c r="X168" i="1" s="1"/>
  <c r="M169" i="1"/>
  <c r="X169" i="1" s="1"/>
  <c r="M170" i="1"/>
  <c r="X170" i="1" s="1"/>
  <c r="M171" i="1"/>
  <c r="X171" i="1" s="1"/>
  <c r="M172" i="1"/>
  <c r="X172" i="1" s="1"/>
  <c r="M173" i="1"/>
  <c r="X173" i="1" s="1"/>
  <c r="M174" i="1"/>
  <c r="X174" i="1" s="1"/>
  <c r="M175" i="1"/>
  <c r="X175" i="1" s="1"/>
  <c r="M176" i="1"/>
  <c r="X176" i="1" s="1"/>
  <c r="M177" i="1"/>
  <c r="X177" i="1" s="1"/>
  <c r="M178" i="1"/>
  <c r="X178" i="1" s="1"/>
  <c r="M179" i="1"/>
  <c r="X179" i="1" s="1"/>
  <c r="M180" i="1"/>
  <c r="X180" i="1" s="1"/>
  <c r="M181" i="1"/>
  <c r="X181" i="1" s="1"/>
  <c r="M182" i="1"/>
  <c r="X182" i="1" s="1"/>
  <c r="M183" i="1"/>
  <c r="X183" i="1" s="1"/>
  <c r="M184" i="1"/>
  <c r="X184" i="1" s="1"/>
  <c r="M185" i="1"/>
  <c r="X185" i="1" s="1"/>
  <c r="M186" i="1"/>
  <c r="X186" i="1" s="1"/>
  <c r="M187" i="1"/>
  <c r="X187" i="1" s="1"/>
  <c r="M188" i="1"/>
  <c r="X188" i="1" s="1"/>
  <c r="M189" i="1"/>
  <c r="X189" i="1" s="1"/>
  <c r="M190" i="1"/>
  <c r="X190" i="1" s="1"/>
  <c r="M191" i="1"/>
  <c r="X191" i="1" s="1"/>
  <c r="M192" i="1"/>
  <c r="X192" i="1" s="1"/>
  <c r="M193" i="1"/>
  <c r="X193" i="1" s="1"/>
  <c r="M194" i="1"/>
  <c r="X194" i="1" s="1"/>
  <c r="M195" i="1"/>
  <c r="X195" i="1" s="1"/>
  <c r="M196" i="1"/>
  <c r="X196" i="1" s="1"/>
  <c r="M197" i="1"/>
  <c r="X197" i="1" s="1"/>
  <c r="M198" i="1"/>
  <c r="X198" i="1" s="1"/>
  <c r="M199" i="1"/>
  <c r="X199" i="1" s="1"/>
  <c r="M200" i="1"/>
  <c r="X200" i="1" s="1"/>
  <c r="M201" i="1"/>
  <c r="X201" i="1" s="1"/>
  <c r="M202" i="1"/>
  <c r="X202" i="1" s="1"/>
  <c r="M203" i="1"/>
  <c r="X203" i="1" s="1"/>
  <c r="M204" i="1"/>
  <c r="X204" i="1" s="1"/>
  <c r="M205" i="1"/>
  <c r="X205" i="1" s="1"/>
  <c r="M206" i="1"/>
  <c r="X206" i="1" s="1"/>
  <c r="M207" i="1"/>
  <c r="X207" i="1" s="1"/>
  <c r="M208" i="1"/>
  <c r="X208" i="1" s="1"/>
  <c r="M209" i="1"/>
  <c r="X209" i="1" s="1"/>
  <c r="M210" i="1"/>
  <c r="X210" i="1" s="1"/>
  <c r="M211" i="1"/>
  <c r="X211" i="1" s="1"/>
  <c r="M212" i="1"/>
  <c r="X212" i="1" s="1"/>
  <c r="M213" i="1"/>
  <c r="X213" i="1" s="1"/>
  <c r="M214" i="1"/>
  <c r="X214" i="1" s="1"/>
  <c r="M215" i="1"/>
  <c r="X215" i="1" s="1"/>
  <c r="M216" i="1"/>
  <c r="X216" i="1" s="1"/>
  <c r="M217" i="1"/>
  <c r="X217" i="1" s="1"/>
  <c r="M218" i="1"/>
  <c r="X218" i="1" s="1"/>
  <c r="M219" i="1"/>
  <c r="X219" i="1" s="1"/>
  <c r="M220" i="1"/>
  <c r="X220" i="1" s="1"/>
  <c r="M221" i="1"/>
  <c r="X221" i="1" s="1"/>
  <c r="M222" i="1"/>
  <c r="X222" i="1" s="1"/>
  <c r="M223" i="1"/>
  <c r="X223" i="1" s="1"/>
  <c r="M224" i="1"/>
  <c r="X224" i="1" s="1"/>
  <c r="M225" i="1"/>
  <c r="X225" i="1" s="1"/>
  <c r="M226" i="1"/>
  <c r="X226" i="1" s="1"/>
  <c r="M227" i="1"/>
  <c r="X227" i="1" s="1"/>
  <c r="M228" i="1"/>
  <c r="X228" i="1" s="1"/>
  <c r="M229" i="1"/>
  <c r="X229" i="1" s="1"/>
  <c r="M230" i="1"/>
  <c r="X230" i="1" s="1"/>
  <c r="M231" i="1"/>
  <c r="X231" i="1" s="1"/>
  <c r="M232" i="1"/>
  <c r="X232" i="1" s="1"/>
  <c r="M233" i="1"/>
  <c r="X233" i="1" s="1"/>
  <c r="M234" i="1"/>
  <c r="X234" i="1" s="1"/>
  <c r="M235" i="1"/>
  <c r="X235" i="1" s="1"/>
  <c r="M236" i="1"/>
  <c r="X236" i="1" s="1"/>
  <c r="M237" i="1"/>
  <c r="X237" i="1" s="1"/>
  <c r="M238" i="1"/>
  <c r="X238" i="1" s="1"/>
  <c r="M239" i="1"/>
  <c r="X239" i="1" s="1"/>
  <c r="M240" i="1"/>
  <c r="X240" i="1" s="1"/>
  <c r="M241" i="1"/>
  <c r="X241" i="1" s="1"/>
  <c r="M242" i="1"/>
  <c r="X242" i="1" s="1"/>
  <c r="M243" i="1"/>
  <c r="X243" i="1" s="1"/>
  <c r="M244" i="1"/>
  <c r="X244" i="1" s="1"/>
  <c r="M245" i="1"/>
  <c r="X245" i="1" s="1"/>
  <c r="M246" i="1"/>
  <c r="X246" i="1" s="1"/>
  <c r="M247" i="1"/>
  <c r="X247" i="1" s="1"/>
  <c r="M248" i="1"/>
  <c r="X248" i="1" s="1"/>
  <c r="M249" i="1"/>
  <c r="X249" i="1" s="1"/>
  <c r="M250" i="1"/>
  <c r="X250" i="1" s="1"/>
  <c r="M251" i="1"/>
  <c r="X251" i="1" s="1"/>
  <c r="M252" i="1"/>
  <c r="X252" i="1" s="1"/>
  <c r="M253" i="1"/>
  <c r="X253" i="1" s="1"/>
  <c r="M254" i="1"/>
  <c r="X254" i="1" s="1"/>
  <c r="M255" i="1"/>
  <c r="X255" i="1" s="1"/>
  <c r="M256" i="1"/>
  <c r="X256" i="1" s="1"/>
  <c r="M257" i="1"/>
  <c r="X257" i="1" s="1"/>
  <c r="M258" i="1"/>
  <c r="X258" i="1" s="1"/>
  <c r="M259" i="1"/>
  <c r="X259" i="1" s="1"/>
  <c r="M260" i="1"/>
  <c r="X260" i="1" s="1"/>
  <c r="M261" i="1"/>
  <c r="X261" i="1" s="1"/>
  <c r="M262" i="1"/>
  <c r="X262" i="1" s="1"/>
  <c r="M263" i="1"/>
  <c r="X263" i="1" s="1"/>
  <c r="M264" i="1"/>
  <c r="X264" i="1" s="1"/>
  <c r="M265" i="1"/>
  <c r="X265" i="1" s="1"/>
  <c r="M266" i="1"/>
  <c r="X266" i="1" s="1"/>
  <c r="M267" i="1"/>
  <c r="X267" i="1" s="1"/>
  <c r="M268" i="1"/>
  <c r="X268" i="1" s="1"/>
  <c r="M269" i="1"/>
  <c r="X269" i="1" s="1"/>
  <c r="M270" i="1"/>
  <c r="X270" i="1" s="1"/>
  <c r="M271" i="1"/>
  <c r="X271" i="1" s="1"/>
  <c r="M272" i="1"/>
  <c r="X272" i="1" s="1"/>
  <c r="M273" i="1"/>
  <c r="X273" i="1" s="1"/>
  <c r="M274" i="1"/>
  <c r="X274" i="1" s="1"/>
  <c r="M275" i="1"/>
  <c r="X275" i="1" s="1"/>
  <c r="M276" i="1"/>
  <c r="X276" i="1" s="1"/>
  <c r="M277" i="1"/>
  <c r="X277" i="1" s="1"/>
  <c r="M278" i="1"/>
  <c r="X278" i="1" s="1"/>
  <c r="M279" i="1"/>
  <c r="X279" i="1" s="1"/>
  <c r="M280" i="1"/>
  <c r="X280" i="1" s="1"/>
  <c r="M281" i="1"/>
  <c r="X281" i="1" s="1"/>
  <c r="M282" i="1"/>
  <c r="X282" i="1" s="1"/>
  <c r="M283" i="1"/>
  <c r="X283" i="1" s="1"/>
  <c r="M284" i="1"/>
  <c r="X284" i="1" s="1"/>
  <c r="M285" i="1"/>
  <c r="X285" i="1" s="1"/>
  <c r="M286" i="1"/>
  <c r="X286" i="1" s="1"/>
  <c r="M287" i="1"/>
  <c r="X287" i="1" s="1"/>
  <c r="M288" i="1"/>
  <c r="X288" i="1" s="1"/>
  <c r="M289" i="1"/>
  <c r="X289" i="1" s="1"/>
  <c r="M290" i="1"/>
  <c r="X290" i="1" s="1"/>
  <c r="M291" i="1"/>
  <c r="X291" i="1" s="1"/>
  <c r="M292" i="1"/>
  <c r="X292" i="1" s="1"/>
  <c r="M293" i="1"/>
  <c r="X293" i="1" s="1"/>
  <c r="M294" i="1"/>
  <c r="X294" i="1" s="1"/>
  <c r="M295" i="1"/>
  <c r="X295" i="1" s="1"/>
  <c r="M296" i="1"/>
  <c r="X296" i="1" s="1"/>
  <c r="M297" i="1"/>
  <c r="X297" i="1" s="1"/>
  <c r="M298" i="1"/>
  <c r="X298" i="1" s="1"/>
  <c r="M299" i="1"/>
  <c r="X299" i="1" s="1"/>
  <c r="M300" i="1"/>
  <c r="X300" i="1" s="1"/>
  <c r="M301" i="1"/>
  <c r="X301" i="1" s="1"/>
  <c r="M302" i="1"/>
  <c r="X302" i="1" s="1"/>
  <c r="M303" i="1"/>
  <c r="X303" i="1" s="1"/>
  <c r="M304" i="1"/>
  <c r="X304" i="1" s="1"/>
  <c r="M305" i="1"/>
  <c r="X305" i="1" s="1"/>
  <c r="M306" i="1"/>
  <c r="X306" i="1" s="1"/>
  <c r="M307" i="1"/>
  <c r="X307" i="1" s="1"/>
  <c r="M308" i="1"/>
  <c r="X308" i="1" s="1"/>
  <c r="M309" i="1"/>
  <c r="X309" i="1" s="1"/>
  <c r="M310" i="1"/>
  <c r="X310" i="1" s="1"/>
  <c r="M311" i="1"/>
  <c r="X311" i="1" s="1"/>
  <c r="M312" i="1"/>
  <c r="X312" i="1" s="1"/>
  <c r="M313" i="1"/>
  <c r="X313" i="1" s="1"/>
  <c r="M314" i="1"/>
  <c r="X314" i="1" s="1"/>
  <c r="M315" i="1"/>
  <c r="X315" i="1" s="1"/>
  <c r="M316" i="1"/>
  <c r="X316" i="1" s="1"/>
  <c r="M317" i="1"/>
  <c r="X317" i="1" s="1"/>
  <c r="M318" i="1"/>
  <c r="X318" i="1" s="1"/>
  <c r="M319" i="1"/>
  <c r="X319" i="1" s="1"/>
  <c r="M320" i="1"/>
  <c r="X320" i="1" s="1"/>
  <c r="M321" i="1"/>
  <c r="X321" i="1" s="1"/>
  <c r="M322" i="1"/>
  <c r="X322" i="1" s="1"/>
  <c r="M323" i="1"/>
  <c r="X323" i="1" s="1"/>
  <c r="M324" i="1"/>
  <c r="X324" i="1" s="1"/>
  <c r="M325" i="1"/>
  <c r="X325" i="1" s="1"/>
  <c r="M326" i="1"/>
  <c r="X326" i="1" s="1"/>
  <c r="M327" i="1"/>
  <c r="X327" i="1" s="1"/>
  <c r="M328" i="1"/>
  <c r="X328" i="1" s="1"/>
  <c r="M329" i="1"/>
  <c r="X329" i="1" s="1"/>
  <c r="M330" i="1"/>
  <c r="X330" i="1" s="1"/>
  <c r="M331" i="1"/>
  <c r="X331" i="1" s="1"/>
  <c r="M332" i="1"/>
  <c r="X332" i="1" s="1"/>
  <c r="M333" i="1"/>
  <c r="X333" i="1" s="1"/>
  <c r="M334" i="1"/>
  <c r="X334" i="1" s="1"/>
  <c r="M335" i="1"/>
  <c r="X335" i="1" s="1"/>
  <c r="M336" i="1"/>
  <c r="X336" i="1" s="1"/>
  <c r="M337" i="1"/>
  <c r="X337" i="1" s="1"/>
  <c r="M338" i="1"/>
  <c r="X338" i="1" s="1"/>
  <c r="M339" i="1"/>
  <c r="X339" i="1" s="1"/>
  <c r="M340" i="1"/>
  <c r="X340" i="1" s="1"/>
  <c r="M341" i="1"/>
  <c r="X341" i="1" s="1"/>
  <c r="M342" i="1"/>
  <c r="X342" i="1" s="1"/>
  <c r="M343" i="1"/>
  <c r="X343" i="1" s="1"/>
  <c r="M344" i="1"/>
  <c r="X344" i="1" s="1"/>
  <c r="M345" i="1"/>
  <c r="X345" i="1" s="1"/>
  <c r="M346" i="1"/>
  <c r="X346" i="1" s="1"/>
  <c r="M347" i="1"/>
  <c r="X347" i="1" s="1"/>
  <c r="M348" i="1"/>
  <c r="X348" i="1" s="1"/>
  <c r="M349" i="1"/>
  <c r="X349" i="1" s="1"/>
  <c r="M350" i="1"/>
  <c r="X350" i="1" s="1"/>
  <c r="M351" i="1"/>
  <c r="X351" i="1" s="1"/>
  <c r="M352" i="1"/>
  <c r="X352" i="1" s="1"/>
  <c r="M353" i="1"/>
  <c r="X353" i="1" s="1"/>
  <c r="M354" i="1"/>
  <c r="X354" i="1" s="1"/>
  <c r="M355" i="1"/>
  <c r="X355" i="1" s="1"/>
  <c r="M356" i="1"/>
  <c r="X356" i="1" s="1"/>
  <c r="M357" i="1"/>
  <c r="X357" i="1" s="1"/>
  <c r="M358" i="1"/>
  <c r="X358" i="1" s="1"/>
  <c r="M359" i="1"/>
  <c r="X359" i="1" s="1"/>
  <c r="M360" i="1"/>
  <c r="X360" i="1" s="1"/>
  <c r="M361" i="1"/>
  <c r="X361" i="1" s="1"/>
  <c r="M362" i="1"/>
  <c r="X362" i="1" s="1"/>
  <c r="M363" i="1"/>
  <c r="X363" i="1" s="1"/>
  <c r="M364" i="1"/>
  <c r="X364" i="1" s="1"/>
  <c r="M365" i="1"/>
  <c r="X365" i="1" s="1"/>
  <c r="M366" i="1"/>
  <c r="X366" i="1" s="1"/>
  <c r="M367" i="1"/>
  <c r="X367" i="1" s="1"/>
  <c r="M368" i="1"/>
  <c r="X368" i="1" s="1"/>
  <c r="M369" i="1"/>
  <c r="X369" i="1" s="1"/>
  <c r="M370" i="1"/>
  <c r="X370" i="1" s="1"/>
  <c r="M371" i="1"/>
  <c r="X371" i="1" s="1"/>
  <c r="M372" i="1"/>
  <c r="X372" i="1" s="1"/>
  <c r="M373" i="1"/>
  <c r="X373" i="1" s="1"/>
  <c r="M374" i="1"/>
  <c r="X374" i="1" s="1"/>
  <c r="M375" i="1"/>
  <c r="X375" i="1" s="1"/>
  <c r="M376" i="1"/>
  <c r="X376" i="1" s="1"/>
  <c r="M377" i="1"/>
  <c r="X377" i="1" s="1"/>
  <c r="M378" i="1"/>
  <c r="X378" i="1" s="1"/>
  <c r="M379" i="1"/>
  <c r="X379" i="1" s="1"/>
  <c r="M380" i="1"/>
  <c r="X380" i="1" s="1"/>
  <c r="M381" i="1"/>
  <c r="X381" i="1" s="1"/>
  <c r="M382" i="1"/>
  <c r="X382" i="1" s="1"/>
  <c r="M383" i="1"/>
  <c r="X383" i="1" s="1"/>
  <c r="M384" i="1"/>
  <c r="X384" i="1" s="1"/>
  <c r="M385" i="1"/>
  <c r="X385" i="1" s="1"/>
  <c r="M386" i="1"/>
  <c r="X386" i="1" s="1"/>
  <c r="M387" i="1"/>
  <c r="X387" i="1" s="1"/>
  <c r="M388" i="1"/>
  <c r="X388" i="1" s="1"/>
  <c r="M389" i="1"/>
  <c r="X389" i="1" s="1"/>
  <c r="M390" i="1"/>
  <c r="X390" i="1" s="1"/>
  <c r="M391" i="1"/>
  <c r="X391" i="1" s="1"/>
  <c r="M392" i="1"/>
  <c r="X392" i="1" s="1"/>
  <c r="M393" i="1"/>
  <c r="X393" i="1" s="1"/>
  <c r="M394" i="1"/>
  <c r="X394" i="1" s="1"/>
  <c r="M395" i="1"/>
  <c r="X395" i="1" s="1"/>
  <c r="M396" i="1"/>
  <c r="X396" i="1" s="1"/>
  <c r="M397" i="1"/>
  <c r="X397" i="1" s="1"/>
  <c r="M398" i="1"/>
  <c r="X398" i="1" s="1"/>
  <c r="M399" i="1"/>
  <c r="X399" i="1" s="1"/>
  <c r="M400" i="1"/>
  <c r="X400" i="1" s="1"/>
  <c r="M401" i="1"/>
  <c r="X401" i="1" s="1"/>
  <c r="M402" i="1"/>
  <c r="X402" i="1" s="1"/>
  <c r="M403" i="1"/>
  <c r="X403" i="1" s="1"/>
  <c r="M404" i="1"/>
  <c r="X404" i="1" s="1"/>
  <c r="M405" i="1"/>
  <c r="X405" i="1" s="1"/>
  <c r="M406" i="1"/>
  <c r="X406" i="1" s="1"/>
  <c r="M407" i="1"/>
  <c r="X407" i="1" s="1"/>
  <c r="M408" i="1"/>
  <c r="X408" i="1" s="1"/>
  <c r="M409" i="1"/>
  <c r="X409" i="1" s="1"/>
  <c r="M410" i="1"/>
  <c r="X410" i="1" s="1"/>
  <c r="M411" i="1"/>
  <c r="X411" i="1" s="1"/>
  <c r="M412" i="1"/>
  <c r="X412" i="1" s="1"/>
  <c r="M413" i="1"/>
  <c r="X413" i="1" s="1"/>
  <c r="M414" i="1"/>
  <c r="X414" i="1" s="1"/>
  <c r="M415" i="1"/>
  <c r="X415" i="1" s="1"/>
  <c r="M416" i="1"/>
  <c r="X416" i="1" s="1"/>
  <c r="M417" i="1"/>
  <c r="X417" i="1" s="1"/>
  <c r="M418" i="1"/>
  <c r="X418" i="1" s="1"/>
  <c r="M419" i="1"/>
  <c r="X419" i="1" s="1"/>
  <c r="M420" i="1"/>
  <c r="X420" i="1" s="1"/>
  <c r="M421" i="1"/>
  <c r="X421" i="1" s="1"/>
  <c r="M422" i="1"/>
  <c r="X422" i="1" s="1"/>
  <c r="M423" i="1"/>
  <c r="X423" i="1" s="1"/>
  <c r="M424" i="1"/>
  <c r="X424" i="1" s="1"/>
  <c r="M425" i="1"/>
  <c r="X425" i="1" s="1"/>
  <c r="M426" i="1"/>
  <c r="X426" i="1" s="1"/>
  <c r="M427" i="1"/>
  <c r="X427" i="1" s="1"/>
  <c r="M428" i="1"/>
  <c r="X428" i="1" s="1"/>
  <c r="M429" i="1"/>
  <c r="X429" i="1" s="1"/>
  <c r="M430" i="1"/>
  <c r="X430" i="1" s="1"/>
  <c r="M431" i="1"/>
  <c r="X431" i="1" s="1"/>
  <c r="M432" i="1"/>
  <c r="X432" i="1" s="1"/>
  <c r="M433" i="1"/>
  <c r="X433" i="1" s="1"/>
  <c r="M434" i="1"/>
  <c r="X434" i="1" s="1"/>
  <c r="M435" i="1"/>
  <c r="X435" i="1" s="1"/>
  <c r="M436" i="1"/>
  <c r="X436" i="1" s="1"/>
  <c r="M437" i="1"/>
  <c r="X437" i="1" s="1"/>
  <c r="M438" i="1"/>
  <c r="X438" i="1" s="1"/>
  <c r="M439" i="1"/>
  <c r="X439" i="1" s="1"/>
  <c r="M440" i="1"/>
  <c r="X440" i="1" s="1"/>
  <c r="M441" i="1"/>
  <c r="X441" i="1" s="1"/>
  <c r="M442" i="1"/>
  <c r="X442" i="1" s="1"/>
  <c r="M443" i="1"/>
  <c r="X443" i="1" s="1"/>
  <c r="M444" i="1"/>
  <c r="X444" i="1" s="1"/>
  <c r="M445" i="1"/>
  <c r="X445" i="1" s="1"/>
  <c r="M446" i="1"/>
  <c r="X446" i="1" s="1"/>
  <c r="M447" i="1"/>
  <c r="X447" i="1" s="1"/>
  <c r="M448" i="1"/>
  <c r="X448" i="1" s="1"/>
  <c r="M449" i="1"/>
  <c r="X449" i="1" s="1"/>
  <c r="M450" i="1"/>
  <c r="X450" i="1" s="1"/>
  <c r="M451" i="1"/>
  <c r="X451" i="1" s="1"/>
  <c r="M452" i="1"/>
  <c r="X452" i="1" s="1"/>
  <c r="M453" i="1"/>
  <c r="X453" i="1" s="1"/>
  <c r="M454" i="1"/>
  <c r="X454" i="1" s="1"/>
  <c r="M455" i="1"/>
  <c r="X455" i="1" s="1"/>
  <c r="M456" i="1"/>
  <c r="X456" i="1" s="1"/>
  <c r="M457" i="1"/>
  <c r="X457" i="1" s="1"/>
  <c r="M458" i="1"/>
  <c r="X458" i="1" s="1"/>
  <c r="M459" i="1"/>
  <c r="X459" i="1" s="1"/>
  <c r="M460" i="1"/>
  <c r="X460" i="1" s="1"/>
  <c r="M461" i="1"/>
  <c r="X461" i="1" s="1"/>
  <c r="M462" i="1"/>
  <c r="X462" i="1" s="1"/>
  <c r="M463" i="1"/>
  <c r="X463" i="1" s="1"/>
  <c r="M464" i="1"/>
  <c r="X464" i="1" s="1"/>
  <c r="M465" i="1"/>
  <c r="X465" i="1" s="1"/>
  <c r="M466" i="1"/>
  <c r="X466" i="1" s="1"/>
  <c r="M467" i="1"/>
  <c r="X467" i="1" s="1"/>
  <c r="M468" i="1"/>
  <c r="X468" i="1" s="1"/>
  <c r="M469" i="1"/>
  <c r="X469" i="1" s="1"/>
  <c r="M470" i="1"/>
  <c r="X470" i="1" s="1"/>
  <c r="M471" i="1"/>
  <c r="X471" i="1" s="1"/>
  <c r="M472" i="1"/>
  <c r="X472" i="1" s="1"/>
  <c r="M473" i="1"/>
  <c r="X473" i="1" s="1"/>
  <c r="M474" i="1"/>
  <c r="X474" i="1" s="1"/>
  <c r="M475" i="1"/>
  <c r="X475" i="1" s="1"/>
  <c r="M476" i="1"/>
  <c r="X476" i="1" s="1"/>
  <c r="M477" i="1"/>
  <c r="X477" i="1" s="1"/>
  <c r="M478" i="1"/>
  <c r="X478" i="1" s="1"/>
  <c r="M479" i="1"/>
  <c r="X479" i="1" s="1"/>
  <c r="M480" i="1"/>
  <c r="X480" i="1" s="1"/>
  <c r="M481" i="1"/>
  <c r="X481" i="1" s="1"/>
  <c r="M482" i="1"/>
  <c r="X482" i="1" s="1"/>
  <c r="M483" i="1"/>
  <c r="X483" i="1" s="1"/>
  <c r="M484" i="1"/>
  <c r="X484" i="1" s="1"/>
  <c r="M485" i="1"/>
  <c r="X485" i="1" s="1"/>
  <c r="M486" i="1"/>
  <c r="X486" i="1" s="1"/>
  <c r="M487" i="1"/>
  <c r="X487" i="1" s="1"/>
  <c r="M488" i="1"/>
  <c r="X488" i="1" s="1"/>
  <c r="M489" i="1"/>
  <c r="X489" i="1" s="1"/>
  <c r="M490" i="1"/>
  <c r="X490" i="1" s="1"/>
  <c r="M491" i="1"/>
  <c r="X491" i="1" s="1"/>
  <c r="M492" i="1"/>
  <c r="X492" i="1" s="1"/>
  <c r="M493" i="1"/>
  <c r="X493" i="1" s="1"/>
  <c r="M494" i="1"/>
  <c r="X494" i="1" s="1"/>
  <c r="M495" i="1"/>
  <c r="X495" i="1" s="1"/>
  <c r="M496" i="1"/>
  <c r="X496" i="1" s="1"/>
  <c r="M497" i="1"/>
  <c r="X497" i="1" s="1"/>
  <c r="M498" i="1"/>
  <c r="X498" i="1" s="1"/>
  <c r="M499" i="1"/>
  <c r="X499" i="1" s="1"/>
  <c r="M500" i="1"/>
  <c r="X500" i="1" s="1"/>
  <c r="M501" i="1"/>
  <c r="X501" i="1" s="1"/>
  <c r="M502" i="1"/>
  <c r="X502" i="1" s="1"/>
  <c r="M503" i="1"/>
  <c r="X503" i="1" s="1"/>
  <c r="M504" i="1"/>
  <c r="X504" i="1" s="1"/>
  <c r="M505" i="1"/>
  <c r="X505" i="1" s="1"/>
  <c r="M506" i="1"/>
  <c r="X506" i="1" s="1"/>
  <c r="M507" i="1"/>
  <c r="X507" i="1" s="1"/>
  <c r="M508" i="1"/>
  <c r="X508" i="1" s="1"/>
  <c r="M509" i="1"/>
  <c r="X509" i="1" s="1"/>
  <c r="M510" i="1"/>
  <c r="X510" i="1" s="1"/>
  <c r="M511" i="1"/>
  <c r="X511" i="1" s="1"/>
  <c r="M512" i="1"/>
  <c r="X512" i="1" s="1"/>
  <c r="M513" i="1"/>
  <c r="X513" i="1" s="1"/>
  <c r="M514" i="1"/>
  <c r="X514" i="1" s="1"/>
  <c r="M515" i="1"/>
  <c r="X515" i="1" s="1"/>
  <c r="M516" i="1"/>
  <c r="X516" i="1" s="1"/>
  <c r="M517" i="1"/>
  <c r="X517" i="1" s="1"/>
  <c r="M518" i="1"/>
  <c r="X518" i="1" s="1"/>
  <c r="M519" i="1"/>
  <c r="X519" i="1" s="1"/>
  <c r="M520" i="1"/>
  <c r="X520" i="1" s="1"/>
  <c r="M521" i="1"/>
  <c r="X521" i="1" s="1"/>
  <c r="M522" i="1"/>
  <c r="X522" i="1" s="1"/>
  <c r="M523" i="1"/>
  <c r="X523" i="1" s="1"/>
  <c r="M524" i="1"/>
  <c r="X524" i="1" s="1"/>
  <c r="M525" i="1"/>
  <c r="X525" i="1" s="1"/>
  <c r="M526" i="1"/>
  <c r="X526" i="1" s="1"/>
  <c r="M527" i="1"/>
  <c r="X527" i="1" s="1"/>
  <c r="M528" i="1"/>
  <c r="X528" i="1" s="1"/>
  <c r="M529" i="1"/>
  <c r="X529" i="1" s="1"/>
  <c r="M530" i="1"/>
  <c r="X530" i="1" s="1"/>
  <c r="M531" i="1"/>
  <c r="X531" i="1" s="1"/>
  <c r="M532" i="1"/>
  <c r="X532" i="1" s="1"/>
  <c r="M533" i="1"/>
  <c r="X533" i="1" s="1"/>
  <c r="M534" i="1"/>
  <c r="X534" i="1" s="1"/>
  <c r="M535" i="1"/>
  <c r="X535" i="1" s="1"/>
  <c r="M536" i="1"/>
  <c r="X536" i="1" s="1"/>
  <c r="M537" i="1"/>
  <c r="X537" i="1" s="1"/>
  <c r="M538" i="1"/>
  <c r="X538" i="1" s="1"/>
  <c r="M539" i="1"/>
  <c r="X539" i="1" s="1"/>
  <c r="M540" i="1"/>
  <c r="X540" i="1" s="1"/>
  <c r="M541" i="1"/>
  <c r="X541" i="1" s="1"/>
  <c r="M542" i="1"/>
  <c r="X542" i="1" s="1"/>
  <c r="M543" i="1"/>
  <c r="X543" i="1" s="1"/>
  <c r="M544" i="1"/>
  <c r="X544" i="1" s="1"/>
  <c r="M545" i="1"/>
  <c r="X545" i="1" s="1"/>
  <c r="M546" i="1"/>
  <c r="X546" i="1" s="1"/>
  <c r="M547" i="1"/>
  <c r="X547" i="1" s="1"/>
  <c r="M548" i="1"/>
  <c r="X548" i="1" s="1"/>
  <c r="M549" i="1"/>
  <c r="X549" i="1" s="1"/>
  <c r="M550" i="1"/>
  <c r="X550" i="1" s="1"/>
  <c r="M551" i="1"/>
  <c r="X551" i="1" s="1"/>
  <c r="M552" i="1"/>
  <c r="X552" i="1" s="1"/>
  <c r="M553" i="1"/>
  <c r="X553" i="1" s="1"/>
  <c r="M554" i="1"/>
  <c r="X554" i="1" s="1"/>
  <c r="M555" i="1"/>
  <c r="X555" i="1" s="1"/>
  <c r="M556" i="1"/>
  <c r="X556" i="1" s="1"/>
  <c r="M557" i="1"/>
  <c r="X557" i="1" s="1"/>
  <c r="M558" i="1"/>
  <c r="X558" i="1" s="1"/>
  <c r="M559" i="1"/>
  <c r="X559" i="1" s="1"/>
  <c r="M560" i="1"/>
  <c r="X560" i="1" s="1"/>
  <c r="M561" i="1"/>
  <c r="X561" i="1" s="1"/>
  <c r="M562" i="1"/>
  <c r="X562" i="1" s="1"/>
  <c r="M563" i="1"/>
  <c r="X563" i="1" s="1"/>
  <c r="M564" i="1"/>
  <c r="X564" i="1" s="1"/>
  <c r="M565" i="1"/>
  <c r="X565" i="1" s="1"/>
  <c r="M566" i="1"/>
  <c r="X566" i="1" s="1"/>
  <c r="M567" i="1"/>
  <c r="X567" i="1" s="1"/>
  <c r="M568" i="1"/>
  <c r="X568" i="1" s="1"/>
  <c r="M569" i="1"/>
  <c r="X569" i="1" s="1"/>
  <c r="M570" i="1"/>
  <c r="X570" i="1" s="1"/>
  <c r="M571" i="1"/>
  <c r="X571" i="1" s="1"/>
  <c r="M572" i="1"/>
  <c r="X572" i="1" s="1"/>
  <c r="M573" i="1"/>
  <c r="X573" i="1" s="1"/>
  <c r="M574" i="1"/>
  <c r="X574" i="1" s="1"/>
  <c r="M575" i="1"/>
  <c r="X575" i="1" s="1"/>
  <c r="M576" i="1"/>
  <c r="X576" i="1" s="1"/>
  <c r="M577" i="1"/>
  <c r="X577" i="1" s="1"/>
  <c r="M578" i="1"/>
  <c r="X578" i="1" s="1"/>
  <c r="M579" i="1"/>
  <c r="X579" i="1" s="1"/>
  <c r="M580" i="1"/>
  <c r="X580" i="1" s="1"/>
  <c r="M581" i="1"/>
  <c r="X581" i="1" s="1"/>
  <c r="M582" i="1"/>
  <c r="X582" i="1" s="1"/>
  <c r="M583" i="1"/>
  <c r="X583" i="1" s="1"/>
  <c r="M584" i="1"/>
  <c r="X584" i="1" s="1"/>
  <c r="M585" i="1"/>
  <c r="X585" i="1" s="1"/>
  <c r="M586" i="1"/>
  <c r="X586" i="1" s="1"/>
  <c r="M587" i="1"/>
  <c r="X587" i="1" s="1"/>
  <c r="M588" i="1"/>
  <c r="X588" i="1" s="1"/>
  <c r="M589" i="1"/>
  <c r="X589" i="1" s="1"/>
  <c r="M590" i="1"/>
  <c r="X590" i="1" s="1"/>
  <c r="M591" i="1"/>
  <c r="X591" i="1" s="1"/>
  <c r="M592" i="1"/>
  <c r="X592" i="1" s="1"/>
  <c r="M593" i="1"/>
  <c r="X593" i="1" s="1"/>
  <c r="M594" i="1"/>
  <c r="X594" i="1" s="1"/>
  <c r="M595" i="1"/>
  <c r="X595" i="1" s="1"/>
  <c r="M596" i="1"/>
  <c r="X596" i="1" s="1"/>
  <c r="M597" i="1"/>
  <c r="X597" i="1" s="1"/>
  <c r="M598" i="1"/>
  <c r="X598" i="1" s="1"/>
  <c r="M599" i="1"/>
  <c r="X599" i="1" s="1"/>
  <c r="M600" i="1"/>
  <c r="X600" i="1" s="1"/>
  <c r="M601" i="1"/>
  <c r="X601" i="1" s="1"/>
  <c r="M602" i="1"/>
  <c r="X602" i="1" s="1"/>
  <c r="M603" i="1"/>
  <c r="X603" i="1" s="1"/>
  <c r="M604" i="1"/>
  <c r="X604" i="1" s="1"/>
  <c r="M605" i="1"/>
  <c r="X605" i="1" s="1"/>
  <c r="M606" i="1"/>
  <c r="X606" i="1" s="1"/>
  <c r="M607" i="1"/>
  <c r="X607" i="1" s="1"/>
  <c r="M608" i="1"/>
  <c r="X608" i="1" s="1"/>
  <c r="M609" i="1"/>
  <c r="X609" i="1" s="1"/>
  <c r="M610" i="1"/>
  <c r="X610" i="1" s="1"/>
  <c r="M611" i="1"/>
  <c r="X611" i="1" s="1"/>
  <c r="M612" i="1"/>
  <c r="X612" i="1" s="1"/>
  <c r="M613" i="1"/>
  <c r="X613" i="1" s="1"/>
  <c r="M614" i="1"/>
  <c r="X614" i="1" s="1"/>
  <c r="M615" i="1"/>
  <c r="X615" i="1" s="1"/>
  <c r="M616" i="1"/>
  <c r="X616" i="1" s="1"/>
  <c r="M617" i="1"/>
  <c r="X617" i="1" s="1"/>
  <c r="M618" i="1"/>
  <c r="X618" i="1" s="1"/>
  <c r="M619" i="1"/>
  <c r="X619" i="1" s="1"/>
  <c r="M620" i="1"/>
  <c r="X620" i="1" s="1"/>
  <c r="M621" i="1"/>
  <c r="X621" i="1" s="1"/>
  <c r="M622" i="1"/>
  <c r="X622" i="1" s="1"/>
  <c r="M623" i="1"/>
  <c r="X623" i="1" s="1"/>
  <c r="M624" i="1"/>
  <c r="X624" i="1" s="1"/>
  <c r="M625" i="1"/>
  <c r="X625" i="1" s="1"/>
  <c r="M626" i="1"/>
  <c r="X626" i="1" s="1"/>
  <c r="M627" i="1"/>
  <c r="X627" i="1" s="1"/>
  <c r="M628" i="1"/>
  <c r="X628" i="1" s="1"/>
  <c r="M629" i="1"/>
  <c r="X629" i="1" s="1"/>
  <c r="M630" i="1"/>
  <c r="X630" i="1" s="1"/>
  <c r="M631" i="1"/>
  <c r="X631" i="1" s="1"/>
  <c r="M632" i="1"/>
  <c r="X632" i="1" s="1"/>
  <c r="M633" i="1"/>
  <c r="X633" i="1" s="1"/>
  <c r="M634" i="1"/>
  <c r="X634" i="1" s="1"/>
  <c r="N465" i="1" l="1"/>
  <c r="N98" i="1"/>
  <c r="N528" i="1"/>
  <c r="N352" i="1"/>
  <c r="N113" i="1"/>
  <c r="N431" i="1"/>
  <c r="N112" i="1"/>
  <c r="N627" i="1"/>
  <c r="N611" i="1"/>
  <c r="N595" i="1"/>
  <c r="N579" i="1"/>
  <c r="N563" i="1"/>
  <c r="N547" i="1"/>
  <c r="N531" i="1"/>
  <c r="N515" i="1"/>
  <c r="N499" i="1"/>
  <c r="N483" i="1"/>
  <c r="N467" i="1"/>
  <c r="N451" i="1"/>
  <c r="N435" i="1"/>
  <c r="N419" i="1"/>
  <c r="N403" i="1"/>
  <c r="N387" i="1"/>
  <c r="N371" i="1"/>
  <c r="N355" i="1"/>
  <c r="N339" i="1"/>
  <c r="N323" i="1"/>
  <c r="N307" i="1"/>
  <c r="N291" i="1"/>
  <c r="N275" i="1"/>
  <c r="N260" i="1"/>
  <c r="N244" i="1"/>
  <c r="N228" i="1"/>
  <c r="N212" i="1"/>
  <c r="N196" i="1"/>
  <c r="N180" i="1"/>
  <c r="N164" i="1"/>
  <c r="N148" i="1"/>
  <c r="N132" i="1"/>
  <c r="N116" i="1"/>
  <c r="N100" i="1"/>
  <c r="N84" i="1"/>
  <c r="N68" i="1"/>
  <c r="N52" i="1"/>
  <c r="N36" i="1"/>
  <c r="N20" i="1"/>
  <c r="N626" i="1"/>
  <c r="N610" i="1"/>
  <c r="N594" i="1"/>
  <c r="N578" i="1"/>
  <c r="N562" i="1"/>
  <c r="N546" i="1"/>
  <c r="N530" i="1"/>
  <c r="N514" i="1"/>
  <c r="N498" i="1"/>
  <c r="N482" i="1"/>
  <c r="N466" i="1"/>
  <c r="N450" i="1"/>
  <c r="N434" i="1"/>
  <c r="N418" i="1"/>
  <c r="N402" i="1"/>
  <c r="N386" i="1"/>
  <c r="N370" i="1"/>
  <c r="N354" i="1"/>
  <c r="N338" i="1"/>
  <c r="N322" i="1"/>
  <c r="N306" i="1"/>
  <c r="N290" i="1"/>
  <c r="N274" i="1"/>
  <c r="N259" i="1"/>
  <c r="N243" i="1"/>
  <c r="N227" i="1"/>
  <c r="N211" i="1"/>
  <c r="N195" i="1"/>
  <c r="N179" i="1"/>
  <c r="N163" i="1"/>
  <c r="N147" i="1"/>
  <c r="N131" i="1"/>
  <c r="N115" i="1"/>
  <c r="N99" i="1"/>
  <c r="N83" i="1"/>
  <c r="N67" i="1"/>
  <c r="N51" i="1"/>
  <c r="N35" i="1"/>
  <c r="N19" i="1"/>
  <c r="N18" i="1"/>
  <c r="N577" i="1"/>
  <c r="N529" i="1"/>
  <c r="N497" i="1"/>
  <c r="N369" i="1"/>
  <c r="N305" i="1"/>
  <c r="N289" i="1"/>
  <c r="N258" i="1"/>
  <c r="N226" i="1"/>
  <c r="N194" i="1"/>
  <c r="N50" i="1"/>
  <c r="N560" i="1"/>
  <c r="N496" i="1"/>
  <c r="N400" i="1"/>
  <c r="N272" i="1"/>
  <c r="N225" i="1"/>
  <c r="N193" i="1"/>
  <c r="N33" i="1"/>
  <c r="N591" i="1"/>
  <c r="N511" i="1"/>
  <c r="N447" i="1"/>
  <c r="N415" i="1"/>
  <c r="N319" i="1"/>
  <c r="N240" i="1"/>
  <c r="N208" i="1"/>
  <c r="N176" i="1"/>
  <c r="N16" i="1"/>
  <c r="N590" i="1"/>
  <c r="N510" i="1"/>
  <c r="N446" i="1"/>
  <c r="N350" i="1"/>
  <c r="N286" i="1"/>
  <c r="N191" i="1"/>
  <c r="N159" i="1"/>
  <c r="N15" i="1"/>
  <c r="N589" i="1"/>
  <c r="N525" i="1"/>
  <c r="N445" i="1"/>
  <c r="N365" i="1"/>
  <c r="N254" i="1"/>
  <c r="N190" i="1"/>
  <c r="N14" i="1"/>
  <c r="N620" i="1"/>
  <c r="N604" i="1"/>
  <c r="N588" i="1"/>
  <c r="N572" i="1"/>
  <c r="N556" i="1"/>
  <c r="N540" i="1"/>
  <c r="N524" i="1"/>
  <c r="N508" i="1"/>
  <c r="N492" i="1"/>
  <c r="N476" i="1"/>
  <c r="N460" i="1"/>
  <c r="N444" i="1"/>
  <c r="N428" i="1"/>
  <c r="N412" i="1"/>
  <c r="N396" i="1"/>
  <c r="N380" i="1"/>
  <c r="N364" i="1"/>
  <c r="N348" i="1"/>
  <c r="N332" i="1"/>
  <c r="N316" i="1"/>
  <c r="N300" i="1"/>
  <c r="N284" i="1"/>
  <c r="N269" i="1"/>
  <c r="N253" i="1"/>
  <c r="N237" i="1"/>
  <c r="N221" i="1"/>
  <c r="N205" i="1"/>
  <c r="N189" i="1"/>
  <c r="N173" i="1"/>
  <c r="N157" i="1"/>
  <c r="N141" i="1"/>
  <c r="N125" i="1"/>
  <c r="N109" i="1"/>
  <c r="N93" i="1"/>
  <c r="N77" i="1"/>
  <c r="N61" i="1"/>
  <c r="N45" i="1"/>
  <c r="N29" i="1"/>
  <c r="N13" i="1"/>
  <c r="N609" i="1"/>
  <c r="N545" i="1"/>
  <c r="N481" i="1"/>
  <c r="N321" i="1"/>
  <c r="N273" i="1"/>
  <c r="N242" i="1"/>
  <c r="N210" i="1"/>
  <c r="N34" i="1"/>
  <c r="N624" i="1"/>
  <c r="N544" i="1"/>
  <c r="N448" i="1"/>
  <c r="N336" i="1"/>
  <c r="N241" i="1"/>
  <c r="N209" i="1"/>
  <c r="N177" i="1"/>
  <c r="N17" i="1"/>
  <c r="N559" i="1"/>
  <c r="N479" i="1"/>
  <c r="N399" i="1"/>
  <c r="N287" i="1"/>
  <c r="N224" i="1"/>
  <c r="N192" i="1"/>
  <c r="N32" i="1"/>
  <c r="N606" i="1"/>
  <c r="N478" i="1"/>
  <c r="N382" i="1"/>
  <c r="N270" i="1"/>
  <c r="N175" i="1"/>
  <c r="N31" i="1"/>
  <c r="N621" i="1"/>
  <c r="N509" i="1"/>
  <c r="N397" i="1"/>
  <c r="N301" i="1"/>
  <c r="N238" i="1"/>
  <c r="N174" i="1"/>
  <c r="N30" i="1"/>
  <c r="N619" i="1"/>
  <c r="N603" i="1"/>
  <c r="N587" i="1"/>
  <c r="N571" i="1"/>
  <c r="N555" i="1"/>
  <c r="N539" i="1"/>
  <c r="N523" i="1"/>
  <c r="N507" i="1"/>
  <c r="N491" i="1"/>
  <c r="N475" i="1"/>
  <c r="N459" i="1"/>
  <c r="N443" i="1"/>
  <c r="N427" i="1"/>
  <c r="N411" i="1"/>
  <c r="N395" i="1"/>
  <c r="N379" i="1"/>
  <c r="N363" i="1"/>
  <c r="N347" i="1"/>
  <c r="N331" i="1"/>
  <c r="N315" i="1"/>
  <c r="N299" i="1"/>
  <c r="N283" i="1"/>
  <c r="N268" i="1"/>
  <c r="N252" i="1"/>
  <c r="N236" i="1"/>
  <c r="N220" i="1"/>
  <c r="N204" i="1"/>
  <c r="N188" i="1"/>
  <c r="N172" i="1"/>
  <c r="N156" i="1"/>
  <c r="N140" i="1"/>
  <c r="N124" i="1"/>
  <c r="N108" i="1"/>
  <c r="N92" i="1"/>
  <c r="N76" i="1"/>
  <c r="N60" i="1"/>
  <c r="N44" i="1"/>
  <c r="N28" i="1"/>
  <c r="N12" i="1"/>
  <c r="N593" i="1"/>
  <c r="N417" i="1"/>
  <c r="N114" i="1"/>
  <c r="N480" i="1"/>
  <c r="N304" i="1"/>
  <c r="N129" i="1"/>
  <c r="N623" i="1"/>
  <c r="N383" i="1"/>
  <c r="N128" i="1"/>
  <c r="N558" i="1"/>
  <c r="N318" i="1"/>
  <c r="N63" i="1"/>
  <c r="N573" i="1"/>
  <c r="N413" i="1"/>
  <c r="N285" i="1"/>
  <c r="N206" i="1"/>
  <c r="N46" i="1"/>
  <c r="N634" i="1"/>
  <c r="N618" i="1"/>
  <c r="N602" i="1"/>
  <c r="N586" i="1"/>
  <c r="N570" i="1"/>
  <c r="N554" i="1"/>
  <c r="N538" i="1"/>
  <c r="N522" i="1"/>
  <c r="N506" i="1"/>
  <c r="N490" i="1"/>
  <c r="N474" i="1"/>
  <c r="N458" i="1"/>
  <c r="N442" i="1"/>
  <c r="N426" i="1"/>
  <c r="N410" i="1"/>
  <c r="N394" i="1"/>
  <c r="N378" i="1"/>
  <c r="N362" i="1"/>
  <c r="N346" i="1"/>
  <c r="N330" i="1"/>
  <c r="N314" i="1"/>
  <c r="N298" i="1"/>
  <c r="N282" i="1"/>
  <c r="N267" i="1"/>
  <c r="N251" i="1"/>
  <c r="N235" i="1"/>
  <c r="N219" i="1"/>
  <c r="N203" i="1"/>
  <c r="N187" i="1"/>
  <c r="N171" i="1"/>
  <c r="N155" i="1"/>
  <c r="N139" i="1"/>
  <c r="N123" i="1"/>
  <c r="N107" i="1"/>
  <c r="N91" i="1"/>
  <c r="N75" i="1"/>
  <c r="N59" i="1"/>
  <c r="N43" i="1"/>
  <c r="N27" i="1"/>
  <c r="N11" i="1"/>
  <c r="N561" i="1"/>
  <c r="N353" i="1"/>
  <c r="N162" i="1"/>
  <c r="N608" i="1"/>
  <c r="N416" i="1"/>
  <c r="N81" i="1"/>
  <c r="N575" i="1"/>
  <c r="N351" i="1"/>
  <c r="N144" i="1"/>
  <c r="N526" i="1"/>
  <c r="N334" i="1"/>
  <c r="N47" i="1"/>
  <c r="N493" i="1"/>
  <c r="N333" i="1"/>
  <c r="N222" i="1"/>
  <c r="N158" i="1"/>
  <c r="N62" i="1"/>
  <c r="N633" i="1"/>
  <c r="N617" i="1"/>
  <c r="N601" i="1"/>
  <c r="N585" i="1"/>
  <c r="N569" i="1"/>
  <c r="N553" i="1"/>
  <c r="N537" i="1"/>
  <c r="N521" i="1"/>
  <c r="N505" i="1"/>
  <c r="N489" i="1"/>
  <c r="N473" i="1"/>
  <c r="N457" i="1"/>
  <c r="N441" i="1"/>
  <c r="N425" i="1"/>
  <c r="N409" i="1"/>
  <c r="N393" i="1"/>
  <c r="N377" i="1"/>
  <c r="N361" i="1"/>
  <c r="N345" i="1"/>
  <c r="N329" i="1"/>
  <c r="N313" i="1"/>
  <c r="N297" i="1"/>
  <c r="N281" i="1"/>
  <c r="N266" i="1"/>
  <c r="N250" i="1"/>
  <c r="N234" i="1"/>
  <c r="N218" i="1"/>
  <c r="N202" i="1"/>
  <c r="N186" i="1"/>
  <c r="N170" i="1"/>
  <c r="N154" i="1"/>
  <c r="N138" i="1"/>
  <c r="N122" i="1"/>
  <c r="N106" i="1"/>
  <c r="N90" i="1"/>
  <c r="N74" i="1"/>
  <c r="N58" i="1"/>
  <c r="N42" i="1"/>
  <c r="N26" i="1"/>
  <c r="N10" i="1"/>
  <c r="N401" i="1"/>
  <c r="N130" i="1"/>
  <c r="N592" i="1"/>
  <c r="N432" i="1"/>
  <c r="N257" i="1"/>
  <c r="N145" i="1"/>
  <c r="N543" i="1"/>
  <c r="N335" i="1"/>
  <c r="N96" i="1"/>
  <c r="N462" i="1"/>
  <c r="N302" i="1"/>
  <c r="N79" i="1"/>
  <c r="N541" i="1"/>
  <c r="N381" i="1"/>
  <c r="N126" i="1"/>
  <c r="N600" i="1"/>
  <c r="N568" i="1"/>
  <c r="N552" i="1"/>
  <c r="N536" i="1"/>
  <c r="N520" i="1"/>
  <c r="N504" i="1"/>
  <c r="N424" i="1"/>
  <c r="N408" i="1"/>
  <c r="N392" i="1"/>
  <c r="N376" i="1"/>
  <c r="N360" i="1"/>
  <c r="N344" i="1"/>
  <c r="N328" i="1"/>
  <c r="N312" i="1"/>
  <c r="N296" i="1"/>
  <c r="N280" i="1"/>
  <c r="N265" i="1"/>
  <c r="N249" i="1"/>
  <c r="N233" i="1"/>
  <c r="N217" i="1"/>
  <c r="N201" i="1"/>
  <c r="N185" i="1"/>
  <c r="N169" i="1"/>
  <c r="N153" i="1"/>
  <c r="N137" i="1"/>
  <c r="N121" i="1"/>
  <c r="N105" i="1"/>
  <c r="N89" i="1"/>
  <c r="N73" i="1"/>
  <c r="N57" i="1"/>
  <c r="N41" i="1"/>
  <c r="N25" i="1"/>
  <c r="N9" i="1"/>
  <c r="N625" i="1"/>
  <c r="N449" i="1"/>
  <c r="N178" i="1"/>
  <c r="N576" i="1"/>
  <c r="N368" i="1"/>
  <c r="N49" i="1"/>
  <c r="N463" i="1"/>
  <c r="N271" i="1"/>
  <c r="N64" i="1"/>
  <c r="N494" i="1"/>
  <c r="N366" i="1"/>
  <c r="N223" i="1"/>
  <c r="N143" i="1"/>
  <c r="N605" i="1"/>
  <c r="N429" i="1"/>
  <c r="N110" i="1"/>
  <c r="N440" i="1"/>
  <c r="N631" i="1"/>
  <c r="N615" i="1"/>
  <c r="N599" i="1"/>
  <c r="N583" i="1"/>
  <c r="N567" i="1"/>
  <c r="N551" i="1"/>
  <c r="N535" i="1"/>
  <c r="N519" i="1"/>
  <c r="N503" i="1"/>
  <c r="N487" i="1"/>
  <c r="N471" i="1"/>
  <c r="N455" i="1"/>
  <c r="N439" i="1"/>
  <c r="N423" i="1"/>
  <c r="N407" i="1"/>
  <c r="N391" i="1"/>
  <c r="N375" i="1"/>
  <c r="N359" i="1"/>
  <c r="N343" i="1"/>
  <c r="N327" i="1"/>
  <c r="N311" i="1"/>
  <c r="N295" i="1"/>
  <c r="N279" i="1"/>
  <c r="N264" i="1"/>
  <c r="N248" i="1"/>
  <c r="N232" i="1"/>
  <c r="N216" i="1"/>
  <c r="N200" i="1"/>
  <c r="N184" i="1"/>
  <c r="N168" i="1"/>
  <c r="N152" i="1"/>
  <c r="N136" i="1"/>
  <c r="N120" i="1"/>
  <c r="N104" i="1"/>
  <c r="N88" i="1"/>
  <c r="N72" i="1"/>
  <c r="N56" i="1"/>
  <c r="N40" i="1"/>
  <c r="N24" i="1"/>
  <c r="N8" i="1"/>
  <c r="N433" i="1"/>
  <c r="N82" i="1"/>
  <c r="N384" i="1"/>
  <c r="N65" i="1"/>
  <c r="N495" i="1"/>
  <c r="N256" i="1"/>
  <c r="N80" i="1"/>
  <c r="N542" i="1"/>
  <c r="N414" i="1"/>
  <c r="N255" i="1"/>
  <c r="N111" i="1"/>
  <c r="N477" i="1"/>
  <c r="N317" i="1"/>
  <c r="N94" i="1"/>
  <c r="N616" i="1"/>
  <c r="N472" i="1"/>
  <c r="N630" i="1"/>
  <c r="N614" i="1"/>
  <c r="N598" i="1"/>
  <c r="N582" i="1"/>
  <c r="N566" i="1"/>
  <c r="N550" i="1"/>
  <c r="N534" i="1"/>
  <c r="N518" i="1"/>
  <c r="N502" i="1"/>
  <c r="N486" i="1"/>
  <c r="N470" i="1"/>
  <c r="N454" i="1"/>
  <c r="N438" i="1"/>
  <c r="N422" i="1"/>
  <c r="N406" i="1"/>
  <c r="N390" i="1"/>
  <c r="N374" i="1"/>
  <c r="N358" i="1"/>
  <c r="N342" i="1"/>
  <c r="N326" i="1"/>
  <c r="N310" i="1"/>
  <c r="N294" i="1"/>
  <c r="N278" i="1"/>
  <c r="N263" i="1"/>
  <c r="N247" i="1"/>
  <c r="N231" i="1"/>
  <c r="N215" i="1"/>
  <c r="N199" i="1"/>
  <c r="N183" i="1"/>
  <c r="N167" i="1"/>
  <c r="N151" i="1"/>
  <c r="N135" i="1"/>
  <c r="N119" i="1"/>
  <c r="N103" i="1"/>
  <c r="N87" i="1"/>
  <c r="N71" i="1"/>
  <c r="N55" i="1"/>
  <c r="N39" i="1"/>
  <c r="N23" i="1"/>
  <c r="N7" i="1"/>
  <c r="N513" i="1"/>
  <c r="N337" i="1"/>
  <c r="N146" i="1"/>
  <c r="N512" i="1"/>
  <c r="N320" i="1"/>
  <c r="N97" i="1"/>
  <c r="N607" i="1"/>
  <c r="N367" i="1"/>
  <c r="N160" i="1"/>
  <c r="N622" i="1"/>
  <c r="N430" i="1"/>
  <c r="N239" i="1"/>
  <c r="N95" i="1"/>
  <c r="N461" i="1"/>
  <c r="N142" i="1"/>
  <c r="N456" i="1"/>
  <c r="N629" i="1"/>
  <c r="N613" i="1"/>
  <c r="N597" i="1"/>
  <c r="N581" i="1"/>
  <c r="N565" i="1"/>
  <c r="N549" i="1"/>
  <c r="N533" i="1"/>
  <c r="N517" i="1"/>
  <c r="N501" i="1"/>
  <c r="N485" i="1"/>
  <c r="N469" i="1"/>
  <c r="N453" i="1"/>
  <c r="N437" i="1"/>
  <c r="N421" i="1"/>
  <c r="N405" i="1"/>
  <c r="N389" i="1"/>
  <c r="N373" i="1"/>
  <c r="N357" i="1"/>
  <c r="N341" i="1"/>
  <c r="N325" i="1"/>
  <c r="N309" i="1"/>
  <c r="N293" i="1"/>
  <c r="N277" i="1"/>
  <c r="N262" i="1"/>
  <c r="N246" i="1"/>
  <c r="N230" i="1"/>
  <c r="N214" i="1"/>
  <c r="N198" i="1"/>
  <c r="N182" i="1"/>
  <c r="N166" i="1"/>
  <c r="N150" i="1"/>
  <c r="N134" i="1"/>
  <c r="N118" i="1"/>
  <c r="N102" i="1"/>
  <c r="N86" i="1"/>
  <c r="N70" i="1"/>
  <c r="N54" i="1"/>
  <c r="N38" i="1"/>
  <c r="N22" i="1"/>
  <c r="N385" i="1"/>
  <c r="N66" i="1"/>
  <c r="N464" i="1"/>
  <c r="N288" i="1"/>
  <c r="N161" i="1"/>
  <c r="N527" i="1"/>
  <c r="N303" i="1"/>
  <c r="N48" i="1"/>
  <c r="N574" i="1"/>
  <c r="N398" i="1"/>
  <c r="N207" i="1"/>
  <c r="N127" i="1"/>
  <c r="N557" i="1"/>
  <c r="N349" i="1"/>
  <c r="N78" i="1"/>
  <c r="N632" i="1"/>
  <c r="N584" i="1"/>
  <c r="N488" i="1"/>
  <c r="N628" i="1"/>
  <c r="N612" i="1"/>
  <c r="N596" i="1"/>
  <c r="N580" i="1"/>
  <c r="N564" i="1"/>
  <c r="N548" i="1"/>
  <c r="N532" i="1"/>
  <c r="N516" i="1"/>
  <c r="N500" i="1"/>
  <c r="N484" i="1"/>
  <c r="N468" i="1"/>
  <c r="N452" i="1"/>
  <c r="N436" i="1"/>
  <c r="N420" i="1"/>
  <c r="N404" i="1"/>
  <c r="N388" i="1"/>
  <c r="N372" i="1"/>
  <c r="N356" i="1"/>
  <c r="N340" i="1"/>
  <c r="N324" i="1"/>
  <c r="N308" i="1"/>
  <c r="N292" i="1"/>
  <c r="N276" i="1"/>
  <c r="N261" i="1"/>
  <c r="N245" i="1"/>
  <c r="N229" i="1"/>
  <c r="N213" i="1"/>
  <c r="N197" i="1"/>
  <c r="N181" i="1"/>
  <c r="N165" i="1"/>
  <c r="N149" i="1"/>
  <c r="N133" i="1"/>
  <c r="N117" i="1"/>
  <c r="N101" i="1"/>
  <c r="N85" i="1"/>
  <c r="N69" i="1"/>
  <c r="N53" i="1"/>
  <c r="N37" i="1"/>
  <c r="N21" i="1"/>
  <c r="C59" i="1"/>
  <c r="Q59" i="1" l="1"/>
  <c r="R59" i="1" s="1"/>
  <c r="P59" i="1"/>
  <c r="H7" i="1"/>
  <c r="S7" i="1" s="1"/>
  <c r="H8" i="1"/>
  <c r="S8" i="1" s="1"/>
  <c r="H9" i="1"/>
  <c r="S9" i="1" s="1"/>
  <c r="H10" i="1"/>
  <c r="S10" i="1" s="1"/>
  <c r="H11" i="1"/>
  <c r="S11" i="1" s="1"/>
  <c r="H12" i="1"/>
  <c r="S12" i="1" s="1"/>
  <c r="H13" i="1"/>
  <c r="S13" i="1" s="1"/>
  <c r="H14" i="1"/>
  <c r="S14" i="1" s="1"/>
  <c r="H15" i="1"/>
  <c r="S15" i="1" s="1"/>
  <c r="H16" i="1"/>
  <c r="S16" i="1" s="1"/>
  <c r="H17" i="1"/>
  <c r="S17" i="1" s="1"/>
  <c r="H18" i="1"/>
  <c r="S18" i="1" s="1"/>
  <c r="H19" i="1"/>
  <c r="S19" i="1" s="1"/>
  <c r="H20" i="1"/>
  <c r="S20" i="1" s="1"/>
  <c r="H21" i="1"/>
  <c r="S21" i="1" s="1"/>
  <c r="H22" i="1"/>
  <c r="S22" i="1" s="1"/>
  <c r="H23" i="1"/>
  <c r="S23" i="1" s="1"/>
  <c r="H24" i="1"/>
  <c r="S24" i="1" s="1"/>
  <c r="H25" i="1"/>
  <c r="S25" i="1" s="1"/>
  <c r="H26" i="1"/>
  <c r="S26" i="1" s="1"/>
  <c r="H27" i="1"/>
  <c r="S27" i="1" s="1"/>
  <c r="H28" i="1"/>
  <c r="S28" i="1" s="1"/>
  <c r="H29" i="1"/>
  <c r="S29" i="1" s="1"/>
  <c r="H30" i="1"/>
  <c r="S30" i="1" s="1"/>
  <c r="H31" i="1"/>
  <c r="S31" i="1" s="1"/>
  <c r="H32" i="1"/>
  <c r="S32" i="1" s="1"/>
  <c r="H33" i="1"/>
  <c r="S33" i="1" s="1"/>
  <c r="H34" i="1"/>
  <c r="S34" i="1" s="1"/>
  <c r="H35" i="1"/>
  <c r="S35" i="1" s="1"/>
  <c r="H36" i="1"/>
  <c r="S36" i="1" s="1"/>
  <c r="H37" i="1"/>
  <c r="S37" i="1" s="1"/>
  <c r="H38" i="1"/>
  <c r="S38" i="1" s="1"/>
  <c r="H39" i="1"/>
  <c r="S39" i="1" s="1"/>
  <c r="H40" i="1"/>
  <c r="S40" i="1" s="1"/>
  <c r="H41" i="1"/>
  <c r="S41" i="1" s="1"/>
  <c r="H42" i="1"/>
  <c r="S42" i="1" s="1"/>
  <c r="H43" i="1"/>
  <c r="S43" i="1" s="1"/>
  <c r="H44" i="1"/>
  <c r="S44" i="1" s="1"/>
  <c r="H45" i="1"/>
  <c r="S45" i="1" s="1"/>
  <c r="H46" i="1"/>
  <c r="S46" i="1" s="1"/>
  <c r="H47" i="1"/>
  <c r="S47" i="1" s="1"/>
  <c r="H48" i="1"/>
  <c r="S48" i="1" s="1"/>
  <c r="H49" i="1"/>
  <c r="S49" i="1" s="1"/>
  <c r="H50" i="1"/>
  <c r="S50" i="1" s="1"/>
  <c r="H51" i="1"/>
  <c r="S51" i="1" s="1"/>
  <c r="H52" i="1"/>
  <c r="S52" i="1" s="1"/>
  <c r="H53" i="1"/>
  <c r="S53" i="1" s="1"/>
  <c r="H54" i="1"/>
  <c r="S54" i="1" s="1"/>
  <c r="H55" i="1"/>
  <c r="S55" i="1" s="1"/>
  <c r="H56" i="1"/>
  <c r="S56" i="1" s="1"/>
  <c r="H57" i="1"/>
  <c r="S57" i="1" s="1"/>
  <c r="H58" i="1"/>
  <c r="S58" i="1" s="1"/>
  <c r="H59" i="1"/>
  <c r="S59" i="1" s="1"/>
  <c r="H60" i="1"/>
  <c r="S60" i="1" s="1"/>
  <c r="H61" i="1"/>
  <c r="S61" i="1" s="1"/>
  <c r="H62" i="1"/>
  <c r="S62" i="1" s="1"/>
  <c r="H63" i="1"/>
  <c r="S63" i="1" s="1"/>
  <c r="H64" i="1"/>
  <c r="S64" i="1" s="1"/>
  <c r="H65" i="1"/>
  <c r="S65" i="1" s="1"/>
  <c r="H66" i="1"/>
  <c r="S66" i="1" s="1"/>
  <c r="H67" i="1"/>
  <c r="S67" i="1" s="1"/>
  <c r="H68" i="1"/>
  <c r="S68" i="1" s="1"/>
  <c r="H69" i="1"/>
  <c r="S69" i="1" s="1"/>
  <c r="H70" i="1"/>
  <c r="S70" i="1" s="1"/>
  <c r="H71" i="1"/>
  <c r="S71" i="1" s="1"/>
  <c r="H72" i="1"/>
  <c r="S72" i="1" s="1"/>
  <c r="H73" i="1"/>
  <c r="S73" i="1" s="1"/>
  <c r="H74" i="1"/>
  <c r="S74" i="1" s="1"/>
  <c r="H75" i="1"/>
  <c r="S75" i="1" s="1"/>
  <c r="H76" i="1"/>
  <c r="S76" i="1" s="1"/>
  <c r="H77" i="1"/>
  <c r="S77" i="1" s="1"/>
  <c r="H78" i="1"/>
  <c r="S78" i="1" s="1"/>
  <c r="H79" i="1"/>
  <c r="S79" i="1" s="1"/>
  <c r="H80" i="1"/>
  <c r="S80" i="1" s="1"/>
  <c r="H81" i="1"/>
  <c r="S81" i="1" s="1"/>
  <c r="H82" i="1"/>
  <c r="S82" i="1" s="1"/>
  <c r="H83" i="1"/>
  <c r="S83" i="1" s="1"/>
  <c r="H84" i="1"/>
  <c r="S84" i="1" s="1"/>
  <c r="H85" i="1"/>
  <c r="S85" i="1" s="1"/>
  <c r="H86" i="1"/>
  <c r="S86" i="1" s="1"/>
  <c r="H87" i="1"/>
  <c r="S87" i="1" s="1"/>
  <c r="H88" i="1"/>
  <c r="S88" i="1" s="1"/>
  <c r="H89" i="1"/>
  <c r="S89" i="1" s="1"/>
  <c r="H90" i="1"/>
  <c r="S90" i="1" s="1"/>
  <c r="H91" i="1"/>
  <c r="S91" i="1" s="1"/>
  <c r="H92" i="1"/>
  <c r="S92" i="1" s="1"/>
  <c r="H93" i="1"/>
  <c r="S93" i="1" s="1"/>
  <c r="H94" i="1"/>
  <c r="S94" i="1" s="1"/>
  <c r="H95" i="1"/>
  <c r="S95" i="1" s="1"/>
  <c r="H96" i="1"/>
  <c r="S96" i="1" s="1"/>
  <c r="H97" i="1"/>
  <c r="S97" i="1" s="1"/>
  <c r="H98" i="1"/>
  <c r="S98" i="1" s="1"/>
  <c r="H99" i="1"/>
  <c r="S99" i="1" s="1"/>
  <c r="H100" i="1"/>
  <c r="S100" i="1" s="1"/>
  <c r="H101" i="1"/>
  <c r="S101" i="1" s="1"/>
  <c r="H102" i="1"/>
  <c r="S102" i="1" s="1"/>
  <c r="H103" i="1"/>
  <c r="S103" i="1" s="1"/>
  <c r="H104" i="1"/>
  <c r="S104" i="1" s="1"/>
  <c r="H105" i="1"/>
  <c r="S105" i="1" s="1"/>
  <c r="H106" i="1"/>
  <c r="S106" i="1" s="1"/>
  <c r="H107" i="1"/>
  <c r="S107" i="1" s="1"/>
  <c r="H108" i="1"/>
  <c r="S108" i="1" s="1"/>
  <c r="H109" i="1"/>
  <c r="S109" i="1" s="1"/>
  <c r="H110" i="1"/>
  <c r="S110" i="1" s="1"/>
  <c r="H111" i="1"/>
  <c r="S111" i="1" s="1"/>
  <c r="H112" i="1"/>
  <c r="S112" i="1" s="1"/>
  <c r="H113" i="1"/>
  <c r="S113" i="1" s="1"/>
  <c r="H114" i="1"/>
  <c r="S114" i="1" s="1"/>
  <c r="H115" i="1"/>
  <c r="S115" i="1" s="1"/>
  <c r="H116" i="1"/>
  <c r="S116" i="1" s="1"/>
  <c r="H117" i="1"/>
  <c r="S117" i="1" s="1"/>
  <c r="H118" i="1"/>
  <c r="S118" i="1" s="1"/>
  <c r="H119" i="1"/>
  <c r="S119" i="1" s="1"/>
  <c r="H120" i="1"/>
  <c r="S120" i="1" s="1"/>
  <c r="H121" i="1"/>
  <c r="S121" i="1" s="1"/>
  <c r="H122" i="1"/>
  <c r="S122" i="1" s="1"/>
  <c r="H123" i="1"/>
  <c r="S123" i="1" s="1"/>
  <c r="H124" i="1"/>
  <c r="S124" i="1" s="1"/>
  <c r="H125" i="1"/>
  <c r="S125" i="1" s="1"/>
  <c r="H126" i="1"/>
  <c r="S126" i="1" s="1"/>
  <c r="H127" i="1"/>
  <c r="S127" i="1" s="1"/>
  <c r="H128" i="1"/>
  <c r="S128" i="1" s="1"/>
  <c r="H129" i="1"/>
  <c r="S129" i="1" s="1"/>
  <c r="H130" i="1"/>
  <c r="S130" i="1" s="1"/>
  <c r="H131" i="1"/>
  <c r="S131" i="1" s="1"/>
  <c r="H132" i="1"/>
  <c r="S132" i="1" s="1"/>
  <c r="H133" i="1"/>
  <c r="S133" i="1" s="1"/>
  <c r="H134" i="1"/>
  <c r="S134" i="1" s="1"/>
  <c r="H135" i="1"/>
  <c r="S135" i="1" s="1"/>
  <c r="H136" i="1"/>
  <c r="S136" i="1" s="1"/>
  <c r="H137" i="1"/>
  <c r="S137" i="1" s="1"/>
  <c r="H138" i="1"/>
  <c r="S138" i="1" s="1"/>
  <c r="H139" i="1"/>
  <c r="S139" i="1" s="1"/>
  <c r="H140" i="1"/>
  <c r="S140" i="1" s="1"/>
  <c r="H141" i="1"/>
  <c r="S141" i="1" s="1"/>
  <c r="H142" i="1"/>
  <c r="S142" i="1" s="1"/>
  <c r="H143" i="1"/>
  <c r="S143" i="1" s="1"/>
  <c r="H144" i="1"/>
  <c r="S144" i="1" s="1"/>
  <c r="H145" i="1"/>
  <c r="S145" i="1" s="1"/>
  <c r="H146" i="1"/>
  <c r="S146" i="1" s="1"/>
  <c r="H147" i="1"/>
  <c r="S147" i="1" s="1"/>
  <c r="H148" i="1"/>
  <c r="S148" i="1" s="1"/>
  <c r="H149" i="1"/>
  <c r="S149" i="1" s="1"/>
  <c r="H150" i="1"/>
  <c r="S150" i="1" s="1"/>
  <c r="H151" i="1"/>
  <c r="S151" i="1" s="1"/>
  <c r="H152" i="1"/>
  <c r="S152" i="1" s="1"/>
  <c r="H153" i="1"/>
  <c r="S153" i="1" s="1"/>
  <c r="H154" i="1"/>
  <c r="S154" i="1" s="1"/>
  <c r="H155" i="1"/>
  <c r="S155" i="1" s="1"/>
  <c r="H156" i="1"/>
  <c r="S156" i="1" s="1"/>
  <c r="H157" i="1"/>
  <c r="S157" i="1" s="1"/>
  <c r="H158" i="1"/>
  <c r="S158" i="1" s="1"/>
  <c r="H159" i="1"/>
  <c r="S159" i="1" s="1"/>
  <c r="H160" i="1"/>
  <c r="S160" i="1" s="1"/>
  <c r="H161" i="1"/>
  <c r="S161" i="1" s="1"/>
  <c r="H162" i="1"/>
  <c r="S162" i="1" s="1"/>
  <c r="H163" i="1"/>
  <c r="S163" i="1" s="1"/>
  <c r="H164" i="1"/>
  <c r="S164" i="1" s="1"/>
  <c r="H165" i="1"/>
  <c r="S165" i="1" s="1"/>
  <c r="H166" i="1"/>
  <c r="S166" i="1" s="1"/>
  <c r="H167" i="1"/>
  <c r="S167" i="1" s="1"/>
  <c r="H168" i="1"/>
  <c r="S168" i="1" s="1"/>
  <c r="H169" i="1"/>
  <c r="S169" i="1" s="1"/>
  <c r="H170" i="1"/>
  <c r="S170" i="1" s="1"/>
  <c r="H171" i="1"/>
  <c r="S171" i="1" s="1"/>
  <c r="H172" i="1"/>
  <c r="S172" i="1" s="1"/>
  <c r="H173" i="1"/>
  <c r="S173" i="1" s="1"/>
  <c r="H174" i="1"/>
  <c r="S174" i="1" s="1"/>
  <c r="H175" i="1"/>
  <c r="S175" i="1" s="1"/>
  <c r="H176" i="1"/>
  <c r="S176" i="1" s="1"/>
  <c r="H177" i="1"/>
  <c r="S177" i="1" s="1"/>
  <c r="H178" i="1"/>
  <c r="S178" i="1" s="1"/>
  <c r="H179" i="1"/>
  <c r="S179" i="1" s="1"/>
  <c r="H180" i="1"/>
  <c r="S180" i="1" s="1"/>
  <c r="H181" i="1"/>
  <c r="S181" i="1" s="1"/>
  <c r="H182" i="1"/>
  <c r="S182" i="1" s="1"/>
  <c r="H183" i="1"/>
  <c r="S183" i="1" s="1"/>
  <c r="H184" i="1"/>
  <c r="S184" i="1" s="1"/>
  <c r="H185" i="1"/>
  <c r="S185" i="1" s="1"/>
  <c r="H186" i="1"/>
  <c r="S186" i="1" s="1"/>
  <c r="H187" i="1"/>
  <c r="S187" i="1" s="1"/>
  <c r="H188" i="1"/>
  <c r="S188" i="1" s="1"/>
  <c r="H189" i="1"/>
  <c r="S189" i="1" s="1"/>
  <c r="H190" i="1"/>
  <c r="S190" i="1" s="1"/>
  <c r="H191" i="1"/>
  <c r="S191" i="1" s="1"/>
  <c r="H192" i="1"/>
  <c r="S192" i="1" s="1"/>
  <c r="H193" i="1"/>
  <c r="S193" i="1" s="1"/>
  <c r="H194" i="1"/>
  <c r="S194" i="1" s="1"/>
  <c r="H195" i="1"/>
  <c r="S195" i="1" s="1"/>
  <c r="H196" i="1"/>
  <c r="S196" i="1" s="1"/>
  <c r="H197" i="1"/>
  <c r="S197" i="1" s="1"/>
  <c r="H198" i="1"/>
  <c r="S198" i="1" s="1"/>
  <c r="H199" i="1"/>
  <c r="S199" i="1" s="1"/>
  <c r="H200" i="1"/>
  <c r="S200" i="1" s="1"/>
  <c r="H201" i="1"/>
  <c r="S201" i="1" s="1"/>
  <c r="H202" i="1"/>
  <c r="S202" i="1" s="1"/>
  <c r="H203" i="1"/>
  <c r="S203" i="1" s="1"/>
  <c r="H204" i="1"/>
  <c r="S204" i="1" s="1"/>
  <c r="H205" i="1"/>
  <c r="S205" i="1" s="1"/>
  <c r="H206" i="1"/>
  <c r="S206" i="1" s="1"/>
  <c r="H207" i="1"/>
  <c r="S207" i="1" s="1"/>
  <c r="H208" i="1"/>
  <c r="S208" i="1" s="1"/>
  <c r="H209" i="1"/>
  <c r="S209" i="1" s="1"/>
  <c r="H210" i="1"/>
  <c r="S210" i="1" s="1"/>
  <c r="H211" i="1"/>
  <c r="S211" i="1" s="1"/>
  <c r="H212" i="1"/>
  <c r="S212" i="1" s="1"/>
  <c r="H213" i="1"/>
  <c r="S213" i="1" s="1"/>
  <c r="H214" i="1"/>
  <c r="S214" i="1" s="1"/>
  <c r="H215" i="1"/>
  <c r="S215" i="1" s="1"/>
  <c r="H216" i="1"/>
  <c r="S216" i="1" s="1"/>
  <c r="H217" i="1"/>
  <c r="S217" i="1" s="1"/>
  <c r="H218" i="1"/>
  <c r="S218" i="1" s="1"/>
  <c r="H219" i="1"/>
  <c r="S219" i="1" s="1"/>
  <c r="H220" i="1"/>
  <c r="S220" i="1" s="1"/>
  <c r="H221" i="1"/>
  <c r="S221" i="1" s="1"/>
  <c r="H222" i="1"/>
  <c r="S222" i="1" s="1"/>
  <c r="H223" i="1"/>
  <c r="S223" i="1" s="1"/>
  <c r="H224" i="1"/>
  <c r="S224" i="1" s="1"/>
  <c r="H225" i="1"/>
  <c r="S225" i="1" s="1"/>
  <c r="H226" i="1"/>
  <c r="S226" i="1" s="1"/>
  <c r="H227" i="1"/>
  <c r="S227" i="1" s="1"/>
  <c r="H228" i="1"/>
  <c r="S228" i="1" s="1"/>
  <c r="H229" i="1"/>
  <c r="S229" i="1" s="1"/>
  <c r="H230" i="1"/>
  <c r="S230" i="1" s="1"/>
  <c r="H231" i="1"/>
  <c r="S231" i="1" s="1"/>
  <c r="H232" i="1"/>
  <c r="S232" i="1" s="1"/>
  <c r="H233" i="1"/>
  <c r="S233" i="1" s="1"/>
  <c r="H234" i="1"/>
  <c r="S234" i="1" s="1"/>
  <c r="H235" i="1"/>
  <c r="S235" i="1" s="1"/>
  <c r="H236" i="1"/>
  <c r="S236" i="1" s="1"/>
  <c r="H237" i="1"/>
  <c r="S237" i="1" s="1"/>
  <c r="H238" i="1"/>
  <c r="S238" i="1" s="1"/>
  <c r="H239" i="1"/>
  <c r="S239" i="1" s="1"/>
  <c r="H240" i="1"/>
  <c r="S240" i="1" s="1"/>
  <c r="H241" i="1"/>
  <c r="S241" i="1" s="1"/>
  <c r="H242" i="1"/>
  <c r="S242" i="1" s="1"/>
  <c r="H243" i="1"/>
  <c r="S243" i="1" s="1"/>
  <c r="H244" i="1"/>
  <c r="S244" i="1" s="1"/>
  <c r="H245" i="1"/>
  <c r="S245" i="1" s="1"/>
  <c r="H246" i="1"/>
  <c r="S246" i="1" s="1"/>
  <c r="H247" i="1"/>
  <c r="S247" i="1" s="1"/>
  <c r="H248" i="1"/>
  <c r="S248" i="1" s="1"/>
  <c r="H249" i="1"/>
  <c r="S249" i="1" s="1"/>
  <c r="H250" i="1"/>
  <c r="S250" i="1" s="1"/>
  <c r="H251" i="1"/>
  <c r="S251" i="1" s="1"/>
  <c r="H252" i="1"/>
  <c r="S252" i="1" s="1"/>
  <c r="H253" i="1"/>
  <c r="S253" i="1" s="1"/>
  <c r="H254" i="1"/>
  <c r="S254" i="1" s="1"/>
  <c r="H255" i="1"/>
  <c r="S255" i="1" s="1"/>
  <c r="H256" i="1"/>
  <c r="S256" i="1" s="1"/>
  <c r="H257" i="1"/>
  <c r="S257" i="1" s="1"/>
  <c r="H258" i="1"/>
  <c r="S258" i="1" s="1"/>
  <c r="H259" i="1"/>
  <c r="S259" i="1" s="1"/>
  <c r="H260" i="1"/>
  <c r="S260" i="1" s="1"/>
  <c r="H261" i="1"/>
  <c r="S261" i="1" s="1"/>
  <c r="H262" i="1"/>
  <c r="S262" i="1" s="1"/>
  <c r="H263" i="1"/>
  <c r="S263" i="1" s="1"/>
  <c r="H264" i="1"/>
  <c r="S264" i="1" s="1"/>
  <c r="H265" i="1"/>
  <c r="S265" i="1" s="1"/>
  <c r="H266" i="1"/>
  <c r="S266" i="1" s="1"/>
  <c r="H267" i="1"/>
  <c r="S267" i="1" s="1"/>
  <c r="H268" i="1"/>
  <c r="S268" i="1" s="1"/>
  <c r="H269" i="1"/>
  <c r="S269" i="1" s="1"/>
  <c r="H270" i="1"/>
  <c r="S270" i="1" s="1"/>
  <c r="H271" i="1"/>
  <c r="S271" i="1" s="1"/>
  <c r="H272" i="1"/>
  <c r="S272" i="1" s="1"/>
  <c r="H273" i="1"/>
  <c r="S273" i="1" s="1"/>
  <c r="H274" i="1"/>
  <c r="S274" i="1" s="1"/>
  <c r="H275" i="1"/>
  <c r="S275" i="1" s="1"/>
  <c r="H276" i="1"/>
  <c r="S276" i="1" s="1"/>
  <c r="H277" i="1"/>
  <c r="S277" i="1" s="1"/>
  <c r="H278" i="1"/>
  <c r="S278" i="1" s="1"/>
  <c r="H279" i="1"/>
  <c r="S279" i="1" s="1"/>
  <c r="H280" i="1"/>
  <c r="S280" i="1" s="1"/>
  <c r="H281" i="1"/>
  <c r="S281" i="1" s="1"/>
  <c r="H282" i="1"/>
  <c r="S282" i="1" s="1"/>
  <c r="H283" i="1"/>
  <c r="S283" i="1" s="1"/>
  <c r="H284" i="1"/>
  <c r="S284" i="1" s="1"/>
  <c r="H285" i="1"/>
  <c r="S285" i="1" s="1"/>
  <c r="H286" i="1"/>
  <c r="S286" i="1" s="1"/>
  <c r="H287" i="1"/>
  <c r="S287" i="1" s="1"/>
  <c r="H288" i="1"/>
  <c r="S288" i="1" s="1"/>
  <c r="H289" i="1"/>
  <c r="S289" i="1" s="1"/>
  <c r="H290" i="1"/>
  <c r="S290" i="1" s="1"/>
  <c r="H291" i="1"/>
  <c r="S291" i="1" s="1"/>
  <c r="H292" i="1"/>
  <c r="S292" i="1" s="1"/>
  <c r="H293" i="1"/>
  <c r="S293" i="1" s="1"/>
  <c r="H294" i="1"/>
  <c r="S294" i="1" s="1"/>
  <c r="H295" i="1"/>
  <c r="S295" i="1" s="1"/>
  <c r="H296" i="1"/>
  <c r="S296" i="1" s="1"/>
  <c r="H297" i="1"/>
  <c r="S297" i="1" s="1"/>
  <c r="H298" i="1"/>
  <c r="S298" i="1" s="1"/>
  <c r="H299" i="1"/>
  <c r="S299" i="1" s="1"/>
  <c r="H300" i="1"/>
  <c r="S300" i="1" s="1"/>
  <c r="H301" i="1"/>
  <c r="S301" i="1" s="1"/>
  <c r="H302" i="1"/>
  <c r="S302" i="1" s="1"/>
  <c r="H303" i="1"/>
  <c r="S303" i="1" s="1"/>
  <c r="H304" i="1"/>
  <c r="S304" i="1" s="1"/>
  <c r="H305" i="1"/>
  <c r="S305" i="1" s="1"/>
  <c r="H306" i="1"/>
  <c r="S306" i="1" s="1"/>
  <c r="H307" i="1"/>
  <c r="S307" i="1" s="1"/>
  <c r="H308" i="1"/>
  <c r="S308" i="1" s="1"/>
  <c r="H309" i="1"/>
  <c r="S309" i="1" s="1"/>
  <c r="H310" i="1"/>
  <c r="S310" i="1" s="1"/>
  <c r="H311" i="1"/>
  <c r="S311" i="1" s="1"/>
  <c r="H312" i="1"/>
  <c r="S312" i="1" s="1"/>
  <c r="H313" i="1"/>
  <c r="S313" i="1" s="1"/>
  <c r="H314" i="1"/>
  <c r="S314" i="1" s="1"/>
  <c r="H315" i="1"/>
  <c r="S315" i="1" s="1"/>
  <c r="H316" i="1"/>
  <c r="S316" i="1" s="1"/>
  <c r="H317" i="1"/>
  <c r="S317" i="1" s="1"/>
  <c r="H318" i="1"/>
  <c r="S318" i="1" s="1"/>
  <c r="H319" i="1"/>
  <c r="S319" i="1" s="1"/>
  <c r="H320" i="1"/>
  <c r="S320" i="1" s="1"/>
  <c r="H321" i="1"/>
  <c r="S321" i="1" s="1"/>
  <c r="H322" i="1"/>
  <c r="S322" i="1" s="1"/>
  <c r="H323" i="1"/>
  <c r="S323" i="1" s="1"/>
  <c r="H324" i="1"/>
  <c r="S324" i="1" s="1"/>
  <c r="H325" i="1"/>
  <c r="S325" i="1" s="1"/>
  <c r="H326" i="1"/>
  <c r="S326" i="1" s="1"/>
  <c r="H327" i="1"/>
  <c r="S327" i="1" s="1"/>
  <c r="H328" i="1"/>
  <c r="S328" i="1" s="1"/>
  <c r="H329" i="1"/>
  <c r="S329" i="1" s="1"/>
  <c r="H330" i="1"/>
  <c r="S330" i="1" s="1"/>
  <c r="H331" i="1"/>
  <c r="S331" i="1" s="1"/>
  <c r="H332" i="1"/>
  <c r="S332" i="1" s="1"/>
  <c r="H333" i="1"/>
  <c r="S333" i="1" s="1"/>
  <c r="H334" i="1"/>
  <c r="S334" i="1" s="1"/>
  <c r="H335" i="1"/>
  <c r="S335" i="1" s="1"/>
  <c r="H336" i="1"/>
  <c r="S336" i="1" s="1"/>
  <c r="H337" i="1"/>
  <c r="S337" i="1" s="1"/>
  <c r="H338" i="1"/>
  <c r="S338" i="1" s="1"/>
  <c r="H339" i="1"/>
  <c r="S339" i="1" s="1"/>
  <c r="H340" i="1"/>
  <c r="S340" i="1" s="1"/>
  <c r="H341" i="1"/>
  <c r="S341" i="1" s="1"/>
  <c r="H342" i="1"/>
  <c r="S342" i="1" s="1"/>
  <c r="H343" i="1"/>
  <c r="S343" i="1" s="1"/>
  <c r="H344" i="1"/>
  <c r="S344" i="1" s="1"/>
  <c r="H345" i="1"/>
  <c r="S345" i="1" s="1"/>
  <c r="H346" i="1"/>
  <c r="S346" i="1" s="1"/>
  <c r="H347" i="1"/>
  <c r="S347" i="1" s="1"/>
  <c r="H348" i="1"/>
  <c r="S348" i="1" s="1"/>
  <c r="H349" i="1"/>
  <c r="S349" i="1" s="1"/>
  <c r="H350" i="1"/>
  <c r="S350" i="1" s="1"/>
  <c r="H351" i="1"/>
  <c r="S351" i="1" s="1"/>
  <c r="H352" i="1"/>
  <c r="S352" i="1" s="1"/>
  <c r="H353" i="1"/>
  <c r="S353" i="1" s="1"/>
  <c r="H354" i="1"/>
  <c r="S354" i="1" s="1"/>
  <c r="H355" i="1"/>
  <c r="S355" i="1" s="1"/>
  <c r="H356" i="1"/>
  <c r="S356" i="1" s="1"/>
  <c r="H357" i="1"/>
  <c r="S357" i="1" s="1"/>
  <c r="H358" i="1"/>
  <c r="S358" i="1" s="1"/>
  <c r="H359" i="1"/>
  <c r="S359" i="1" s="1"/>
  <c r="H360" i="1"/>
  <c r="S360" i="1" s="1"/>
  <c r="H361" i="1"/>
  <c r="S361" i="1" s="1"/>
  <c r="H362" i="1"/>
  <c r="S362" i="1" s="1"/>
  <c r="H363" i="1"/>
  <c r="S363" i="1" s="1"/>
  <c r="H364" i="1"/>
  <c r="S364" i="1" s="1"/>
  <c r="H365" i="1"/>
  <c r="S365" i="1" s="1"/>
  <c r="H366" i="1"/>
  <c r="S366" i="1" s="1"/>
  <c r="H367" i="1"/>
  <c r="S367" i="1" s="1"/>
  <c r="H368" i="1"/>
  <c r="S368" i="1" s="1"/>
  <c r="H369" i="1"/>
  <c r="S369" i="1" s="1"/>
  <c r="H370" i="1"/>
  <c r="S370" i="1" s="1"/>
  <c r="H371" i="1"/>
  <c r="S371" i="1" s="1"/>
  <c r="H372" i="1"/>
  <c r="S372" i="1" s="1"/>
  <c r="H373" i="1"/>
  <c r="S373" i="1" s="1"/>
  <c r="H374" i="1"/>
  <c r="S374" i="1" s="1"/>
  <c r="H375" i="1"/>
  <c r="S375" i="1" s="1"/>
  <c r="H376" i="1"/>
  <c r="S376" i="1" s="1"/>
  <c r="H377" i="1"/>
  <c r="S377" i="1" s="1"/>
  <c r="H378" i="1"/>
  <c r="S378" i="1" s="1"/>
  <c r="H379" i="1"/>
  <c r="S379" i="1" s="1"/>
  <c r="H380" i="1"/>
  <c r="S380" i="1" s="1"/>
  <c r="H381" i="1"/>
  <c r="S381" i="1" s="1"/>
  <c r="H382" i="1"/>
  <c r="S382" i="1" s="1"/>
  <c r="H383" i="1"/>
  <c r="S383" i="1" s="1"/>
  <c r="H384" i="1"/>
  <c r="S384" i="1" s="1"/>
  <c r="H385" i="1"/>
  <c r="S385" i="1" s="1"/>
  <c r="H386" i="1"/>
  <c r="S386" i="1" s="1"/>
  <c r="H387" i="1"/>
  <c r="S387" i="1" s="1"/>
  <c r="H388" i="1"/>
  <c r="S388" i="1" s="1"/>
  <c r="H389" i="1"/>
  <c r="S389" i="1" s="1"/>
  <c r="H390" i="1"/>
  <c r="S390" i="1" s="1"/>
  <c r="H391" i="1"/>
  <c r="S391" i="1" s="1"/>
  <c r="H392" i="1"/>
  <c r="S392" i="1" s="1"/>
  <c r="H393" i="1"/>
  <c r="S393" i="1" s="1"/>
  <c r="H394" i="1"/>
  <c r="S394" i="1" s="1"/>
  <c r="H395" i="1"/>
  <c r="S395" i="1" s="1"/>
  <c r="H396" i="1"/>
  <c r="S396" i="1" s="1"/>
  <c r="H397" i="1"/>
  <c r="S397" i="1" s="1"/>
  <c r="H398" i="1"/>
  <c r="S398" i="1" s="1"/>
  <c r="H399" i="1"/>
  <c r="S399" i="1" s="1"/>
  <c r="H400" i="1"/>
  <c r="S400" i="1" s="1"/>
  <c r="H401" i="1"/>
  <c r="S401" i="1" s="1"/>
  <c r="H402" i="1"/>
  <c r="S402" i="1" s="1"/>
  <c r="H403" i="1"/>
  <c r="S403" i="1" s="1"/>
  <c r="H404" i="1"/>
  <c r="S404" i="1" s="1"/>
  <c r="H405" i="1"/>
  <c r="S405" i="1" s="1"/>
  <c r="H406" i="1"/>
  <c r="S406" i="1" s="1"/>
  <c r="H407" i="1"/>
  <c r="S407" i="1" s="1"/>
  <c r="H408" i="1"/>
  <c r="S408" i="1" s="1"/>
  <c r="H409" i="1"/>
  <c r="S409" i="1" s="1"/>
  <c r="H410" i="1"/>
  <c r="S410" i="1" s="1"/>
  <c r="H411" i="1"/>
  <c r="S411" i="1" s="1"/>
  <c r="H412" i="1"/>
  <c r="S412" i="1" s="1"/>
  <c r="H413" i="1"/>
  <c r="S413" i="1" s="1"/>
  <c r="H414" i="1"/>
  <c r="S414" i="1" s="1"/>
  <c r="H415" i="1"/>
  <c r="S415" i="1" s="1"/>
  <c r="H416" i="1"/>
  <c r="S416" i="1" s="1"/>
  <c r="H417" i="1"/>
  <c r="S417" i="1" s="1"/>
  <c r="H418" i="1"/>
  <c r="S418" i="1" s="1"/>
  <c r="H419" i="1"/>
  <c r="S419" i="1" s="1"/>
  <c r="H420" i="1"/>
  <c r="S420" i="1" s="1"/>
  <c r="H421" i="1"/>
  <c r="S421" i="1" s="1"/>
  <c r="H422" i="1"/>
  <c r="S422" i="1" s="1"/>
  <c r="H423" i="1"/>
  <c r="S423" i="1" s="1"/>
  <c r="H424" i="1"/>
  <c r="S424" i="1" s="1"/>
  <c r="H425" i="1"/>
  <c r="S425" i="1" s="1"/>
  <c r="H426" i="1"/>
  <c r="S426" i="1" s="1"/>
  <c r="H427" i="1"/>
  <c r="S427" i="1" s="1"/>
  <c r="H428" i="1"/>
  <c r="S428" i="1" s="1"/>
  <c r="H429" i="1"/>
  <c r="S429" i="1" s="1"/>
  <c r="H430" i="1"/>
  <c r="S430" i="1" s="1"/>
  <c r="H431" i="1"/>
  <c r="S431" i="1" s="1"/>
  <c r="H432" i="1"/>
  <c r="S432" i="1" s="1"/>
  <c r="H433" i="1"/>
  <c r="S433" i="1" s="1"/>
  <c r="H434" i="1"/>
  <c r="S434" i="1" s="1"/>
  <c r="H435" i="1"/>
  <c r="S435" i="1" s="1"/>
  <c r="H436" i="1"/>
  <c r="S436" i="1" s="1"/>
  <c r="H437" i="1"/>
  <c r="S437" i="1" s="1"/>
  <c r="H438" i="1"/>
  <c r="S438" i="1" s="1"/>
  <c r="H439" i="1"/>
  <c r="S439" i="1" s="1"/>
  <c r="H440" i="1"/>
  <c r="S440" i="1" s="1"/>
  <c r="H441" i="1"/>
  <c r="S441" i="1" s="1"/>
  <c r="H442" i="1"/>
  <c r="S442" i="1" s="1"/>
  <c r="H443" i="1"/>
  <c r="S443" i="1" s="1"/>
  <c r="H444" i="1"/>
  <c r="S444" i="1" s="1"/>
  <c r="H445" i="1"/>
  <c r="S445" i="1" s="1"/>
  <c r="H446" i="1"/>
  <c r="S446" i="1" s="1"/>
  <c r="H447" i="1"/>
  <c r="S447" i="1" s="1"/>
  <c r="H448" i="1"/>
  <c r="S448" i="1" s="1"/>
  <c r="H449" i="1"/>
  <c r="S449" i="1" s="1"/>
  <c r="H450" i="1"/>
  <c r="S450" i="1" s="1"/>
  <c r="H451" i="1"/>
  <c r="S451" i="1" s="1"/>
  <c r="H452" i="1"/>
  <c r="S452" i="1" s="1"/>
  <c r="H453" i="1"/>
  <c r="S453" i="1" s="1"/>
  <c r="H454" i="1"/>
  <c r="S454" i="1" s="1"/>
  <c r="H455" i="1"/>
  <c r="S455" i="1" s="1"/>
  <c r="H456" i="1"/>
  <c r="S456" i="1" s="1"/>
  <c r="H457" i="1"/>
  <c r="S457" i="1" s="1"/>
  <c r="H458" i="1"/>
  <c r="S458" i="1" s="1"/>
  <c r="H459" i="1"/>
  <c r="S459" i="1" s="1"/>
  <c r="H460" i="1"/>
  <c r="S460" i="1" s="1"/>
  <c r="H461" i="1"/>
  <c r="S461" i="1" s="1"/>
  <c r="H462" i="1"/>
  <c r="S462" i="1" s="1"/>
  <c r="H463" i="1"/>
  <c r="S463" i="1" s="1"/>
  <c r="H464" i="1"/>
  <c r="S464" i="1" s="1"/>
  <c r="H465" i="1"/>
  <c r="S465" i="1" s="1"/>
  <c r="H466" i="1"/>
  <c r="S466" i="1" s="1"/>
  <c r="H467" i="1"/>
  <c r="S467" i="1" s="1"/>
  <c r="H468" i="1"/>
  <c r="S468" i="1" s="1"/>
  <c r="H469" i="1"/>
  <c r="S469" i="1" s="1"/>
  <c r="H470" i="1"/>
  <c r="S470" i="1" s="1"/>
  <c r="H471" i="1"/>
  <c r="S471" i="1" s="1"/>
  <c r="H472" i="1"/>
  <c r="S472" i="1" s="1"/>
  <c r="H473" i="1"/>
  <c r="S473" i="1" s="1"/>
  <c r="H474" i="1"/>
  <c r="S474" i="1" s="1"/>
  <c r="H475" i="1"/>
  <c r="S475" i="1" s="1"/>
  <c r="H476" i="1"/>
  <c r="S476" i="1" s="1"/>
  <c r="H477" i="1"/>
  <c r="S477" i="1" s="1"/>
  <c r="H478" i="1"/>
  <c r="S478" i="1" s="1"/>
  <c r="H479" i="1"/>
  <c r="S479" i="1" s="1"/>
  <c r="H480" i="1"/>
  <c r="S480" i="1" s="1"/>
  <c r="H481" i="1"/>
  <c r="S481" i="1" s="1"/>
  <c r="H482" i="1"/>
  <c r="S482" i="1" s="1"/>
  <c r="H483" i="1"/>
  <c r="S483" i="1" s="1"/>
  <c r="H484" i="1"/>
  <c r="S484" i="1" s="1"/>
  <c r="H485" i="1"/>
  <c r="S485" i="1" s="1"/>
  <c r="H486" i="1"/>
  <c r="S486" i="1" s="1"/>
  <c r="H487" i="1"/>
  <c r="S487" i="1" s="1"/>
  <c r="H488" i="1"/>
  <c r="S488" i="1" s="1"/>
  <c r="H489" i="1"/>
  <c r="S489" i="1" s="1"/>
  <c r="H490" i="1"/>
  <c r="S490" i="1" s="1"/>
  <c r="H491" i="1"/>
  <c r="S491" i="1" s="1"/>
  <c r="H492" i="1"/>
  <c r="S492" i="1" s="1"/>
  <c r="H493" i="1"/>
  <c r="S493" i="1" s="1"/>
  <c r="H494" i="1"/>
  <c r="S494" i="1" s="1"/>
  <c r="H495" i="1"/>
  <c r="S495" i="1" s="1"/>
  <c r="H496" i="1"/>
  <c r="S496" i="1" s="1"/>
  <c r="H497" i="1"/>
  <c r="S497" i="1" s="1"/>
  <c r="H498" i="1"/>
  <c r="S498" i="1" s="1"/>
  <c r="H499" i="1"/>
  <c r="S499" i="1" s="1"/>
  <c r="H500" i="1"/>
  <c r="S500" i="1" s="1"/>
  <c r="H501" i="1"/>
  <c r="S501" i="1" s="1"/>
  <c r="H502" i="1"/>
  <c r="S502" i="1" s="1"/>
  <c r="H503" i="1"/>
  <c r="S503" i="1" s="1"/>
  <c r="H504" i="1"/>
  <c r="S504" i="1" s="1"/>
  <c r="H505" i="1"/>
  <c r="S505" i="1" s="1"/>
  <c r="H506" i="1"/>
  <c r="S506" i="1" s="1"/>
  <c r="H507" i="1"/>
  <c r="S507" i="1" s="1"/>
  <c r="H508" i="1"/>
  <c r="S508" i="1" s="1"/>
  <c r="H509" i="1"/>
  <c r="S509" i="1" s="1"/>
  <c r="H510" i="1"/>
  <c r="S510" i="1" s="1"/>
  <c r="H511" i="1"/>
  <c r="S511" i="1" s="1"/>
  <c r="H512" i="1"/>
  <c r="S512" i="1" s="1"/>
  <c r="H513" i="1"/>
  <c r="S513" i="1" s="1"/>
  <c r="H514" i="1"/>
  <c r="S514" i="1" s="1"/>
  <c r="H515" i="1"/>
  <c r="S515" i="1" s="1"/>
  <c r="H516" i="1"/>
  <c r="S516" i="1" s="1"/>
  <c r="H517" i="1"/>
  <c r="S517" i="1" s="1"/>
  <c r="H518" i="1"/>
  <c r="S518" i="1" s="1"/>
  <c r="H519" i="1"/>
  <c r="S519" i="1" s="1"/>
  <c r="H520" i="1"/>
  <c r="S520" i="1" s="1"/>
  <c r="H521" i="1"/>
  <c r="S521" i="1" s="1"/>
  <c r="H522" i="1"/>
  <c r="S522" i="1" s="1"/>
  <c r="H523" i="1"/>
  <c r="S523" i="1" s="1"/>
  <c r="H524" i="1"/>
  <c r="S524" i="1" s="1"/>
  <c r="H525" i="1"/>
  <c r="S525" i="1" s="1"/>
  <c r="H526" i="1"/>
  <c r="S526" i="1" s="1"/>
  <c r="H527" i="1"/>
  <c r="S527" i="1" s="1"/>
  <c r="H528" i="1"/>
  <c r="S528" i="1" s="1"/>
  <c r="H529" i="1"/>
  <c r="S529" i="1" s="1"/>
  <c r="H530" i="1"/>
  <c r="S530" i="1" s="1"/>
  <c r="H531" i="1"/>
  <c r="S531" i="1" s="1"/>
  <c r="H532" i="1"/>
  <c r="S532" i="1" s="1"/>
  <c r="H533" i="1"/>
  <c r="S533" i="1" s="1"/>
  <c r="H534" i="1"/>
  <c r="S534" i="1" s="1"/>
  <c r="H535" i="1"/>
  <c r="S535" i="1" s="1"/>
  <c r="H536" i="1"/>
  <c r="S536" i="1" s="1"/>
  <c r="H537" i="1"/>
  <c r="S537" i="1" s="1"/>
  <c r="H538" i="1"/>
  <c r="S538" i="1" s="1"/>
  <c r="H539" i="1"/>
  <c r="S539" i="1" s="1"/>
  <c r="H540" i="1"/>
  <c r="S540" i="1" s="1"/>
  <c r="H541" i="1"/>
  <c r="S541" i="1" s="1"/>
  <c r="H542" i="1"/>
  <c r="S542" i="1" s="1"/>
  <c r="H543" i="1"/>
  <c r="S543" i="1" s="1"/>
  <c r="H544" i="1"/>
  <c r="S544" i="1" s="1"/>
  <c r="H545" i="1"/>
  <c r="S545" i="1" s="1"/>
  <c r="H546" i="1"/>
  <c r="S546" i="1" s="1"/>
  <c r="H547" i="1"/>
  <c r="S547" i="1" s="1"/>
  <c r="H548" i="1"/>
  <c r="S548" i="1" s="1"/>
  <c r="H549" i="1"/>
  <c r="S549" i="1" s="1"/>
  <c r="H550" i="1"/>
  <c r="S550" i="1" s="1"/>
  <c r="H551" i="1"/>
  <c r="S551" i="1" s="1"/>
  <c r="H552" i="1"/>
  <c r="S552" i="1" s="1"/>
  <c r="H553" i="1"/>
  <c r="S553" i="1" s="1"/>
  <c r="H554" i="1"/>
  <c r="S554" i="1" s="1"/>
  <c r="H555" i="1"/>
  <c r="S555" i="1" s="1"/>
  <c r="H556" i="1"/>
  <c r="S556" i="1" s="1"/>
  <c r="H557" i="1"/>
  <c r="S557" i="1" s="1"/>
  <c r="H558" i="1"/>
  <c r="S558" i="1" s="1"/>
  <c r="H559" i="1"/>
  <c r="S559" i="1" s="1"/>
  <c r="H560" i="1"/>
  <c r="S560" i="1" s="1"/>
  <c r="H561" i="1"/>
  <c r="S561" i="1" s="1"/>
  <c r="H562" i="1"/>
  <c r="S562" i="1" s="1"/>
  <c r="H563" i="1"/>
  <c r="S563" i="1" s="1"/>
  <c r="H564" i="1"/>
  <c r="S564" i="1" s="1"/>
  <c r="H565" i="1"/>
  <c r="S565" i="1" s="1"/>
  <c r="H566" i="1"/>
  <c r="S566" i="1" s="1"/>
  <c r="H567" i="1"/>
  <c r="S567" i="1" s="1"/>
  <c r="H568" i="1"/>
  <c r="S568" i="1" s="1"/>
  <c r="H569" i="1"/>
  <c r="S569" i="1" s="1"/>
  <c r="H570" i="1"/>
  <c r="S570" i="1" s="1"/>
  <c r="H571" i="1"/>
  <c r="S571" i="1" s="1"/>
  <c r="H572" i="1"/>
  <c r="S572" i="1" s="1"/>
  <c r="H573" i="1"/>
  <c r="S573" i="1" s="1"/>
  <c r="H574" i="1"/>
  <c r="S574" i="1" s="1"/>
  <c r="H575" i="1"/>
  <c r="S575" i="1" s="1"/>
  <c r="H576" i="1"/>
  <c r="S576" i="1" s="1"/>
  <c r="H577" i="1"/>
  <c r="S577" i="1" s="1"/>
  <c r="H578" i="1"/>
  <c r="S578" i="1" s="1"/>
  <c r="H579" i="1"/>
  <c r="S579" i="1" s="1"/>
  <c r="H580" i="1"/>
  <c r="S580" i="1" s="1"/>
  <c r="H581" i="1"/>
  <c r="S581" i="1" s="1"/>
  <c r="H582" i="1"/>
  <c r="S582" i="1" s="1"/>
  <c r="H583" i="1"/>
  <c r="S583" i="1" s="1"/>
  <c r="H584" i="1"/>
  <c r="S584" i="1" s="1"/>
  <c r="H585" i="1"/>
  <c r="S585" i="1" s="1"/>
  <c r="H586" i="1"/>
  <c r="S586" i="1" s="1"/>
  <c r="H587" i="1"/>
  <c r="S587" i="1" s="1"/>
  <c r="H588" i="1"/>
  <c r="S588" i="1" s="1"/>
  <c r="H589" i="1"/>
  <c r="S589" i="1" s="1"/>
  <c r="H590" i="1"/>
  <c r="S590" i="1" s="1"/>
  <c r="H591" i="1"/>
  <c r="S591" i="1" s="1"/>
  <c r="H592" i="1"/>
  <c r="S592" i="1" s="1"/>
  <c r="H593" i="1"/>
  <c r="S593" i="1" s="1"/>
  <c r="H594" i="1"/>
  <c r="S594" i="1" s="1"/>
  <c r="H595" i="1"/>
  <c r="S595" i="1" s="1"/>
  <c r="H596" i="1"/>
  <c r="S596" i="1" s="1"/>
  <c r="H597" i="1"/>
  <c r="S597" i="1" s="1"/>
  <c r="H598" i="1"/>
  <c r="S598" i="1" s="1"/>
  <c r="H599" i="1"/>
  <c r="S599" i="1" s="1"/>
  <c r="H600" i="1"/>
  <c r="S600" i="1" s="1"/>
  <c r="H601" i="1"/>
  <c r="S601" i="1" s="1"/>
  <c r="H602" i="1"/>
  <c r="S602" i="1" s="1"/>
  <c r="H603" i="1"/>
  <c r="S603" i="1" s="1"/>
  <c r="H604" i="1"/>
  <c r="S604" i="1" s="1"/>
  <c r="H605" i="1"/>
  <c r="S605" i="1" s="1"/>
  <c r="H606" i="1"/>
  <c r="S606" i="1" s="1"/>
  <c r="H607" i="1"/>
  <c r="S607" i="1" s="1"/>
  <c r="H608" i="1"/>
  <c r="S608" i="1" s="1"/>
  <c r="H609" i="1"/>
  <c r="S609" i="1" s="1"/>
  <c r="H610" i="1"/>
  <c r="S610" i="1" s="1"/>
  <c r="H611" i="1"/>
  <c r="S611" i="1" s="1"/>
  <c r="H612" i="1"/>
  <c r="S612" i="1" s="1"/>
  <c r="H613" i="1"/>
  <c r="S613" i="1" s="1"/>
  <c r="H614" i="1"/>
  <c r="S614" i="1" s="1"/>
  <c r="H615" i="1"/>
  <c r="S615" i="1" s="1"/>
  <c r="H616" i="1"/>
  <c r="S616" i="1" s="1"/>
  <c r="H617" i="1"/>
  <c r="S617" i="1" s="1"/>
  <c r="H618" i="1"/>
  <c r="S618" i="1" s="1"/>
  <c r="H619" i="1"/>
  <c r="S619" i="1" s="1"/>
  <c r="H620" i="1"/>
  <c r="S620" i="1" s="1"/>
  <c r="H621" i="1"/>
  <c r="S621" i="1" s="1"/>
  <c r="H622" i="1"/>
  <c r="S622" i="1" s="1"/>
  <c r="H623" i="1"/>
  <c r="S623" i="1" s="1"/>
  <c r="H624" i="1"/>
  <c r="S624" i="1" s="1"/>
  <c r="H625" i="1"/>
  <c r="S625" i="1" s="1"/>
  <c r="H626" i="1"/>
  <c r="S626" i="1" s="1"/>
  <c r="H627" i="1"/>
  <c r="S627" i="1" s="1"/>
  <c r="H628" i="1"/>
  <c r="S628" i="1" s="1"/>
  <c r="H629" i="1"/>
  <c r="S629" i="1" s="1"/>
  <c r="H630" i="1"/>
  <c r="S630" i="1" s="1"/>
  <c r="H631" i="1"/>
  <c r="S631" i="1" s="1"/>
  <c r="H632" i="1"/>
  <c r="S632" i="1" s="1"/>
  <c r="H633" i="1"/>
  <c r="S633" i="1" s="1"/>
  <c r="H634" i="1"/>
  <c r="S634" i="1" s="1"/>
  <c r="C7" i="1" l="1"/>
  <c r="D7" i="1"/>
  <c r="E7" i="1"/>
  <c r="F7" i="1"/>
  <c r="G7" i="1"/>
  <c r="I7" i="1"/>
  <c r="J7" i="1"/>
  <c r="K7" i="1"/>
  <c r="L7" i="1"/>
  <c r="O7" i="1"/>
  <c r="C8" i="1"/>
  <c r="D8" i="1"/>
  <c r="E8" i="1"/>
  <c r="F8" i="1"/>
  <c r="G8" i="1"/>
  <c r="I8" i="1"/>
  <c r="J8" i="1"/>
  <c r="K8" i="1"/>
  <c r="L8" i="1"/>
  <c r="O8" i="1"/>
  <c r="C9" i="1"/>
  <c r="D9" i="1"/>
  <c r="E9" i="1"/>
  <c r="F9" i="1"/>
  <c r="G9" i="1"/>
  <c r="I9" i="1"/>
  <c r="J9" i="1"/>
  <c r="K9" i="1"/>
  <c r="L9" i="1"/>
  <c r="O9" i="1"/>
  <c r="C10" i="1"/>
  <c r="D10" i="1"/>
  <c r="E10" i="1"/>
  <c r="F10" i="1"/>
  <c r="G10" i="1"/>
  <c r="I10" i="1"/>
  <c r="J10" i="1"/>
  <c r="K10" i="1"/>
  <c r="L10" i="1"/>
  <c r="O10" i="1"/>
  <c r="C11" i="1"/>
  <c r="D11" i="1"/>
  <c r="E11" i="1"/>
  <c r="F11" i="1"/>
  <c r="G11" i="1"/>
  <c r="I11" i="1"/>
  <c r="J11" i="1"/>
  <c r="K11" i="1"/>
  <c r="L11" i="1"/>
  <c r="O11" i="1"/>
  <c r="C12" i="1"/>
  <c r="D12" i="1"/>
  <c r="E12" i="1"/>
  <c r="F12" i="1"/>
  <c r="G12" i="1"/>
  <c r="I12" i="1"/>
  <c r="J12" i="1"/>
  <c r="K12" i="1"/>
  <c r="L12" i="1"/>
  <c r="O12" i="1"/>
  <c r="C13" i="1"/>
  <c r="D13" i="1"/>
  <c r="E13" i="1"/>
  <c r="F13" i="1"/>
  <c r="G13" i="1"/>
  <c r="I13" i="1"/>
  <c r="J13" i="1"/>
  <c r="K13" i="1"/>
  <c r="L13" i="1"/>
  <c r="O13" i="1"/>
  <c r="C14" i="1"/>
  <c r="D14" i="1"/>
  <c r="E14" i="1"/>
  <c r="F14" i="1"/>
  <c r="G14" i="1"/>
  <c r="I14" i="1"/>
  <c r="J14" i="1"/>
  <c r="K14" i="1"/>
  <c r="L14" i="1"/>
  <c r="O14" i="1"/>
  <c r="C15" i="1"/>
  <c r="D15" i="1"/>
  <c r="E15" i="1"/>
  <c r="F15" i="1"/>
  <c r="G15" i="1"/>
  <c r="I15" i="1"/>
  <c r="J15" i="1"/>
  <c r="K15" i="1"/>
  <c r="L15" i="1"/>
  <c r="O15" i="1"/>
  <c r="C16" i="1"/>
  <c r="D16" i="1"/>
  <c r="E16" i="1"/>
  <c r="F16" i="1"/>
  <c r="G16" i="1"/>
  <c r="I16" i="1"/>
  <c r="J16" i="1"/>
  <c r="K16" i="1"/>
  <c r="L16" i="1"/>
  <c r="O16" i="1"/>
  <c r="C17" i="1"/>
  <c r="D17" i="1"/>
  <c r="E17" i="1"/>
  <c r="F17" i="1"/>
  <c r="G17" i="1"/>
  <c r="I17" i="1"/>
  <c r="J17" i="1"/>
  <c r="K17" i="1"/>
  <c r="L17" i="1"/>
  <c r="O17" i="1"/>
  <c r="C18" i="1"/>
  <c r="D18" i="1"/>
  <c r="E18" i="1"/>
  <c r="F18" i="1"/>
  <c r="G18" i="1"/>
  <c r="I18" i="1"/>
  <c r="J18" i="1"/>
  <c r="K18" i="1"/>
  <c r="L18" i="1"/>
  <c r="O18" i="1"/>
  <c r="C19" i="1"/>
  <c r="D19" i="1"/>
  <c r="E19" i="1"/>
  <c r="F19" i="1"/>
  <c r="G19" i="1"/>
  <c r="I19" i="1"/>
  <c r="J19" i="1"/>
  <c r="K19" i="1"/>
  <c r="L19" i="1"/>
  <c r="O19" i="1"/>
  <c r="C20" i="1"/>
  <c r="D20" i="1"/>
  <c r="E20" i="1"/>
  <c r="F20" i="1"/>
  <c r="G20" i="1"/>
  <c r="I20" i="1"/>
  <c r="J20" i="1"/>
  <c r="K20" i="1"/>
  <c r="L20" i="1"/>
  <c r="O20" i="1"/>
  <c r="C21" i="1"/>
  <c r="D21" i="1"/>
  <c r="E21" i="1"/>
  <c r="F21" i="1"/>
  <c r="G21" i="1"/>
  <c r="I21" i="1"/>
  <c r="J21" i="1"/>
  <c r="K21" i="1"/>
  <c r="L21" i="1"/>
  <c r="O21" i="1"/>
  <c r="C22" i="1"/>
  <c r="D22" i="1"/>
  <c r="E22" i="1"/>
  <c r="F22" i="1"/>
  <c r="G22" i="1"/>
  <c r="I22" i="1"/>
  <c r="J22" i="1"/>
  <c r="K22" i="1"/>
  <c r="L22" i="1"/>
  <c r="O22" i="1"/>
  <c r="C23" i="1"/>
  <c r="D23" i="1"/>
  <c r="E23" i="1"/>
  <c r="F23" i="1"/>
  <c r="G23" i="1"/>
  <c r="I23" i="1"/>
  <c r="J23" i="1"/>
  <c r="K23" i="1"/>
  <c r="L23" i="1"/>
  <c r="O23" i="1"/>
  <c r="C24" i="1"/>
  <c r="D24" i="1"/>
  <c r="E24" i="1"/>
  <c r="F24" i="1"/>
  <c r="G24" i="1"/>
  <c r="I24" i="1"/>
  <c r="J24" i="1"/>
  <c r="K24" i="1"/>
  <c r="L24" i="1"/>
  <c r="O24" i="1"/>
  <c r="C25" i="1"/>
  <c r="D25" i="1"/>
  <c r="E25" i="1"/>
  <c r="F25" i="1"/>
  <c r="G25" i="1"/>
  <c r="I25" i="1"/>
  <c r="J25" i="1"/>
  <c r="K25" i="1"/>
  <c r="L25" i="1"/>
  <c r="O25" i="1"/>
  <c r="C26" i="1"/>
  <c r="D26" i="1"/>
  <c r="E26" i="1"/>
  <c r="F26" i="1"/>
  <c r="G26" i="1"/>
  <c r="I26" i="1"/>
  <c r="J26" i="1"/>
  <c r="K26" i="1"/>
  <c r="L26" i="1"/>
  <c r="O26" i="1"/>
  <c r="C27" i="1"/>
  <c r="D27" i="1"/>
  <c r="E27" i="1"/>
  <c r="F27" i="1"/>
  <c r="G27" i="1"/>
  <c r="I27" i="1"/>
  <c r="J27" i="1"/>
  <c r="K27" i="1"/>
  <c r="L27" i="1"/>
  <c r="O27" i="1"/>
  <c r="C28" i="1"/>
  <c r="D28" i="1"/>
  <c r="E28" i="1"/>
  <c r="F28" i="1"/>
  <c r="G28" i="1"/>
  <c r="I28" i="1"/>
  <c r="J28" i="1"/>
  <c r="K28" i="1"/>
  <c r="L28" i="1"/>
  <c r="O28" i="1"/>
  <c r="C29" i="1"/>
  <c r="D29" i="1"/>
  <c r="E29" i="1"/>
  <c r="F29" i="1"/>
  <c r="G29" i="1"/>
  <c r="I29" i="1"/>
  <c r="J29" i="1"/>
  <c r="K29" i="1"/>
  <c r="L29" i="1"/>
  <c r="O29" i="1"/>
  <c r="C30" i="1"/>
  <c r="D30" i="1"/>
  <c r="E30" i="1"/>
  <c r="F30" i="1"/>
  <c r="G30" i="1"/>
  <c r="I30" i="1"/>
  <c r="J30" i="1"/>
  <c r="K30" i="1"/>
  <c r="L30" i="1"/>
  <c r="O30" i="1"/>
  <c r="C31" i="1"/>
  <c r="D31" i="1"/>
  <c r="E31" i="1"/>
  <c r="F31" i="1"/>
  <c r="G31" i="1"/>
  <c r="I31" i="1"/>
  <c r="J31" i="1"/>
  <c r="K31" i="1"/>
  <c r="L31" i="1"/>
  <c r="O31" i="1"/>
  <c r="C32" i="1"/>
  <c r="D32" i="1"/>
  <c r="E32" i="1"/>
  <c r="F32" i="1"/>
  <c r="G32" i="1"/>
  <c r="I32" i="1"/>
  <c r="J32" i="1"/>
  <c r="K32" i="1"/>
  <c r="L32" i="1"/>
  <c r="O32" i="1"/>
  <c r="C33" i="1"/>
  <c r="D33" i="1"/>
  <c r="E33" i="1"/>
  <c r="F33" i="1"/>
  <c r="G33" i="1"/>
  <c r="I33" i="1"/>
  <c r="J33" i="1"/>
  <c r="K33" i="1"/>
  <c r="L33" i="1"/>
  <c r="O33" i="1"/>
  <c r="C34" i="1"/>
  <c r="D34" i="1"/>
  <c r="E34" i="1"/>
  <c r="F34" i="1"/>
  <c r="G34" i="1"/>
  <c r="I34" i="1"/>
  <c r="J34" i="1"/>
  <c r="K34" i="1"/>
  <c r="L34" i="1"/>
  <c r="O34" i="1"/>
  <c r="C35" i="1"/>
  <c r="D35" i="1"/>
  <c r="E35" i="1"/>
  <c r="F35" i="1"/>
  <c r="G35" i="1"/>
  <c r="I35" i="1"/>
  <c r="J35" i="1"/>
  <c r="K35" i="1"/>
  <c r="L35" i="1"/>
  <c r="O35" i="1"/>
  <c r="C36" i="1"/>
  <c r="D36" i="1"/>
  <c r="E36" i="1"/>
  <c r="F36" i="1"/>
  <c r="G36" i="1"/>
  <c r="I36" i="1"/>
  <c r="J36" i="1"/>
  <c r="K36" i="1"/>
  <c r="L36" i="1"/>
  <c r="O36" i="1"/>
  <c r="C37" i="1"/>
  <c r="D37" i="1"/>
  <c r="E37" i="1"/>
  <c r="F37" i="1"/>
  <c r="G37" i="1"/>
  <c r="I37" i="1"/>
  <c r="J37" i="1"/>
  <c r="K37" i="1"/>
  <c r="L37" i="1"/>
  <c r="O37" i="1"/>
  <c r="C38" i="1"/>
  <c r="D38" i="1"/>
  <c r="E38" i="1"/>
  <c r="F38" i="1"/>
  <c r="G38" i="1"/>
  <c r="I38" i="1"/>
  <c r="J38" i="1"/>
  <c r="K38" i="1"/>
  <c r="L38" i="1"/>
  <c r="O38" i="1"/>
  <c r="C39" i="1"/>
  <c r="D39" i="1"/>
  <c r="E39" i="1"/>
  <c r="F39" i="1"/>
  <c r="G39" i="1"/>
  <c r="I39" i="1"/>
  <c r="J39" i="1"/>
  <c r="K39" i="1"/>
  <c r="L39" i="1"/>
  <c r="O39" i="1"/>
  <c r="C40" i="1"/>
  <c r="D40" i="1"/>
  <c r="E40" i="1"/>
  <c r="F40" i="1"/>
  <c r="G40" i="1"/>
  <c r="I40" i="1"/>
  <c r="J40" i="1"/>
  <c r="K40" i="1"/>
  <c r="L40" i="1"/>
  <c r="O40" i="1"/>
  <c r="C41" i="1"/>
  <c r="D41" i="1"/>
  <c r="E41" i="1"/>
  <c r="F41" i="1"/>
  <c r="G41" i="1"/>
  <c r="I41" i="1"/>
  <c r="J41" i="1"/>
  <c r="K41" i="1"/>
  <c r="L41" i="1"/>
  <c r="O41" i="1"/>
  <c r="C42" i="1"/>
  <c r="D42" i="1"/>
  <c r="E42" i="1"/>
  <c r="F42" i="1"/>
  <c r="G42" i="1"/>
  <c r="I42" i="1"/>
  <c r="J42" i="1"/>
  <c r="K42" i="1"/>
  <c r="L42" i="1"/>
  <c r="O42" i="1"/>
  <c r="C43" i="1"/>
  <c r="D43" i="1"/>
  <c r="E43" i="1"/>
  <c r="F43" i="1"/>
  <c r="G43" i="1"/>
  <c r="I43" i="1"/>
  <c r="J43" i="1"/>
  <c r="K43" i="1"/>
  <c r="L43" i="1"/>
  <c r="O43" i="1"/>
  <c r="C44" i="1"/>
  <c r="D44" i="1"/>
  <c r="E44" i="1"/>
  <c r="F44" i="1"/>
  <c r="G44" i="1"/>
  <c r="I44" i="1"/>
  <c r="J44" i="1"/>
  <c r="K44" i="1"/>
  <c r="L44" i="1"/>
  <c r="O44" i="1"/>
  <c r="C45" i="1"/>
  <c r="D45" i="1"/>
  <c r="E45" i="1"/>
  <c r="F45" i="1"/>
  <c r="G45" i="1"/>
  <c r="I45" i="1"/>
  <c r="J45" i="1"/>
  <c r="K45" i="1"/>
  <c r="L45" i="1"/>
  <c r="O45" i="1"/>
  <c r="C46" i="1"/>
  <c r="D46" i="1"/>
  <c r="E46" i="1"/>
  <c r="F46" i="1"/>
  <c r="G46" i="1"/>
  <c r="I46" i="1"/>
  <c r="J46" i="1"/>
  <c r="K46" i="1"/>
  <c r="L46" i="1"/>
  <c r="O46" i="1"/>
  <c r="C47" i="1"/>
  <c r="D47" i="1"/>
  <c r="E47" i="1"/>
  <c r="F47" i="1"/>
  <c r="G47" i="1"/>
  <c r="I47" i="1"/>
  <c r="J47" i="1"/>
  <c r="K47" i="1"/>
  <c r="L47" i="1"/>
  <c r="O47" i="1"/>
  <c r="C48" i="1"/>
  <c r="D48" i="1"/>
  <c r="E48" i="1"/>
  <c r="F48" i="1"/>
  <c r="G48" i="1"/>
  <c r="I48" i="1"/>
  <c r="J48" i="1"/>
  <c r="K48" i="1"/>
  <c r="L48" i="1"/>
  <c r="O48" i="1"/>
  <c r="C49" i="1"/>
  <c r="D49" i="1"/>
  <c r="E49" i="1"/>
  <c r="F49" i="1"/>
  <c r="G49" i="1"/>
  <c r="I49" i="1"/>
  <c r="J49" i="1"/>
  <c r="K49" i="1"/>
  <c r="L49" i="1"/>
  <c r="O49" i="1"/>
  <c r="C50" i="1"/>
  <c r="D50" i="1"/>
  <c r="E50" i="1"/>
  <c r="F50" i="1"/>
  <c r="G50" i="1"/>
  <c r="I50" i="1"/>
  <c r="J50" i="1"/>
  <c r="K50" i="1"/>
  <c r="L50" i="1"/>
  <c r="O50" i="1"/>
  <c r="C51" i="1"/>
  <c r="D51" i="1"/>
  <c r="E51" i="1"/>
  <c r="F51" i="1"/>
  <c r="G51" i="1"/>
  <c r="I51" i="1"/>
  <c r="J51" i="1"/>
  <c r="K51" i="1"/>
  <c r="L51" i="1"/>
  <c r="O51" i="1"/>
  <c r="C52" i="1"/>
  <c r="D52" i="1"/>
  <c r="E52" i="1"/>
  <c r="F52" i="1"/>
  <c r="G52" i="1"/>
  <c r="I52" i="1"/>
  <c r="J52" i="1"/>
  <c r="K52" i="1"/>
  <c r="L52" i="1"/>
  <c r="O52" i="1"/>
  <c r="C53" i="1"/>
  <c r="D53" i="1"/>
  <c r="E53" i="1"/>
  <c r="F53" i="1"/>
  <c r="G53" i="1"/>
  <c r="I53" i="1"/>
  <c r="J53" i="1"/>
  <c r="K53" i="1"/>
  <c r="L53" i="1"/>
  <c r="O53" i="1"/>
  <c r="C54" i="1"/>
  <c r="D54" i="1"/>
  <c r="E54" i="1"/>
  <c r="F54" i="1"/>
  <c r="G54" i="1"/>
  <c r="I54" i="1"/>
  <c r="J54" i="1"/>
  <c r="K54" i="1"/>
  <c r="L54" i="1"/>
  <c r="O54" i="1"/>
  <c r="C55" i="1"/>
  <c r="D55" i="1"/>
  <c r="E55" i="1"/>
  <c r="F55" i="1"/>
  <c r="G55" i="1"/>
  <c r="I55" i="1"/>
  <c r="J55" i="1"/>
  <c r="K55" i="1"/>
  <c r="L55" i="1"/>
  <c r="O55" i="1"/>
  <c r="C56" i="1"/>
  <c r="D56" i="1"/>
  <c r="E56" i="1"/>
  <c r="F56" i="1"/>
  <c r="G56" i="1"/>
  <c r="I56" i="1"/>
  <c r="J56" i="1"/>
  <c r="K56" i="1"/>
  <c r="L56" i="1"/>
  <c r="O56" i="1"/>
  <c r="C57" i="1"/>
  <c r="D57" i="1"/>
  <c r="E57" i="1"/>
  <c r="F57" i="1"/>
  <c r="G57" i="1"/>
  <c r="I57" i="1"/>
  <c r="J57" i="1"/>
  <c r="K57" i="1"/>
  <c r="L57" i="1"/>
  <c r="O57" i="1"/>
  <c r="C58" i="1"/>
  <c r="D58" i="1"/>
  <c r="E58" i="1"/>
  <c r="F58" i="1"/>
  <c r="G58" i="1"/>
  <c r="I58" i="1"/>
  <c r="J58" i="1"/>
  <c r="K58" i="1"/>
  <c r="L58" i="1"/>
  <c r="O58" i="1"/>
  <c r="D59" i="1"/>
  <c r="E59" i="1"/>
  <c r="F59" i="1"/>
  <c r="G59" i="1"/>
  <c r="I59" i="1"/>
  <c r="J59" i="1"/>
  <c r="K59" i="1"/>
  <c r="L59" i="1"/>
  <c r="O59" i="1"/>
  <c r="C60" i="1"/>
  <c r="D60" i="1"/>
  <c r="E60" i="1"/>
  <c r="F60" i="1"/>
  <c r="G60" i="1"/>
  <c r="I60" i="1"/>
  <c r="J60" i="1"/>
  <c r="K60" i="1"/>
  <c r="L60" i="1"/>
  <c r="O60" i="1"/>
  <c r="C61" i="1"/>
  <c r="D61" i="1"/>
  <c r="E61" i="1"/>
  <c r="F61" i="1"/>
  <c r="G61" i="1"/>
  <c r="I61" i="1"/>
  <c r="J61" i="1"/>
  <c r="K61" i="1"/>
  <c r="L61" i="1"/>
  <c r="O61" i="1"/>
  <c r="C62" i="1"/>
  <c r="D62" i="1"/>
  <c r="E62" i="1"/>
  <c r="F62" i="1"/>
  <c r="G62" i="1"/>
  <c r="I62" i="1"/>
  <c r="J62" i="1"/>
  <c r="K62" i="1"/>
  <c r="L62" i="1"/>
  <c r="O62" i="1"/>
  <c r="C63" i="1"/>
  <c r="D63" i="1"/>
  <c r="E63" i="1"/>
  <c r="F63" i="1"/>
  <c r="G63" i="1"/>
  <c r="I63" i="1"/>
  <c r="J63" i="1"/>
  <c r="K63" i="1"/>
  <c r="L63" i="1"/>
  <c r="O63" i="1"/>
  <c r="C64" i="1"/>
  <c r="D64" i="1"/>
  <c r="E64" i="1"/>
  <c r="F64" i="1"/>
  <c r="G64" i="1"/>
  <c r="I64" i="1"/>
  <c r="J64" i="1"/>
  <c r="K64" i="1"/>
  <c r="L64" i="1"/>
  <c r="O64" i="1"/>
  <c r="C65" i="1"/>
  <c r="D65" i="1"/>
  <c r="E65" i="1"/>
  <c r="F65" i="1"/>
  <c r="G65" i="1"/>
  <c r="I65" i="1"/>
  <c r="J65" i="1"/>
  <c r="K65" i="1"/>
  <c r="L65" i="1"/>
  <c r="O65" i="1"/>
  <c r="C66" i="1"/>
  <c r="D66" i="1"/>
  <c r="E66" i="1"/>
  <c r="F66" i="1"/>
  <c r="G66" i="1"/>
  <c r="I66" i="1"/>
  <c r="J66" i="1"/>
  <c r="K66" i="1"/>
  <c r="L66" i="1"/>
  <c r="O66" i="1"/>
  <c r="C67" i="1"/>
  <c r="D67" i="1"/>
  <c r="E67" i="1"/>
  <c r="F67" i="1"/>
  <c r="G67" i="1"/>
  <c r="I67" i="1"/>
  <c r="J67" i="1"/>
  <c r="K67" i="1"/>
  <c r="L67" i="1"/>
  <c r="O67" i="1"/>
  <c r="C68" i="1"/>
  <c r="D68" i="1"/>
  <c r="E68" i="1"/>
  <c r="F68" i="1"/>
  <c r="G68" i="1"/>
  <c r="I68" i="1"/>
  <c r="J68" i="1"/>
  <c r="K68" i="1"/>
  <c r="L68" i="1"/>
  <c r="O68" i="1"/>
  <c r="C69" i="1"/>
  <c r="D69" i="1"/>
  <c r="E69" i="1"/>
  <c r="F69" i="1"/>
  <c r="G69" i="1"/>
  <c r="I69" i="1"/>
  <c r="J69" i="1"/>
  <c r="K69" i="1"/>
  <c r="L69" i="1"/>
  <c r="O69" i="1"/>
  <c r="C70" i="1"/>
  <c r="D70" i="1"/>
  <c r="E70" i="1"/>
  <c r="F70" i="1"/>
  <c r="G70" i="1"/>
  <c r="I70" i="1"/>
  <c r="J70" i="1"/>
  <c r="K70" i="1"/>
  <c r="L70" i="1"/>
  <c r="O70" i="1"/>
  <c r="C71" i="1"/>
  <c r="D71" i="1"/>
  <c r="E71" i="1"/>
  <c r="F71" i="1"/>
  <c r="G71" i="1"/>
  <c r="I71" i="1"/>
  <c r="J71" i="1"/>
  <c r="K71" i="1"/>
  <c r="L71" i="1"/>
  <c r="O71" i="1"/>
  <c r="C72" i="1"/>
  <c r="D72" i="1"/>
  <c r="E72" i="1"/>
  <c r="F72" i="1"/>
  <c r="G72" i="1"/>
  <c r="I72" i="1"/>
  <c r="J72" i="1"/>
  <c r="K72" i="1"/>
  <c r="L72" i="1"/>
  <c r="O72" i="1"/>
  <c r="C73" i="1"/>
  <c r="D73" i="1"/>
  <c r="E73" i="1"/>
  <c r="F73" i="1"/>
  <c r="G73" i="1"/>
  <c r="I73" i="1"/>
  <c r="J73" i="1"/>
  <c r="K73" i="1"/>
  <c r="L73" i="1"/>
  <c r="O73" i="1"/>
  <c r="C74" i="1"/>
  <c r="D74" i="1"/>
  <c r="E74" i="1"/>
  <c r="F74" i="1"/>
  <c r="G74" i="1"/>
  <c r="I74" i="1"/>
  <c r="J74" i="1"/>
  <c r="K74" i="1"/>
  <c r="L74" i="1"/>
  <c r="O74" i="1"/>
  <c r="C75" i="1"/>
  <c r="D75" i="1"/>
  <c r="E75" i="1"/>
  <c r="F75" i="1"/>
  <c r="G75" i="1"/>
  <c r="I75" i="1"/>
  <c r="J75" i="1"/>
  <c r="K75" i="1"/>
  <c r="L75" i="1"/>
  <c r="O75" i="1"/>
  <c r="C76" i="1"/>
  <c r="D76" i="1"/>
  <c r="E76" i="1"/>
  <c r="F76" i="1"/>
  <c r="G76" i="1"/>
  <c r="I76" i="1"/>
  <c r="J76" i="1"/>
  <c r="K76" i="1"/>
  <c r="L76" i="1"/>
  <c r="O76" i="1"/>
  <c r="C77" i="1"/>
  <c r="D77" i="1"/>
  <c r="E77" i="1"/>
  <c r="F77" i="1"/>
  <c r="G77" i="1"/>
  <c r="I77" i="1"/>
  <c r="J77" i="1"/>
  <c r="K77" i="1"/>
  <c r="L77" i="1"/>
  <c r="O77" i="1"/>
  <c r="C78" i="1"/>
  <c r="D78" i="1"/>
  <c r="E78" i="1"/>
  <c r="F78" i="1"/>
  <c r="G78" i="1"/>
  <c r="I78" i="1"/>
  <c r="J78" i="1"/>
  <c r="K78" i="1"/>
  <c r="L78" i="1"/>
  <c r="O78" i="1"/>
  <c r="C79" i="1"/>
  <c r="D79" i="1"/>
  <c r="E79" i="1"/>
  <c r="F79" i="1"/>
  <c r="G79" i="1"/>
  <c r="I79" i="1"/>
  <c r="J79" i="1"/>
  <c r="K79" i="1"/>
  <c r="L79" i="1"/>
  <c r="O79" i="1"/>
  <c r="C80" i="1"/>
  <c r="D80" i="1"/>
  <c r="E80" i="1"/>
  <c r="F80" i="1"/>
  <c r="G80" i="1"/>
  <c r="I80" i="1"/>
  <c r="J80" i="1"/>
  <c r="K80" i="1"/>
  <c r="L80" i="1"/>
  <c r="O80" i="1"/>
  <c r="C81" i="1"/>
  <c r="D81" i="1"/>
  <c r="E81" i="1"/>
  <c r="F81" i="1"/>
  <c r="G81" i="1"/>
  <c r="I81" i="1"/>
  <c r="J81" i="1"/>
  <c r="K81" i="1"/>
  <c r="L81" i="1"/>
  <c r="O81" i="1"/>
  <c r="C82" i="1"/>
  <c r="D82" i="1"/>
  <c r="E82" i="1"/>
  <c r="F82" i="1"/>
  <c r="G82" i="1"/>
  <c r="I82" i="1"/>
  <c r="J82" i="1"/>
  <c r="K82" i="1"/>
  <c r="L82" i="1"/>
  <c r="O82" i="1"/>
  <c r="C83" i="1"/>
  <c r="D83" i="1"/>
  <c r="E83" i="1"/>
  <c r="F83" i="1"/>
  <c r="G83" i="1"/>
  <c r="I83" i="1"/>
  <c r="J83" i="1"/>
  <c r="K83" i="1"/>
  <c r="L83" i="1"/>
  <c r="O83" i="1"/>
  <c r="C84" i="1"/>
  <c r="D84" i="1"/>
  <c r="E84" i="1"/>
  <c r="F84" i="1"/>
  <c r="G84" i="1"/>
  <c r="I84" i="1"/>
  <c r="J84" i="1"/>
  <c r="K84" i="1"/>
  <c r="L84" i="1"/>
  <c r="O84" i="1"/>
  <c r="C85" i="1"/>
  <c r="D85" i="1"/>
  <c r="E85" i="1"/>
  <c r="F85" i="1"/>
  <c r="G85" i="1"/>
  <c r="I85" i="1"/>
  <c r="J85" i="1"/>
  <c r="K85" i="1"/>
  <c r="L85" i="1"/>
  <c r="O85" i="1"/>
  <c r="C86" i="1"/>
  <c r="D86" i="1"/>
  <c r="E86" i="1"/>
  <c r="F86" i="1"/>
  <c r="G86" i="1"/>
  <c r="I86" i="1"/>
  <c r="J86" i="1"/>
  <c r="K86" i="1"/>
  <c r="L86" i="1"/>
  <c r="O86" i="1"/>
  <c r="C87" i="1"/>
  <c r="D87" i="1"/>
  <c r="E87" i="1"/>
  <c r="F87" i="1"/>
  <c r="G87" i="1"/>
  <c r="I87" i="1"/>
  <c r="J87" i="1"/>
  <c r="K87" i="1"/>
  <c r="L87" i="1"/>
  <c r="O87" i="1"/>
  <c r="C88" i="1"/>
  <c r="D88" i="1"/>
  <c r="E88" i="1"/>
  <c r="F88" i="1"/>
  <c r="G88" i="1"/>
  <c r="I88" i="1"/>
  <c r="J88" i="1"/>
  <c r="K88" i="1"/>
  <c r="L88" i="1"/>
  <c r="O88" i="1"/>
  <c r="C89" i="1"/>
  <c r="D89" i="1"/>
  <c r="E89" i="1"/>
  <c r="F89" i="1"/>
  <c r="G89" i="1"/>
  <c r="I89" i="1"/>
  <c r="J89" i="1"/>
  <c r="K89" i="1"/>
  <c r="L89" i="1"/>
  <c r="O89" i="1"/>
  <c r="C90" i="1"/>
  <c r="D90" i="1"/>
  <c r="E90" i="1"/>
  <c r="F90" i="1"/>
  <c r="G90" i="1"/>
  <c r="I90" i="1"/>
  <c r="J90" i="1"/>
  <c r="K90" i="1"/>
  <c r="L90" i="1"/>
  <c r="O90" i="1"/>
  <c r="C91" i="1"/>
  <c r="D91" i="1"/>
  <c r="E91" i="1"/>
  <c r="F91" i="1"/>
  <c r="G91" i="1"/>
  <c r="I91" i="1"/>
  <c r="J91" i="1"/>
  <c r="K91" i="1"/>
  <c r="L91" i="1"/>
  <c r="O91" i="1"/>
  <c r="C92" i="1"/>
  <c r="D92" i="1"/>
  <c r="E92" i="1"/>
  <c r="F92" i="1"/>
  <c r="G92" i="1"/>
  <c r="I92" i="1"/>
  <c r="J92" i="1"/>
  <c r="K92" i="1"/>
  <c r="L92" i="1"/>
  <c r="O92" i="1"/>
  <c r="C93" i="1"/>
  <c r="D93" i="1"/>
  <c r="E93" i="1"/>
  <c r="F93" i="1"/>
  <c r="G93" i="1"/>
  <c r="I93" i="1"/>
  <c r="J93" i="1"/>
  <c r="K93" i="1"/>
  <c r="L93" i="1"/>
  <c r="O93" i="1"/>
  <c r="C94" i="1"/>
  <c r="D94" i="1"/>
  <c r="E94" i="1"/>
  <c r="F94" i="1"/>
  <c r="G94" i="1"/>
  <c r="I94" i="1"/>
  <c r="J94" i="1"/>
  <c r="K94" i="1"/>
  <c r="L94" i="1"/>
  <c r="O94" i="1"/>
  <c r="C95" i="1"/>
  <c r="D95" i="1"/>
  <c r="E95" i="1"/>
  <c r="F95" i="1"/>
  <c r="G95" i="1"/>
  <c r="I95" i="1"/>
  <c r="J95" i="1"/>
  <c r="K95" i="1"/>
  <c r="L95" i="1"/>
  <c r="O95" i="1"/>
  <c r="C96" i="1"/>
  <c r="D96" i="1"/>
  <c r="E96" i="1"/>
  <c r="F96" i="1"/>
  <c r="G96" i="1"/>
  <c r="I96" i="1"/>
  <c r="J96" i="1"/>
  <c r="K96" i="1"/>
  <c r="L96" i="1"/>
  <c r="O96" i="1"/>
  <c r="C97" i="1"/>
  <c r="D97" i="1"/>
  <c r="E97" i="1"/>
  <c r="F97" i="1"/>
  <c r="G97" i="1"/>
  <c r="I97" i="1"/>
  <c r="J97" i="1"/>
  <c r="K97" i="1"/>
  <c r="L97" i="1"/>
  <c r="O97" i="1"/>
  <c r="C98" i="1"/>
  <c r="D98" i="1"/>
  <c r="E98" i="1"/>
  <c r="F98" i="1"/>
  <c r="G98" i="1"/>
  <c r="I98" i="1"/>
  <c r="J98" i="1"/>
  <c r="K98" i="1"/>
  <c r="L98" i="1"/>
  <c r="O98" i="1"/>
  <c r="C99" i="1"/>
  <c r="D99" i="1"/>
  <c r="E99" i="1"/>
  <c r="F99" i="1"/>
  <c r="G99" i="1"/>
  <c r="I99" i="1"/>
  <c r="J99" i="1"/>
  <c r="K99" i="1"/>
  <c r="L99" i="1"/>
  <c r="O99" i="1"/>
  <c r="C100" i="1"/>
  <c r="D100" i="1"/>
  <c r="E100" i="1"/>
  <c r="F100" i="1"/>
  <c r="G100" i="1"/>
  <c r="I100" i="1"/>
  <c r="J100" i="1"/>
  <c r="K100" i="1"/>
  <c r="L100" i="1"/>
  <c r="O100" i="1"/>
  <c r="C101" i="1"/>
  <c r="D101" i="1"/>
  <c r="E101" i="1"/>
  <c r="F101" i="1"/>
  <c r="G101" i="1"/>
  <c r="I101" i="1"/>
  <c r="J101" i="1"/>
  <c r="K101" i="1"/>
  <c r="L101" i="1"/>
  <c r="O101" i="1"/>
  <c r="C102" i="1"/>
  <c r="D102" i="1"/>
  <c r="E102" i="1"/>
  <c r="F102" i="1"/>
  <c r="G102" i="1"/>
  <c r="I102" i="1"/>
  <c r="J102" i="1"/>
  <c r="K102" i="1"/>
  <c r="L102" i="1"/>
  <c r="O102" i="1"/>
  <c r="C103" i="1"/>
  <c r="D103" i="1"/>
  <c r="E103" i="1"/>
  <c r="F103" i="1"/>
  <c r="G103" i="1"/>
  <c r="I103" i="1"/>
  <c r="J103" i="1"/>
  <c r="K103" i="1"/>
  <c r="L103" i="1"/>
  <c r="O103" i="1"/>
  <c r="C104" i="1"/>
  <c r="D104" i="1"/>
  <c r="E104" i="1"/>
  <c r="F104" i="1"/>
  <c r="G104" i="1"/>
  <c r="I104" i="1"/>
  <c r="J104" i="1"/>
  <c r="K104" i="1"/>
  <c r="L104" i="1"/>
  <c r="O104" i="1"/>
  <c r="C105" i="1"/>
  <c r="D105" i="1"/>
  <c r="E105" i="1"/>
  <c r="F105" i="1"/>
  <c r="G105" i="1"/>
  <c r="I105" i="1"/>
  <c r="J105" i="1"/>
  <c r="K105" i="1"/>
  <c r="L105" i="1"/>
  <c r="O105" i="1"/>
  <c r="C106" i="1"/>
  <c r="D106" i="1"/>
  <c r="E106" i="1"/>
  <c r="F106" i="1"/>
  <c r="G106" i="1"/>
  <c r="I106" i="1"/>
  <c r="J106" i="1"/>
  <c r="K106" i="1"/>
  <c r="L106" i="1"/>
  <c r="O106" i="1"/>
  <c r="C107" i="1"/>
  <c r="D107" i="1"/>
  <c r="E107" i="1"/>
  <c r="F107" i="1"/>
  <c r="G107" i="1"/>
  <c r="I107" i="1"/>
  <c r="J107" i="1"/>
  <c r="K107" i="1"/>
  <c r="L107" i="1"/>
  <c r="O107" i="1"/>
  <c r="C108" i="1"/>
  <c r="D108" i="1"/>
  <c r="E108" i="1"/>
  <c r="F108" i="1"/>
  <c r="G108" i="1"/>
  <c r="I108" i="1"/>
  <c r="J108" i="1"/>
  <c r="K108" i="1"/>
  <c r="L108" i="1"/>
  <c r="O108" i="1"/>
  <c r="C109" i="1"/>
  <c r="D109" i="1"/>
  <c r="E109" i="1"/>
  <c r="F109" i="1"/>
  <c r="G109" i="1"/>
  <c r="I109" i="1"/>
  <c r="J109" i="1"/>
  <c r="K109" i="1"/>
  <c r="L109" i="1"/>
  <c r="O109" i="1"/>
  <c r="C110" i="1"/>
  <c r="D110" i="1"/>
  <c r="E110" i="1"/>
  <c r="F110" i="1"/>
  <c r="G110" i="1"/>
  <c r="I110" i="1"/>
  <c r="J110" i="1"/>
  <c r="K110" i="1"/>
  <c r="L110" i="1"/>
  <c r="O110" i="1"/>
  <c r="C111" i="1"/>
  <c r="D111" i="1"/>
  <c r="E111" i="1"/>
  <c r="F111" i="1"/>
  <c r="G111" i="1"/>
  <c r="I111" i="1"/>
  <c r="J111" i="1"/>
  <c r="K111" i="1"/>
  <c r="L111" i="1"/>
  <c r="O111" i="1"/>
  <c r="C112" i="1"/>
  <c r="D112" i="1"/>
  <c r="E112" i="1"/>
  <c r="F112" i="1"/>
  <c r="G112" i="1"/>
  <c r="I112" i="1"/>
  <c r="J112" i="1"/>
  <c r="K112" i="1"/>
  <c r="L112" i="1"/>
  <c r="O112" i="1"/>
  <c r="C113" i="1"/>
  <c r="D113" i="1"/>
  <c r="E113" i="1"/>
  <c r="F113" i="1"/>
  <c r="G113" i="1"/>
  <c r="I113" i="1"/>
  <c r="J113" i="1"/>
  <c r="K113" i="1"/>
  <c r="L113" i="1"/>
  <c r="O113" i="1"/>
  <c r="C114" i="1"/>
  <c r="D114" i="1"/>
  <c r="E114" i="1"/>
  <c r="F114" i="1"/>
  <c r="G114" i="1"/>
  <c r="I114" i="1"/>
  <c r="J114" i="1"/>
  <c r="K114" i="1"/>
  <c r="L114" i="1"/>
  <c r="O114" i="1"/>
  <c r="C115" i="1"/>
  <c r="D115" i="1"/>
  <c r="E115" i="1"/>
  <c r="F115" i="1"/>
  <c r="G115" i="1"/>
  <c r="I115" i="1"/>
  <c r="J115" i="1"/>
  <c r="K115" i="1"/>
  <c r="L115" i="1"/>
  <c r="O115" i="1"/>
  <c r="C116" i="1"/>
  <c r="D116" i="1"/>
  <c r="E116" i="1"/>
  <c r="F116" i="1"/>
  <c r="G116" i="1"/>
  <c r="I116" i="1"/>
  <c r="J116" i="1"/>
  <c r="K116" i="1"/>
  <c r="L116" i="1"/>
  <c r="O116" i="1"/>
  <c r="C117" i="1"/>
  <c r="D117" i="1"/>
  <c r="E117" i="1"/>
  <c r="F117" i="1"/>
  <c r="G117" i="1"/>
  <c r="I117" i="1"/>
  <c r="J117" i="1"/>
  <c r="K117" i="1"/>
  <c r="L117" i="1"/>
  <c r="O117" i="1"/>
  <c r="C118" i="1"/>
  <c r="D118" i="1"/>
  <c r="E118" i="1"/>
  <c r="F118" i="1"/>
  <c r="G118" i="1"/>
  <c r="I118" i="1"/>
  <c r="J118" i="1"/>
  <c r="K118" i="1"/>
  <c r="L118" i="1"/>
  <c r="O118" i="1"/>
  <c r="C119" i="1"/>
  <c r="D119" i="1"/>
  <c r="E119" i="1"/>
  <c r="F119" i="1"/>
  <c r="G119" i="1"/>
  <c r="I119" i="1"/>
  <c r="J119" i="1"/>
  <c r="K119" i="1"/>
  <c r="L119" i="1"/>
  <c r="O119" i="1"/>
  <c r="C120" i="1"/>
  <c r="D120" i="1"/>
  <c r="E120" i="1"/>
  <c r="F120" i="1"/>
  <c r="G120" i="1"/>
  <c r="I120" i="1"/>
  <c r="J120" i="1"/>
  <c r="K120" i="1"/>
  <c r="L120" i="1"/>
  <c r="O120" i="1"/>
  <c r="C121" i="1"/>
  <c r="D121" i="1"/>
  <c r="E121" i="1"/>
  <c r="F121" i="1"/>
  <c r="G121" i="1"/>
  <c r="I121" i="1"/>
  <c r="J121" i="1"/>
  <c r="K121" i="1"/>
  <c r="L121" i="1"/>
  <c r="O121" i="1"/>
  <c r="C122" i="1"/>
  <c r="D122" i="1"/>
  <c r="E122" i="1"/>
  <c r="F122" i="1"/>
  <c r="G122" i="1"/>
  <c r="I122" i="1"/>
  <c r="J122" i="1"/>
  <c r="K122" i="1"/>
  <c r="L122" i="1"/>
  <c r="O122" i="1"/>
  <c r="C123" i="1"/>
  <c r="D123" i="1"/>
  <c r="E123" i="1"/>
  <c r="F123" i="1"/>
  <c r="G123" i="1"/>
  <c r="I123" i="1"/>
  <c r="J123" i="1"/>
  <c r="K123" i="1"/>
  <c r="L123" i="1"/>
  <c r="O123" i="1"/>
  <c r="C124" i="1"/>
  <c r="D124" i="1"/>
  <c r="E124" i="1"/>
  <c r="F124" i="1"/>
  <c r="G124" i="1"/>
  <c r="I124" i="1"/>
  <c r="J124" i="1"/>
  <c r="K124" i="1"/>
  <c r="L124" i="1"/>
  <c r="O124" i="1"/>
  <c r="C125" i="1"/>
  <c r="D125" i="1"/>
  <c r="E125" i="1"/>
  <c r="F125" i="1"/>
  <c r="G125" i="1"/>
  <c r="I125" i="1"/>
  <c r="J125" i="1"/>
  <c r="K125" i="1"/>
  <c r="L125" i="1"/>
  <c r="O125" i="1"/>
  <c r="C126" i="1"/>
  <c r="D126" i="1"/>
  <c r="E126" i="1"/>
  <c r="F126" i="1"/>
  <c r="G126" i="1"/>
  <c r="I126" i="1"/>
  <c r="J126" i="1"/>
  <c r="K126" i="1"/>
  <c r="L126" i="1"/>
  <c r="O126" i="1"/>
  <c r="C127" i="1"/>
  <c r="D127" i="1"/>
  <c r="E127" i="1"/>
  <c r="F127" i="1"/>
  <c r="G127" i="1"/>
  <c r="I127" i="1"/>
  <c r="J127" i="1"/>
  <c r="K127" i="1"/>
  <c r="L127" i="1"/>
  <c r="O127" i="1"/>
  <c r="C128" i="1"/>
  <c r="D128" i="1"/>
  <c r="E128" i="1"/>
  <c r="F128" i="1"/>
  <c r="G128" i="1"/>
  <c r="I128" i="1"/>
  <c r="J128" i="1"/>
  <c r="K128" i="1"/>
  <c r="L128" i="1"/>
  <c r="O128" i="1"/>
  <c r="C129" i="1"/>
  <c r="D129" i="1"/>
  <c r="E129" i="1"/>
  <c r="F129" i="1"/>
  <c r="G129" i="1"/>
  <c r="I129" i="1"/>
  <c r="J129" i="1"/>
  <c r="K129" i="1"/>
  <c r="L129" i="1"/>
  <c r="O129" i="1"/>
  <c r="C130" i="1"/>
  <c r="D130" i="1"/>
  <c r="E130" i="1"/>
  <c r="F130" i="1"/>
  <c r="G130" i="1"/>
  <c r="I130" i="1"/>
  <c r="J130" i="1"/>
  <c r="K130" i="1"/>
  <c r="L130" i="1"/>
  <c r="O130" i="1"/>
  <c r="C131" i="1"/>
  <c r="D131" i="1"/>
  <c r="E131" i="1"/>
  <c r="F131" i="1"/>
  <c r="G131" i="1"/>
  <c r="I131" i="1"/>
  <c r="J131" i="1"/>
  <c r="K131" i="1"/>
  <c r="L131" i="1"/>
  <c r="O131" i="1"/>
  <c r="C132" i="1"/>
  <c r="D132" i="1"/>
  <c r="E132" i="1"/>
  <c r="F132" i="1"/>
  <c r="G132" i="1"/>
  <c r="I132" i="1"/>
  <c r="J132" i="1"/>
  <c r="K132" i="1"/>
  <c r="L132" i="1"/>
  <c r="O132" i="1"/>
  <c r="C133" i="1"/>
  <c r="D133" i="1"/>
  <c r="E133" i="1"/>
  <c r="F133" i="1"/>
  <c r="G133" i="1"/>
  <c r="I133" i="1"/>
  <c r="J133" i="1"/>
  <c r="K133" i="1"/>
  <c r="L133" i="1"/>
  <c r="O133" i="1"/>
  <c r="C134" i="1"/>
  <c r="D134" i="1"/>
  <c r="E134" i="1"/>
  <c r="F134" i="1"/>
  <c r="G134" i="1"/>
  <c r="I134" i="1"/>
  <c r="J134" i="1"/>
  <c r="K134" i="1"/>
  <c r="L134" i="1"/>
  <c r="O134" i="1"/>
  <c r="C135" i="1"/>
  <c r="D135" i="1"/>
  <c r="E135" i="1"/>
  <c r="F135" i="1"/>
  <c r="G135" i="1"/>
  <c r="I135" i="1"/>
  <c r="J135" i="1"/>
  <c r="K135" i="1"/>
  <c r="L135" i="1"/>
  <c r="O135" i="1"/>
  <c r="C136" i="1"/>
  <c r="D136" i="1"/>
  <c r="E136" i="1"/>
  <c r="F136" i="1"/>
  <c r="G136" i="1"/>
  <c r="I136" i="1"/>
  <c r="J136" i="1"/>
  <c r="K136" i="1"/>
  <c r="L136" i="1"/>
  <c r="O136" i="1"/>
  <c r="C137" i="1"/>
  <c r="D137" i="1"/>
  <c r="E137" i="1"/>
  <c r="F137" i="1"/>
  <c r="G137" i="1"/>
  <c r="I137" i="1"/>
  <c r="J137" i="1"/>
  <c r="K137" i="1"/>
  <c r="L137" i="1"/>
  <c r="O137" i="1"/>
  <c r="C138" i="1"/>
  <c r="D138" i="1"/>
  <c r="E138" i="1"/>
  <c r="F138" i="1"/>
  <c r="G138" i="1"/>
  <c r="I138" i="1"/>
  <c r="J138" i="1"/>
  <c r="K138" i="1"/>
  <c r="L138" i="1"/>
  <c r="O138" i="1"/>
  <c r="C139" i="1"/>
  <c r="D139" i="1"/>
  <c r="E139" i="1"/>
  <c r="F139" i="1"/>
  <c r="G139" i="1"/>
  <c r="I139" i="1"/>
  <c r="J139" i="1"/>
  <c r="K139" i="1"/>
  <c r="L139" i="1"/>
  <c r="O139" i="1"/>
  <c r="C140" i="1"/>
  <c r="D140" i="1"/>
  <c r="E140" i="1"/>
  <c r="F140" i="1"/>
  <c r="G140" i="1"/>
  <c r="I140" i="1"/>
  <c r="J140" i="1"/>
  <c r="K140" i="1"/>
  <c r="L140" i="1"/>
  <c r="O140" i="1"/>
  <c r="C141" i="1"/>
  <c r="D141" i="1"/>
  <c r="E141" i="1"/>
  <c r="F141" i="1"/>
  <c r="G141" i="1"/>
  <c r="I141" i="1"/>
  <c r="J141" i="1"/>
  <c r="K141" i="1"/>
  <c r="L141" i="1"/>
  <c r="O141" i="1"/>
  <c r="C142" i="1"/>
  <c r="D142" i="1"/>
  <c r="E142" i="1"/>
  <c r="F142" i="1"/>
  <c r="G142" i="1"/>
  <c r="I142" i="1"/>
  <c r="J142" i="1"/>
  <c r="K142" i="1"/>
  <c r="L142" i="1"/>
  <c r="O142" i="1"/>
  <c r="C143" i="1"/>
  <c r="D143" i="1"/>
  <c r="E143" i="1"/>
  <c r="F143" i="1"/>
  <c r="G143" i="1"/>
  <c r="I143" i="1"/>
  <c r="J143" i="1"/>
  <c r="K143" i="1"/>
  <c r="L143" i="1"/>
  <c r="O143" i="1"/>
  <c r="C144" i="1"/>
  <c r="D144" i="1"/>
  <c r="E144" i="1"/>
  <c r="F144" i="1"/>
  <c r="G144" i="1"/>
  <c r="I144" i="1"/>
  <c r="J144" i="1"/>
  <c r="K144" i="1"/>
  <c r="L144" i="1"/>
  <c r="O144" i="1"/>
  <c r="C145" i="1"/>
  <c r="D145" i="1"/>
  <c r="E145" i="1"/>
  <c r="F145" i="1"/>
  <c r="G145" i="1"/>
  <c r="I145" i="1"/>
  <c r="J145" i="1"/>
  <c r="K145" i="1"/>
  <c r="L145" i="1"/>
  <c r="O145" i="1"/>
  <c r="C146" i="1"/>
  <c r="D146" i="1"/>
  <c r="E146" i="1"/>
  <c r="F146" i="1"/>
  <c r="G146" i="1"/>
  <c r="I146" i="1"/>
  <c r="J146" i="1"/>
  <c r="K146" i="1"/>
  <c r="L146" i="1"/>
  <c r="O146" i="1"/>
  <c r="C147" i="1"/>
  <c r="D147" i="1"/>
  <c r="E147" i="1"/>
  <c r="F147" i="1"/>
  <c r="G147" i="1"/>
  <c r="I147" i="1"/>
  <c r="J147" i="1"/>
  <c r="K147" i="1"/>
  <c r="L147" i="1"/>
  <c r="O147" i="1"/>
  <c r="C148" i="1"/>
  <c r="D148" i="1"/>
  <c r="E148" i="1"/>
  <c r="F148" i="1"/>
  <c r="G148" i="1"/>
  <c r="I148" i="1"/>
  <c r="J148" i="1"/>
  <c r="K148" i="1"/>
  <c r="L148" i="1"/>
  <c r="O148" i="1"/>
  <c r="C149" i="1"/>
  <c r="D149" i="1"/>
  <c r="E149" i="1"/>
  <c r="F149" i="1"/>
  <c r="G149" i="1"/>
  <c r="I149" i="1"/>
  <c r="J149" i="1"/>
  <c r="K149" i="1"/>
  <c r="L149" i="1"/>
  <c r="O149" i="1"/>
  <c r="C150" i="1"/>
  <c r="D150" i="1"/>
  <c r="E150" i="1"/>
  <c r="F150" i="1"/>
  <c r="G150" i="1"/>
  <c r="I150" i="1"/>
  <c r="J150" i="1"/>
  <c r="K150" i="1"/>
  <c r="L150" i="1"/>
  <c r="O150" i="1"/>
  <c r="C151" i="1"/>
  <c r="D151" i="1"/>
  <c r="E151" i="1"/>
  <c r="F151" i="1"/>
  <c r="G151" i="1"/>
  <c r="I151" i="1"/>
  <c r="J151" i="1"/>
  <c r="K151" i="1"/>
  <c r="L151" i="1"/>
  <c r="O151" i="1"/>
  <c r="C152" i="1"/>
  <c r="D152" i="1"/>
  <c r="E152" i="1"/>
  <c r="F152" i="1"/>
  <c r="G152" i="1"/>
  <c r="I152" i="1"/>
  <c r="J152" i="1"/>
  <c r="K152" i="1"/>
  <c r="L152" i="1"/>
  <c r="O152" i="1"/>
  <c r="C153" i="1"/>
  <c r="D153" i="1"/>
  <c r="E153" i="1"/>
  <c r="F153" i="1"/>
  <c r="G153" i="1"/>
  <c r="I153" i="1"/>
  <c r="J153" i="1"/>
  <c r="K153" i="1"/>
  <c r="L153" i="1"/>
  <c r="O153" i="1"/>
  <c r="C154" i="1"/>
  <c r="D154" i="1"/>
  <c r="E154" i="1"/>
  <c r="F154" i="1"/>
  <c r="G154" i="1"/>
  <c r="I154" i="1"/>
  <c r="J154" i="1"/>
  <c r="K154" i="1"/>
  <c r="L154" i="1"/>
  <c r="O154" i="1"/>
  <c r="C155" i="1"/>
  <c r="D155" i="1"/>
  <c r="E155" i="1"/>
  <c r="F155" i="1"/>
  <c r="G155" i="1"/>
  <c r="I155" i="1"/>
  <c r="J155" i="1"/>
  <c r="K155" i="1"/>
  <c r="L155" i="1"/>
  <c r="O155" i="1"/>
  <c r="C156" i="1"/>
  <c r="D156" i="1"/>
  <c r="E156" i="1"/>
  <c r="F156" i="1"/>
  <c r="G156" i="1"/>
  <c r="I156" i="1"/>
  <c r="J156" i="1"/>
  <c r="K156" i="1"/>
  <c r="L156" i="1"/>
  <c r="O156" i="1"/>
  <c r="C157" i="1"/>
  <c r="D157" i="1"/>
  <c r="E157" i="1"/>
  <c r="F157" i="1"/>
  <c r="G157" i="1"/>
  <c r="I157" i="1"/>
  <c r="J157" i="1"/>
  <c r="K157" i="1"/>
  <c r="L157" i="1"/>
  <c r="O157" i="1"/>
  <c r="C158" i="1"/>
  <c r="D158" i="1"/>
  <c r="E158" i="1"/>
  <c r="F158" i="1"/>
  <c r="G158" i="1"/>
  <c r="I158" i="1"/>
  <c r="J158" i="1"/>
  <c r="K158" i="1"/>
  <c r="L158" i="1"/>
  <c r="O158" i="1"/>
  <c r="C159" i="1"/>
  <c r="D159" i="1"/>
  <c r="E159" i="1"/>
  <c r="F159" i="1"/>
  <c r="G159" i="1"/>
  <c r="I159" i="1"/>
  <c r="J159" i="1"/>
  <c r="K159" i="1"/>
  <c r="L159" i="1"/>
  <c r="O159" i="1"/>
  <c r="C160" i="1"/>
  <c r="D160" i="1"/>
  <c r="E160" i="1"/>
  <c r="F160" i="1"/>
  <c r="G160" i="1"/>
  <c r="I160" i="1"/>
  <c r="J160" i="1"/>
  <c r="K160" i="1"/>
  <c r="L160" i="1"/>
  <c r="O160" i="1"/>
  <c r="C161" i="1"/>
  <c r="D161" i="1"/>
  <c r="E161" i="1"/>
  <c r="F161" i="1"/>
  <c r="G161" i="1"/>
  <c r="I161" i="1"/>
  <c r="J161" i="1"/>
  <c r="K161" i="1"/>
  <c r="L161" i="1"/>
  <c r="O161" i="1"/>
  <c r="C162" i="1"/>
  <c r="D162" i="1"/>
  <c r="E162" i="1"/>
  <c r="F162" i="1"/>
  <c r="G162" i="1"/>
  <c r="I162" i="1"/>
  <c r="J162" i="1"/>
  <c r="K162" i="1"/>
  <c r="L162" i="1"/>
  <c r="O162" i="1"/>
  <c r="C163" i="1"/>
  <c r="D163" i="1"/>
  <c r="E163" i="1"/>
  <c r="F163" i="1"/>
  <c r="G163" i="1"/>
  <c r="I163" i="1"/>
  <c r="J163" i="1"/>
  <c r="K163" i="1"/>
  <c r="L163" i="1"/>
  <c r="O163" i="1"/>
  <c r="C164" i="1"/>
  <c r="D164" i="1"/>
  <c r="E164" i="1"/>
  <c r="F164" i="1"/>
  <c r="G164" i="1"/>
  <c r="I164" i="1"/>
  <c r="J164" i="1"/>
  <c r="K164" i="1"/>
  <c r="L164" i="1"/>
  <c r="O164" i="1"/>
  <c r="C165" i="1"/>
  <c r="D165" i="1"/>
  <c r="E165" i="1"/>
  <c r="F165" i="1"/>
  <c r="G165" i="1"/>
  <c r="I165" i="1"/>
  <c r="J165" i="1"/>
  <c r="K165" i="1"/>
  <c r="L165" i="1"/>
  <c r="O165" i="1"/>
  <c r="C166" i="1"/>
  <c r="D166" i="1"/>
  <c r="E166" i="1"/>
  <c r="F166" i="1"/>
  <c r="G166" i="1"/>
  <c r="I166" i="1"/>
  <c r="J166" i="1"/>
  <c r="K166" i="1"/>
  <c r="L166" i="1"/>
  <c r="O166" i="1"/>
  <c r="C167" i="1"/>
  <c r="D167" i="1"/>
  <c r="E167" i="1"/>
  <c r="F167" i="1"/>
  <c r="G167" i="1"/>
  <c r="I167" i="1"/>
  <c r="J167" i="1"/>
  <c r="K167" i="1"/>
  <c r="L167" i="1"/>
  <c r="O167" i="1"/>
  <c r="C168" i="1"/>
  <c r="D168" i="1"/>
  <c r="E168" i="1"/>
  <c r="F168" i="1"/>
  <c r="G168" i="1"/>
  <c r="I168" i="1"/>
  <c r="J168" i="1"/>
  <c r="K168" i="1"/>
  <c r="L168" i="1"/>
  <c r="O168" i="1"/>
  <c r="C169" i="1"/>
  <c r="D169" i="1"/>
  <c r="E169" i="1"/>
  <c r="F169" i="1"/>
  <c r="G169" i="1"/>
  <c r="I169" i="1"/>
  <c r="J169" i="1"/>
  <c r="K169" i="1"/>
  <c r="L169" i="1"/>
  <c r="O169" i="1"/>
  <c r="C170" i="1"/>
  <c r="D170" i="1"/>
  <c r="E170" i="1"/>
  <c r="F170" i="1"/>
  <c r="G170" i="1"/>
  <c r="I170" i="1"/>
  <c r="J170" i="1"/>
  <c r="K170" i="1"/>
  <c r="L170" i="1"/>
  <c r="O170" i="1"/>
  <c r="C171" i="1"/>
  <c r="D171" i="1"/>
  <c r="E171" i="1"/>
  <c r="F171" i="1"/>
  <c r="G171" i="1"/>
  <c r="I171" i="1"/>
  <c r="J171" i="1"/>
  <c r="K171" i="1"/>
  <c r="L171" i="1"/>
  <c r="O171" i="1"/>
  <c r="C172" i="1"/>
  <c r="D172" i="1"/>
  <c r="E172" i="1"/>
  <c r="F172" i="1"/>
  <c r="G172" i="1"/>
  <c r="I172" i="1"/>
  <c r="J172" i="1"/>
  <c r="K172" i="1"/>
  <c r="L172" i="1"/>
  <c r="O172" i="1"/>
  <c r="C173" i="1"/>
  <c r="D173" i="1"/>
  <c r="E173" i="1"/>
  <c r="F173" i="1"/>
  <c r="G173" i="1"/>
  <c r="I173" i="1"/>
  <c r="J173" i="1"/>
  <c r="K173" i="1"/>
  <c r="L173" i="1"/>
  <c r="O173" i="1"/>
  <c r="C174" i="1"/>
  <c r="D174" i="1"/>
  <c r="E174" i="1"/>
  <c r="F174" i="1"/>
  <c r="G174" i="1"/>
  <c r="I174" i="1"/>
  <c r="J174" i="1"/>
  <c r="K174" i="1"/>
  <c r="L174" i="1"/>
  <c r="O174" i="1"/>
  <c r="C175" i="1"/>
  <c r="D175" i="1"/>
  <c r="E175" i="1"/>
  <c r="F175" i="1"/>
  <c r="G175" i="1"/>
  <c r="I175" i="1"/>
  <c r="J175" i="1"/>
  <c r="K175" i="1"/>
  <c r="L175" i="1"/>
  <c r="O175" i="1"/>
  <c r="C176" i="1"/>
  <c r="D176" i="1"/>
  <c r="E176" i="1"/>
  <c r="F176" i="1"/>
  <c r="G176" i="1"/>
  <c r="I176" i="1"/>
  <c r="J176" i="1"/>
  <c r="K176" i="1"/>
  <c r="L176" i="1"/>
  <c r="O176" i="1"/>
  <c r="C177" i="1"/>
  <c r="D177" i="1"/>
  <c r="E177" i="1"/>
  <c r="F177" i="1"/>
  <c r="G177" i="1"/>
  <c r="I177" i="1"/>
  <c r="J177" i="1"/>
  <c r="K177" i="1"/>
  <c r="L177" i="1"/>
  <c r="O177" i="1"/>
  <c r="C178" i="1"/>
  <c r="D178" i="1"/>
  <c r="E178" i="1"/>
  <c r="F178" i="1"/>
  <c r="G178" i="1"/>
  <c r="I178" i="1"/>
  <c r="J178" i="1"/>
  <c r="K178" i="1"/>
  <c r="L178" i="1"/>
  <c r="O178" i="1"/>
  <c r="C179" i="1"/>
  <c r="D179" i="1"/>
  <c r="E179" i="1"/>
  <c r="F179" i="1"/>
  <c r="G179" i="1"/>
  <c r="I179" i="1"/>
  <c r="J179" i="1"/>
  <c r="K179" i="1"/>
  <c r="L179" i="1"/>
  <c r="O179" i="1"/>
  <c r="C180" i="1"/>
  <c r="D180" i="1"/>
  <c r="E180" i="1"/>
  <c r="F180" i="1"/>
  <c r="G180" i="1"/>
  <c r="I180" i="1"/>
  <c r="J180" i="1"/>
  <c r="K180" i="1"/>
  <c r="L180" i="1"/>
  <c r="O180" i="1"/>
  <c r="C181" i="1"/>
  <c r="D181" i="1"/>
  <c r="E181" i="1"/>
  <c r="F181" i="1"/>
  <c r="G181" i="1"/>
  <c r="I181" i="1"/>
  <c r="J181" i="1"/>
  <c r="K181" i="1"/>
  <c r="L181" i="1"/>
  <c r="O181" i="1"/>
  <c r="C182" i="1"/>
  <c r="D182" i="1"/>
  <c r="E182" i="1"/>
  <c r="F182" i="1"/>
  <c r="G182" i="1"/>
  <c r="I182" i="1"/>
  <c r="J182" i="1"/>
  <c r="K182" i="1"/>
  <c r="L182" i="1"/>
  <c r="O182" i="1"/>
  <c r="C183" i="1"/>
  <c r="D183" i="1"/>
  <c r="E183" i="1"/>
  <c r="F183" i="1"/>
  <c r="G183" i="1"/>
  <c r="I183" i="1"/>
  <c r="J183" i="1"/>
  <c r="K183" i="1"/>
  <c r="L183" i="1"/>
  <c r="O183" i="1"/>
  <c r="C184" i="1"/>
  <c r="D184" i="1"/>
  <c r="E184" i="1"/>
  <c r="F184" i="1"/>
  <c r="G184" i="1"/>
  <c r="I184" i="1"/>
  <c r="J184" i="1"/>
  <c r="K184" i="1"/>
  <c r="L184" i="1"/>
  <c r="O184" i="1"/>
  <c r="C185" i="1"/>
  <c r="D185" i="1"/>
  <c r="E185" i="1"/>
  <c r="F185" i="1"/>
  <c r="G185" i="1"/>
  <c r="I185" i="1"/>
  <c r="J185" i="1"/>
  <c r="K185" i="1"/>
  <c r="L185" i="1"/>
  <c r="O185" i="1"/>
  <c r="C186" i="1"/>
  <c r="D186" i="1"/>
  <c r="E186" i="1"/>
  <c r="F186" i="1"/>
  <c r="G186" i="1"/>
  <c r="I186" i="1"/>
  <c r="J186" i="1"/>
  <c r="K186" i="1"/>
  <c r="L186" i="1"/>
  <c r="O186" i="1"/>
  <c r="C187" i="1"/>
  <c r="D187" i="1"/>
  <c r="E187" i="1"/>
  <c r="F187" i="1"/>
  <c r="G187" i="1"/>
  <c r="I187" i="1"/>
  <c r="J187" i="1"/>
  <c r="K187" i="1"/>
  <c r="L187" i="1"/>
  <c r="O187" i="1"/>
  <c r="C188" i="1"/>
  <c r="D188" i="1"/>
  <c r="E188" i="1"/>
  <c r="F188" i="1"/>
  <c r="G188" i="1"/>
  <c r="I188" i="1"/>
  <c r="J188" i="1"/>
  <c r="K188" i="1"/>
  <c r="L188" i="1"/>
  <c r="O188" i="1"/>
  <c r="C189" i="1"/>
  <c r="D189" i="1"/>
  <c r="E189" i="1"/>
  <c r="F189" i="1"/>
  <c r="G189" i="1"/>
  <c r="I189" i="1"/>
  <c r="J189" i="1"/>
  <c r="K189" i="1"/>
  <c r="L189" i="1"/>
  <c r="O189" i="1"/>
  <c r="C190" i="1"/>
  <c r="D190" i="1"/>
  <c r="E190" i="1"/>
  <c r="F190" i="1"/>
  <c r="G190" i="1"/>
  <c r="I190" i="1"/>
  <c r="J190" i="1"/>
  <c r="K190" i="1"/>
  <c r="L190" i="1"/>
  <c r="O190" i="1"/>
  <c r="C191" i="1"/>
  <c r="D191" i="1"/>
  <c r="E191" i="1"/>
  <c r="F191" i="1"/>
  <c r="G191" i="1"/>
  <c r="I191" i="1"/>
  <c r="J191" i="1"/>
  <c r="K191" i="1"/>
  <c r="L191" i="1"/>
  <c r="O191" i="1"/>
  <c r="C192" i="1"/>
  <c r="D192" i="1"/>
  <c r="E192" i="1"/>
  <c r="F192" i="1"/>
  <c r="G192" i="1"/>
  <c r="I192" i="1"/>
  <c r="J192" i="1"/>
  <c r="K192" i="1"/>
  <c r="L192" i="1"/>
  <c r="O192" i="1"/>
  <c r="C193" i="1"/>
  <c r="D193" i="1"/>
  <c r="E193" i="1"/>
  <c r="F193" i="1"/>
  <c r="G193" i="1"/>
  <c r="I193" i="1"/>
  <c r="J193" i="1"/>
  <c r="K193" i="1"/>
  <c r="L193" i="1"/>
  <c r="O193" i="1"/>
  <c r="C194" i="1"/>
  <c r="D194" i="1"/>
  <c r="E194" i="1"/>
  <c r="F194" i="1"/>
  <c r="G194" i="1"/>
  <c r="I194" i="1"/>
  <c r="J194" i="1"/>
  <c r="K194" i="1"/>
  <c r="L194" i="1"/>
  <c r="O194" i="1"/>
  <c r="C195" i="1"/>
  <c r="D195" i="1"/>
  <c r="E195" i="1"/>
  <c r="F195" i="1"/>
  <c r="G195" i="1"/>
  <c r="I195" i="1"/>
  <c r="J195" i="1"/>
  <c r="K195" i="1"/>
  <c r="L195" i="1"/>
  <c r="O195" i="1"/>
  <c r="C196" i="1"/>
  <c r="D196" i="1"/>
  <c r="E196" i="1"/>
  <c r="F196" i="1"/>
  <c r="G196" i="1"/>
  <c r="I196" i="1"/>
  <c r="J196" i="1"/>
  <c r="K196" i="1"/>
  <c r="L196" i="1"/>
  <c r="O196" i="1"/>
  <c r="C197" i="1"/>
  <c r="D197" i="1"/>
  <c r="E197" i="1"/>
  <c r="F197" i="1"/>
  <c r="G197" i="1"/>
  <c r="I197" i="1"/>
  <c r="J197" i="1"/>
  <c r="K197" i="1"/>
  <c r="L197" i="1"/>
  <c r="O197" i="1"/>
  <c r="C198" i="1"/>
  <c r="D198" i="1"/>
  <c r="E198" i="1"/>
  <c r="F198" i="1"/>
  <c r="G198" i="1"/>
  <c r="I198" i="1"/>
  <c r="J198" i="1"/>
  <c r="K198" i="1"/>
  <c r="L198" i="1"/>
  <c r="O198" i="1"/>
  <c r="C199" i="1"/>
  <c r="D199" i="1"/>
  <c r="E199" i="1"/>
  <c r="F199" i="1"/>
  <c r="G199" i="1"/>
  <c r="I199" i="1"/>
  <c r="J199" i="1"/>
  <c r="K199" i="1"/>
  <c r="L199" i="1"/>
  <c r="O199" i="1"/>
  <c r="C200" i="1"/>
  <c r="D200" i="1"/>
  <c r="E200" i="1"/>
  <c r="F200" i="1"/>
  <c r="G200" i="1"/>
  <c r="I200" i="1"/>
  <c r="J200" i="1"/>
  <c r="K200" i="1"/>
  <c r="L200" i="1"/>
  <c r="O200" i="1"/>
  <c r="C201" i="1"/>
  <c r="D201" i="1"/>
  <c r="E201" i="1"/>
  <c r="F201" i="1"/>
  <c r="G201" i="1"/>
  <c r="I201" i="1"/>
  <c r="J201" i="1"/>
  <c r="K201" i="1"/>
  <c r="L201" i="1"/>
  <c r="O201" i="1"/>
  <c r="C202" i="1"/>
  <c r="D202" i="1"/>
  <c r="E202" i="1"/>
  <c r="F202" i="1"/>
  <c r="G202" i="1"/>
  <c r="I202" i="1"/>
  <c r="J202" i="1"/>
  <c r="K202" i="1"/>
  <c r="L202" i="1"/>
  <c r="O202" i="1"/>
  <c r="C203" i="1"/>
  <c r="D203" i="1"/>
  <c r="E203" i="1"/>
  <c r="F203" i="1"/>
  <c r="G203" i="1"/>
  <c r="I203" i="1"/>
  <c r="J203" i="1"/>
  <c r="K203" i="1"/>
  <c r="L203" i="1"/>
  <c r="O203" i="1"/>
  <c r="C204" i="1"/>
  <c r="D204" i="1"/>
  <c r="E204" i="1"/>
  <c r="F204" i="1"/>
  <c r="G204" i="1"/>
  <c r="I204" i="1"/>
  <c r="J204" i="1"/>
  <c r="K204" i="1"/>
  <c r="L204" i="1"/>
  <c r="O204" i="1"/>
  <c r="C205" i="1"/>
  <c r="D205" i="1"/>
  <c r="E205" i="1"/>
  <c r="F205" i="1"/>
  <c r="G205" i="1"/>
  <c r="I205" i="1"/>
  <c r="J205" i="1"/>
  <c r="K205" i="1"/>
  <c r="L205" i="1"/>
  <c r="O205" i="1"/>
  <c r="C206" i="1"/>
  <c r="D206" i="1"/>
  <c r="E206" i="1"/>
  <c r="F206" i="1"/>
  <c r="G206" i="1"/>
  <c r="I206" i="1"/>
  <c r="J206" i="1"/>
  <c r="K206" i="1"/>
  <c r="L206" i="1"/>
  <c r="O206" i="1"/>
  <c r="C207" i="1"/>
  <c r="D207" i="1"/>
  <c r="E207" i="1"/>
  <c r="F207" i="1"/>
  <c r="G207" i="1"/>
  <c r="I207" i="1"/>
  <c r="J207" i="1"/>
  <c r="K207" i="1"/>
  <c r="L207" i="1"/>
  <c r="O207" i="1"/>
  <c r="C208" i="1"/>
  <c r="D208" i="1"/>
  <c r="E208" i="1"/>
  <c r="F208" i="1"/>
  <c r="G208" i="1"/>
  <c r="I208" i="1"/>
  <c r="J208" i="1"/>
  <c r="K208" i="1"/>
  <c r="L208" i="1"/>
  <c r="O208" i="1"/>
  <c r="C209" i="1"/>
  <c r="D209" i="1"/>
  <c r="E209" i="1"/>
  <c r="F209" i="1"/>
  <c r="G209" i="1"/>
  <c r="I209" i="1"/>
  <c r="J209" i="1"/>
  <c r="K209" i="1"/>
  <c r="L209" i="1"/>
  <c r="O209" i="1"/>
  <c r="C210" i="1"/>
  <c r="D210" i="1"/>
  <c r="E210" i="1"/>
  <c r="F210" i="1"/>
  <c r="G210" i="1"/>
  <c r="I210" i="1"/>
  <c r="J210" i="1"/>
  <c r="K210" i="1"/>
  <c r="L210" i="1"/>
  <c r="O210" i="1"/>
  <c r="C211" i="1"/>
  <c r="D211" i="1"/>
  <c r="E211" i="1"/>
  <c r="F211" i="1"/>
  <c r="G211" i="1"/>
  <c r="I211" i="1"/>
  <c r="J211" i="1"/>
  <c r="K211" i="1"/>
  <c r="L211" i="1"/>
  <c r="O211" i="1"/>
  <c r="C212" i="1"/>
  <c r="D212" i="1"/>
  <c r="E212" i="1"/>
  <c r="F212" i="1"/>
  <c r="G212" i="1"/>
  <c r="I212" i="1"/>
  <c r="J212" i="1"/>
  <c r="K212" i="1"/>
  <c r="L212" i="1"/>
  <c r="O212" i="1"/>
  <c r="C213" i="1"/>
  <c r="D213" i="1"/>
  <c r="E213" i="1"/>
  <c r="F213" i="1"/>
  <c r="G213" i="1"/>
  <c r="I213" i="1"/>
  <c r="J213" i="1"/>
  <c r="K213" i="1"/>
  <c r="L213" i="1"/>
  <c r="O213" i="1"/>
  <c r="C214" i="1"/>
  <c r="D214" i="1"/>
  <c r="E214" i="1"/>
  <c r="F214" i="1"/>
  <c r="G214" i="1"/>
  <c r="I214" i="1"/>
  <c r="J214" i="1"/>
  <c r="K214" i="1"/>
  <c r="L214" i="1"/>
  <c r="O214" i="1"/>
  <c r="C215" i="1"/>
  <c r="D215" i="1"/>
  <c r="E215" i="1"/>
  <c r="F215" i="1"/>
  <c r="G215" i="1"/>
  <c r="I215" i="1"/>
  <c r="J215" i="1"/>
  <c r="K215" i="1"/>
  <c r="L215" i="1"/>
  <c r="O215" i="1"/>
  <c r="C216" i="1"/>
  <c r="D216" i="1"/>
  <c r="E216" i="1"/>
  <c r="F216" i="1"/>
  <c r="G216" i="1"/>
  <c r="I216" i="1"/>
  <c r="J216" i="1"/>
  <c r="K216" i="1"/>
  <c r="L216" i="1"/>
  <c r="O216" i="1"/>
  <c r="C217" i="1"/>
  <c r="D217" i="1"/>
  <c r="E217" i="1"/>
  <c r="F217" i="1"/>
  <c r="G217" i="1"/>
  <c r="I217" i="1"/>
  <c r="J217" i="1"/>
  <c r="K217" i="1"/>
  <c r="L217" i="1"/>
  <c r="O217" i="1"/>
  <c r="C218" i="1"/>
  <c r="D218" i="1"/>
  <c r="E218" i="1"/>
  <c r="F218" i="1"/>
  <c r="G218" i="1"/>
  <c r="I218" i="1"/>
  <c r="J218" i="1"/>
  <c r="K218" i="1"/>
  <c r="L218" i="1"/>
  <c r="O218" i="1"/>
  <c r="C219" i="1"/>
  <c r="D219" i="1"/>
  <c r="E219" i="1"/>
  <c r="F219" i="1"/>
  <c r="G219" i="1"/>
  <c r="I219" i="1"/>
  <c r="J219" i="1"/>
  <c r="K219" i="1"/>
  <c r="L219" i="1"/>
  <c r="O219" i="1"/>
  <c r="C220" i="1"/>
  <c r="D220" i="1"/>
  <c r="E220" i="1"/>
  <c r="F220" i="1"/>
  <c r="G220" i="1"/>
  <c r="I220" i="1"/>
  <c r="J220" i="1"/>
  <c r="K220" i="1"/>
  <c r="L220" i="1"/>
  <c r="O220" i="1"/>
  <c r="C221" i="1"/>
  <c r="D221" i="1"/>
  <c r="E221" i="1"/>
  <c r="F221" i="1"/>
  <c r="G221" i="1"/>
  <c r="I221" i="1"/>
  <c r="J221" i="1"/>
  <c r="K221" i="1"/>
  <c r="L221" i="1"/>
  <c r="O221" i="1"/>
  <c r="C222" i="1"/>
  <c r="D222" i="1"/>
  <c r="E222" i="1"/>
  <c r="F222" i="1"/>
  <c r="G222" i="1"/>
  <c r="I222" i="1"/>
  <c r="J222" i="1"/>
  <c r="K222" i="1"/>
  <c r="L222" i="1"/>
  <c r="O222" i="1"/>
  <c r="C223" i="1"/>
  <c r="D223" i="1"/>
  <c r="E223" i="1"/>
  <c r="F223" i="1"/>
  <c r="G223" i="1"/>
  <c r="I223" i="1"/>
  <c r="J223" i="1"/>
  <c r="K223" i="1"/>
  <c r="L223" i="1"/>
  <c r="O223" i="1"/>
  <c r="C224" i="1"/>
  <c r="D224" i="1"/>
  <c r="E224" i="1"/>
  <c r="F224" i="1"/>
  <c r="G224" i="1"/>
  <c r="I224" i="1"/>
  <c r="J224" i="1"/>
  <c r="K224" i="1"/>
  <c r="L224" i="1"/>
  <c r="O224" i="1"/>
  <c r="C225" i="1"/>
  <c r="D225" i="1"/>
  <c r="E225" i="1"/>
  <c r="F225" i="1"/>
  <c r="G225" i="1"/>
  <c r="I225" i="1"/>
  <c r="J225" i="1"/>
  <c r="K225" i="1"/>
  <c r="L225" i="1"/>
  <c r="O225" i="1"/>
  <c r="C226" i="1"/>
  <c r="D226" i="1"/>
  <c r="E226" i="1"/>
  <c r="F226" i="1"/>
  <c r="G226" i="1"/>
  <c r="I226" i="1"/>
  <c r="J226" i="1"/>
  <c r="K226" i="1"/>
  <c r="L226" i="1"/>
  <c r="O226" i="1"/>
  <c r="C227" i="1"/>
  <c r="D227" i="1"/>
  <c r="E227" i="1"/>
  <c r="F227" i="1"/>
  <c r="G227" i="1"/>
  <c r="I227" i="1"/>
  <c r="J227" i="1"/>
  <c r="K227" i="1"/>
  <c r="L227" i="1"/>
  <c r="O227" i="1"/>
  <c r="C228" i="1"/>
  <c r="D228" i="1"/>
  <c r="E228" i="1"/>
  <c r="F228" i="1"/>
  <c r="G228" i="1"/>
  <c r="I228" i="1"/>
  <c r="J228" i="1"/>
  <c r="K228" i="1"/>
  <c r="L228" i="1"/>
  <c r="O228" i="1"/>
  <c r="C229" i="1"/>
  <c r="D229" i="1"/>
  <c r="E229" i="1"/>
  <c r="F229" i="1"/>
  <c r="G229" i="1"/>
  <c r="I229" i="1"/>
  <c r="J229" i="1"/>
  <c r="K229" i="1"/>
  <c r="L229" i="1"/>
  <c r="O229" i="1"/>
  <c r="C230" i="1"/>
  <c r="D230" i="1"/>
  <c r="E230" i="1"/>
  <c r="F230" i="1"/>
  <c r="G230" i="1"/>
  <c r="I230" i="1"/>
  <c r="J230" i="1"/>
  <c r="K230" i="1"/>
  <c r="L230" i="1"/>
  <c r="O230" i="1"/>
  <c r="C231" i="1"/>
  <c r="D231" i="1"/>
  <c r="E231" i="1"/>
  <c r="F231" i="1"/>
  <c r="G231" i="1"/>
  <c r="I231" i="1"/>
  <c r="J231" i="1"/>
  <c r="K231" i="1"/>
  <c r="L231" i="1"/>
  <c r="O231" i="1"/>
  <c r="C232" i="1"/>
  <c r="D232" i="1"/>
  <c r="E232" i="1"/>
  <c r="F232" i="1"/>
  <c r="G232" i="1"/>
  <c r="I232" i="1"/>
  <c r="J232" i="1"/>
  <c r="K232" i="1"/>
  <c r="L232" i="1"/>
  <c r="O232" i="1"/>
  <c r="C233" i="1"/>
  <c r="D233" i="1"/>
  <c r="E233" i="1"/>
  <c r="F233" i="1"/>
  <c r="G233" i="1"/>
  <c r="I233" i="1"/>
  <c r="J233" i="1"/>
  <c r="K233" i="1"/>
  <c r="L233" i="1"/>
  <c r="O233" i="1"/>
  <c r="C234" i="1"/>
  <c r="D234" i="1"/>
  <c r="E234" i="1"/>
  <c r="F234" i="1"/>
  <c r="G234" i="1"/>
  <c r="I234" i="1"/>
  <c r="J234" i="1"/>
  <c r="K234" i="1"/>
  <c r="L234" i="1"/>
  <c r="O234" i="1"/>
  <c r="C235" i="1"/>
  <c r="D235" i="1"/>
  <c r="E235" i="1"/>
  <c r="F235" i="1"/>
  <c r="G235" i="1"/>
  <c r="I235" i="1"/>
  <c r="J235" i="1"/>
  <c r="K235" i="1"/>
  <c r="L235" i="1"/>
  <c r="O235" i="1"/>
  <c r="C236" i="1"/>
  <c r="D236" i="1"/>
  <c r="E236" i="1"/>
  <c r="F236" i="1"/>
  <c r="G236" i="1"/>
  <c r="I236" i="1"/>
  <c r="J236" i="1"/>
  <c r="K236" i="1"/>
  <c r="L236" i="1"/>
  <c r="O236" i="1"/>
  <c r="C237" i="1"/>
  <c r="D237" i="1"/>
  <c r="E237" i="1"/>
  <c r="F237" i="1"/>
  <c r="G237" i="1"/>
  <c r="I237" i="1"/>
  <c r="J237" i="1"/>
  <c r="K237" i="1"/>
  <c r="L237" i="1"/>
  <c r="O237" i="1"/>
  <c r="C238" i="1"/>
  <c r="D238" i="1"/>
  <c r="E238" i="1"/>
  <c r="F238" i="1"/>
  <c r="G238" i="1"/>
  <c r="I238" i="1"/>
  <c r="J238" i="1"/>
  <c r="K238" i="1"/>
  <c r="L238" i="1"/>
  <c r="O238" i="1"/>
  <c r="C239" i="1"/>
  <c r="D239" i="1"/>
  <c r="E239" i="1"/>
  <c r="F239" i="1"/>
  <c r="G239" i="1"/>
  <c r="I239" i="1"/>
  <c r="J239" i="1"/>
  <c r="K239" i="1"/>
  <c r="L239" i="1"/>
  <c r="O239" i="1"/>
  <c r="C240" i="1"/>
  <c r="D240" i="1"/>
  <c r="E240" i="1"/>
  <c r="F240" i="1"/>
  <c r="G240" i="1"/>
  <c r="I240" i="1"/>
  <c r="J240" i="1"/>
  <c r="K240" i="1"/>
  <c r="L240" i="1"/>
  <c r="O240" i="1"/>
  <c r="C241" i="1"/>
  <c r="D241" i="1"/>
  <c r="E241" i="1"/>
  <c r="F241" i="1"/>
  <c r="G241" i="1"/>
  <c r="I241" i="1"/>
  <c r="J241" i="1"/>
  <c r="K241" i="1"/>
  <c r="L241" i="1"/>
  <c r="O241" i="1"/>
  <c r="C242" i="1"/>
  <c r="D242" i="1"/>
  <c r="E242" i="1"/>
  <c r="F242" i="1"/>
  <c r="G242" i="1"/>
  <c r="I242" i="1"/>
  <c r="J242" i="1"/>
  <c r="K242" i="1"/>
  <c r="L242" i="1"/>
  <c r="O242" i="1"/>
  <c r="C243" i="1"/>
  <c r="D243" i="1"/>
  <c r="E243" i="1"/>
  <c r="F243" i="1"/>
  <c r="G243" i="1"/>
  <c r="I243" i="1"/>
  <c r="J243" i="1"/>
  <c r="K243" i="1"/>
  <c r="L243" i="1"/>
  <c r="O243" i="1"/>
  <c r="C244" i="1"/>
  <c r="D244" i="1"/>
  <c r="E244" i="1"/>
  <c r="F244" i="1"/>
  <c r="G244" i="1"/>
  <c r="I244" i="1"/>
  <c r="J244" i="1"/>
  <c r="K244" i="1"/>
  <c r="L244" i="1"/>
  <c r="O244" i="1"/>
  <c r="C245" i="1"/>
  <c r="D245" i="1"/>
  <c r="E245" i="1"/>
  <c r="F245" i="1"/>
  <c r="G245" i="1"/>
  <c r="I245" i="1"/>
  <c r="J245" i="1"/>
  <c r="K245" i="1"/>
  <c r="L245" i="1"/>
  <c r="O245" i="1"/>
  <c r="C246" i="1"/>
  <c r="D246" i="1"/>
  <c r="E246" i="1"/>
  <c r="F246" i="1"/>
  <c r="G246" i="1"/>
  <c r="I246" i="1"/>
  <c r="J246" i="1"/>
  <c r="K246" i="1"/>
  <c r="L246" i="1"/>
  <c r="O246" i="1"/>
  <c r="C247" i="1"/>
  <c r="D247" i="1"/>
  <c r="E247" i="1"/>
  <c r="F247" i="1"/>
  <c r="G247" i="1"/>
  <c r="I247" i="1"/>
  <c r="J247" i="1"/>
  <c r="K247" i="1"/>
  <c r="L247" i="1"/>
  <c r="O247" i="1"/>
  <c r="C248" i="1"/>
  <c r="D248" i="1"/>
  <c r="E248" i="1"/>
  <c r="F248" i="1"/>
  <c r="G248" i="1"/>
  <c r="I248" i="1"/>
  <c r="J248" i="1"/>
  <c r="K248" i="1"/>
  <c r="L248" i="1"/>
  <c r="O248" i="1"/>
  <c r="C249" i="1"/>
  <c r="D249" i="1"/>
  <c r="E249" i="1"/>
  <c r="F249" i="1"/>
  <c r="G249" i="1"/>
  <c r="I249" i="1"/>
  <c r="J249" i="1"/>
  <c r="K249" i="1"/>
  <c r="L249" i="1"/>
  <c r="O249" i="1"/>
  <c r="C250" i="1"/>
  <c r="D250" i="1"/>
  <c r="E250" i="1"/>
  <c r="F250" i="1"/>
  <c r="G250" i="1"/>
  <c r="I250" i="1"/>
  <c r="J250" i="1"/>
  <c r="K250" i="1"/>
  <c r="L250" i="1"/>
  <c r="O250" i="1"/>
  <c r="C251" i="1"/>
  <c r="D251" i="1"/>
  <c r="E251" i="1"/>
  <c r="F251" i="1"/>
  <c r="G251" i="1"/>
  <c r="I251" i="1"/>
  <c r="J251" i="1"/>
  <c r="K251" i="1"/>
  <c r="L251" i="1"/>
  <c r="O251" i="1"/>
  <c r="C252" i="1"/>
  <c r="D252" i="1"/>
  <c r="E252" i="1"/>
  <c r="F252" i="1"/>
  <c r="G252" i="1"/>
  <c r="I252" i="1"/>
  <c r="J252" i="1"/>
  <c r="K252" i="1"/>
  <c r="L252" i="1"/>
  <c r="O252" i="1"/>
  <c r="C253" i="1"/>
  <c r="D253" i="1"/>
  <c r="E253" i="1"/>
  <c r="F253" i="1"/>
  <c r="G253" i="1"/>
  <c r="I253" i="1"/>
  <c r="J253" i="1"/>
  <c r="K253" i="1"/>
  <c r="L253" i="1"/>
  <c r="O253" i="1"/>
  <c r="C254" i="1"/>
  <c r="D254" i="1"/>
  <c r="E254" i="1"/>
  <c r="F254" i="1"/>
  <c r="G254" i="1"/>
  <c r="I254" i="1"/>
  <c r="J254" i="1"/>
  <c r="K254" i="1"/>
  <c r="L254" i="1"/>
  <c r="O254" i="1"/>
  <c r="C255" i="1"/>
  <c r="D255" i="1"/>
  <c r="E255" i="1"/>
  <c r="F255" i="1"/>
  <c r="G255" i="1"/>
  <c r="I255" i="1"/>
  <c r="J255" i="1"/>
  <c r="K255" i="1"/>
  <c r="L255" i="1"/>
  <c r="O255" i="1"/>
  <c r="C256" i="1"/>
  <c r="D256" i="1"/>
  <c r="E256" i="1"/>
  <c r="F256" i="1"/>
  <c r="G256" i="1"/>
  <c r="I256" i="1"/>
  <c r="J256" i="1"/>
  <c r="K256" i="1"/>
  <c r="L256" i="1"/>
  <c r="O256" i="1"/>
  <c r="C257" i="1"/>
  <c r="D257" i="1"/>
  <c r="E257" i="1"/>
  <c r="F257" i="1"/>
  <c r="G257" i="1"/>
  <c r="I257" i="1"/>
  <c r="J257" i="1"/>
  <c r="K257" i="1"/>
  <c r="L257" i="1"/>
  <c r="O257" i="1"/>
  <c r="C258" i="1"/>
  <c r="D258" i="1"/>
  <c r="E258" i="1"/>
  <c r="F258" i="1"/>
  <c r="G258" i="1"/>
  <c r="I258" i="1"/>
  <c r="J258" i="1"/>
  <c r="K258" i="1"/>
  <c r="L258" i="1"/>
  <c r="O258" i="1"/>
  <c r="C259" i="1"/>
  <c r="D259" i="1"/>
  <c r="E259" i="1"/>
  <c r="F259" i="1"/>
  <c r="G259" i="1"/>
  <c r="I259" i="1"/>
  <c r="J259" i="1"/>
  <c r="K259" i="1"/>
  <c r="L259" i="1"/>
  <c r="O259" i="1"/>
  <c r="C260" i="1"/>
  <c r="D260" i="1"/>
  <c r="E260" i="1"/>
  <c r="F260" i="1"/>
  <c r="G260" i="1"/>
  <c r="I260" i="1"/>
  <c r="J260" i="1"/>
  <c r="K260" i="1"/>
  <c r="L260" i="1"/>
  <c r="O260" i="1"/>
  <c r="C261" i="1"/>
  <c r="D261" i="1"/>
  <c r="E261" i="1"/>
  <c r="F261" i="1"/>
  <c r="G261" i="1"/>
  <c r="I261" i="1"/>
  <c r="J261" i="1"/>
  <c r="K261" i="1"/>
  <c r="L261" i="1"/>
  <c r="O261" i="1"/>
  <c r="C262" i="1"/>
  <c r="D262" i="1"/>
  <c r="E262" i="1"/>
  <c r="F262" i="1"/>
  <c r="G262" i="1"/>
  <c r="I262" i="1"/>
  <c r="J262" i="1"/>
  <c r="K262" i="1"/>
  <c r="L262" i="1"/>
  <c r="O262" i="1"/>
  <c r="C263" i="1"/>
  <c r="D263" i="1"/>
  <c r="E263" i="1"/>
  <c r="F263" i="1"/>
  <c r="G263" i="1"/>
  <c r="I263" i="1"/>
  <c r="J263" i="1"/>
  <c r="K263" i="1"/>
  <c r="L263" i="1"/>
  <c r="O263" i="1"/>
  <c r="C264" i="1"/>
  <c r="D264" i="1"/>
  <c r="E264" i="1"/>
  <c r="F264" i="1"/>
  <c r="G264" i="1"/>
  <c r="I264" i="1"/>
  <c r="J264" i="1"/>
  <c r="K264" i="1"/>
  <c r="L264" i="1"/>
  <c r="O264" i="1"/>
  <c r="C265" i="1"/>
  <c r="D265" i="1"/>
  <c r="E265" i="1"/>
  <c r="F265" i="1"/>
  <c r="G265" i="1"/>
  <c r="I265" i="1"/>
  <c r="J265" i="1"/>
  <c r="K265" i="1"/>
  <c r="L265" i="1"/>
  <c r="O265" i="1"/>
  <c r="C266" i="1"/>
  <c r="D266" i="1"/>
  <c r="E266" i="1"/>
  <c r="F266" i="1"/>
  <c r="G266" i="1"/>
  <c r="I266" i="1"/>
  <c r="J266" i="1"/>
  <c r="K266" i="1"/>
  <c r="L266" i="1"/>
  <c r="O266" i="1"/>
  <c r="C267" i="1"/>
  <c r="D267" i="1"/>
  <c r="E267" i="1"/>
  <c r="F267" i="1"/>
  <c r="G267" i="1"/>
  <c r="I267" i="1"/>
  <c r="J267" i="1"/>
  <c r="K267" i="1"/>
  <c r="L267" i="1"/>
  <c r="O267" i="1"/>
  <c r="C268" i="1"/>
  <c r="D268" i="1"/>
  <c r="E268" i="1"/>
  <c r="F268" i="1"/>
  <c r="G268" i="1"/>
  <c r="I268" i="1"/>
  <c r="J268" i="1"/>
  <c r="K268" i="1"/>
  <c r="L268" i="1"/>
  <c r="O268" i="1"/>
  <c r="C269" i="1"/>
  <c r="D269" i="1"/>
  <c r="E269" i="1"/>
  <c r="F269" i="1"/>
  <c r="G269" i="1"/>
  <c r="I269" i="1"/>
  <c r="J269" i="1"/>
  <c r="K269" i="1"/>
  <c r="L269" i="1"/>
  <c r="O269" i="1"/>
  <c r="C270" i="1"/>
  <c r="D270" i="1"/>
  <c r="E270" i="1"/>
  <c r="F270" i="1"/>
  <c r="G270" i="1"/>
  <c r="I270" i="1"/>
  <c r="J270" i="1"/>
  <c r="K270" i="1"/>
  <c r="L270" i="1"/>
  <c r="O270" i="1"/>
  <c r="C271" i="1"/>
  <c r="D271" i="1"/>
  <c r="E271" i="1"/>
  <c r="F271" i="1"/>
  <c r="G271" i="1"/>
  <c r="I271" i="1"/>
  <c r="J271" i="1"/>
  <c r="K271" i="1"/>
  <c r="L271" i="1"/>
  <c r="O271" i="1"/>
  <c r="C272" i="1"/>
  <c r="D272" i="1"/>
  <c r="E272" i="1"/>
  <c r="F272" i="1"/>
  <c r="G272" i="1"/>
  <c r="I272" i="1"/>
  <c r="J272" i="1"/>
  <c r="K272" i="1"/>
  <c r="L272" i="1"/>
  <c r="O272" i="1"/>
  <c r="C273" i="1"/>
  <c r="D273" i="1"/>
  <c r="E273" i="1"/>
  <c r="F273" i="1"/>
  <c r="G273" i="1"/>
  <c r="I273" i="1"/>
  <c r="J273" i="1"/>
  <c r="K273" i="1"/>
  <c r="L273" i="1"/>
  <c r="O273" i="1"/>
  <c r="C274" i="1"/>
  <c r="D274" i="1"/>
  <c r="E274" i="1"/>
  <c r="F274" i="1"/>
  <c r="G274" i="1"/>
  <c r="I274" i="1"/>
  <c r="J274" i="1"/>
  <c r="K274" i="1"/>
  <c r="L274" i="1"/>
  <c r="O274" i="1"/>
  <c r="C275" i="1"/>
  <c r="D275" i="1"/>
  <c r="E275" i="1"/>
  <c r="F275" i="1"/>
  <c r="G275" i="1"/>
  <c r="I275" i="1"/>
  <c r="J275" i="1"/>
  <c r="K275" i="1"/>
  <c r="L275" i="1"/>
  <c r="O275" i="1"/>
  <c r="C276" i="1"/>
  <c r="D276" i="1"/>
  <c r="E276" i="1"/>
  <c r="F276" i="1"/>
  <c r="G276" i="1"/>
  <c r="I276" i="1"/>
  <c r="J276" i="1"/>
  <c r="K276" i="1"/>
  <c r="L276" i="1"/>
  <c r="O276" i="1"/>
  <c r="C277" i="1"/>
  <c r="D277" i="1"/>
  <c r="E277" i="1"/>
  <c r="F277" i="1"/>
  <c r="G277" i="1"/>
  <c r="I277" i="1"/>
  <c r="J277" i="1"/>
  <c r="K277" i="1"/>
  <c r="L277" i="1"/>
  <c r="O277" i="1"/>
  <c r="C278" i="1"/>
  <c r="D278" i="1"/>
  <c r="E278" i="1"/>
  <c r="F278" i="1"/>
  <c r="G278" i="1"/>
  <c r="I278" i="1"/>
  <c r="J278" i="1"/>
  <c r="K278" i="1"/>
  <c r="L278" i="1"/>
  <c r="O278" i="1"/>
  <c r="C279" i="1"/>
  <c r="D279" i="1"/>
  <c r="E279" i="1"/>
  <c r="F279" i="1"/>
  <c r="G279" i="1"/>
  <c r="I279" i="1"/>
  <c r="J279" i="1"/>
  <c r="K279" i="1"/>
  <c r="L279" i="1"/>
  <c r="O279" i="1"/>
  <c r="C280" i="1"/>
  <c r="D280" i="1"/>
  <c r="E280" i="1"/>
  <c r="F280" i="1"/>
  <c r="G280" i="1"/>
  <c r="I280" i="1"/>
  <c r="J280" i="1"/>
  <c r="K280" i="1"/>
  <c r="L280" i="1"/>
  <c r="O280" i="1"/>
  <c r="C281" i="1"/>
  <c r="D281" i="1"/>
  <c r="E281" i="1"/>
  <c r="F281" i="1"/>
  <c r="G281" i="1"/>
  <c r="I281" i="1"/>
  <c r="J281" i="1"/>
  <c r="K281" i="1"/>
  <c r="L281" i="1"/>
  <c r="O281" i="1"/>
  <c r="C282" i="1"/>
  <c r="D282" i="1"/>
  <c r="E282" i="1"/>
  <c r="F282" i="1"/>
  <c r="G282" i="1"/>
  <c r="I282" i="1"/>
  <c r="J282" i="1"/>
  <c r="K282" i="1"/>
  <c r="L282" i="1"/>
  <c r="O282" i="1"/>
  <c r="C283" i="1"/>
  <c r="D283" i="1"/>
  <c r="E283" i="1"/>
  <c r="F283" i="1"/>
  <c r="G283" i="1"/>
  <c r="I283" i="1"/>
  <c r="J283" i="1"/>
  <c r="K283" i="1"/>
  <c r="L283" i="1"/>
  <c r="O283" i="1"/>
  <c r="C284" i="1"/>
  <c r="D284" i="1"/>
  <c r="E284" i="1"/>
  <c r="F284" i="1"/>
  <c r="G284" i="1"/>
  <c r="I284" i="1"/>
  <c r="J284" i="1"/>
  <c r="K284" i="1"/>
  <c r="L284" i="1"/>
  <c r="O284" i="1"/>
  <c r="C285" i="1"/>
  <c r="D285" i="1"/>
  <c r="E285" i="1"/>
  <c r="F285" i="1"/>
  <c r="G285" i="1"/>
  <c r="I285" i="1"/>
  <c r="J285" i="1"/>
  <c r="K285" i="1"/>
  <c r="L285" i="1"/>
  <c r="O285" i="1"/>
  <c r="C286" i="1"/>
  <c r="D286" i="1"/>
  <c r="E286" i="1"/>
  <c r="F286" i="1"/>
  <c r="G286" i="1"/>
  <c r="I286" i="1"/>
  <c r="J286" i="1"/>
  <c r="K286" i="1"/>
  <c r="L286" i="1"/>
  <c r="O286" i="1"/>
  <c r="C287" i="1"/>
  <c r="D287" i="1"/>
  <c r="E287" i="1"/>
  <c r="F287" i="1"/>
  <c r="G287" i="1"/>
  <c r="I287" i="1"/>
  <c r="J287" i="1"/>
  <c r="K287" i="1"/>
  <c r="L287" i="1"/>
  <c r="O287" i="1"/>
  <c r="C288" i="1"/>
  <c r="D288" i="1"/>
  <c r="E288" i="1"/>
  <c r="F288" i="1"/>
  <c r="G288" i="1"/>
  <c r="I288" i="1"/>
  <c r="J288" i="1"/>
  <c r="K288" i="1"/>
  <c r="L288" i="1"/>
  <c r="O288" i="1"/>
  <c r="C289" i="1"/>
  <c r="D289" i="1"/>
  <c r="E289" i="1"/>
  <c r="F289" i="1"/>
  <c r="G289" i="1"/>
  <c r="I289" i="1"/>
  <c r="J289" i="1"/>
  <c r="K289" i="1"/>
  <c r="L289" i="1"/>
  <c r="O289" i="1"/>
  <c r="C290" i="1"/>
  <c r="D290" i="1"/>
  <c r="E290" i="1"/>
  <c r="F290" i="1"/>
  <c r="G290" i="1"/>
  <c r="I290" i="1"/>
  <c r="J290" i="1"/>
  <c r="K290" i="1"/>
  <c r="L290" i="1"/>
  <c r="O290" i="1"/>
  <c r="C291" i="1"/>
  <c r="D291" i="1"/>
  <c r="E291" i="1"/>
  <c r="F291" i="1"/>
  <c r="G291" i="1"/>
  <c r="I291" i="1"/>
  <c r="J291" i="1"/>
  <c r="K291" i="1"/>
  <c r="L291" i="1"/>
  <c r="O291" i="1"/>
  <c r="C292" i="1"/>
  <c r="D292" i="1"/>
  <c r="E292" i="1"/>
  <c r="F292" i="1"/>
  <c r="G292" i="1"/>
  <c r="I292" i="1"/>
  <c r="J292" i="1"/>
  <c r="K292" i="1"/>
  <c r="L292" i="1"/>
  <c r="O292" i="1"/>
  <c r="C293" i="1"/>
  <c r="D293" i="1"/>
  <c r="E293" i="1"/>
  <c r="F293" i="1"/>
  <c r="G293" i="1"/>
  <c r="I293" i="1"/>
  <c r="J293" i="1"/>
  <c r="K293" i="1"/>
  <c r="L293" i="1"/>
  <c r="O293" i="1"/>
  <c r="C294" i="1"/>
  <c r="D294" i="1"/>
  <c r="E294" i="1"/>
  <c r="F294" i="1"/>
  <c r="G294" i="1"/>
  <c r="I294" i="1"/>
  <c r="J294" i="1"/>
  <c r="K294" i="1"/>
  <c r="L294" i="1"/>
  <c r="O294" i="1"/>
  <c r="C295" i="1"/>
  <c r="D295" i="1"/>
  <c r="E295" i="1"/>
  <c r="F295" i="1"/>
  <c r="G295" i="1"/>
  <c r="I295" i="1"/>
  <c r="J295" i="1"/>
  <c r="K295" i="1"/>
  <c r="L295" i="1"/>
  <c r="O295" i="1"/>
  <c r="C296" i="1"/>
  <c r="D296" i="1"/>
  <c r="E296" i="1"/>
  <c r="F296" i="1"/>
  <c r="G296" i="1"/>
  <c r="I296" i="1"/>
  <c r="J296" i="1"/>
  <c r="K296" i="1"/>
  <c r="L296" i="1"/>
  <c r="O296" i="1"/>
  <c r="C297" i="1"/>
  <c r="D297" i="1"/>
  <c r="E297" i="1"/>
  <c r="F297" i="1"/>
  <c r="G297" i="1"/>
  <c r="I297" i="1"/>
  <c r="J297" i="1"/>
  <c r="K297" i="1"/>
  <c r="L297" i="1"/>
  <c r="O297" i="1"/>
  <c r="C298" i="1"/>
  <c r="D298" i="1"/>
  <c r="E298" i="1"/>
  <c r="F298" i="1"/>
  <c r="G298" i="1"/>
  <c r="I298" i="1"/>
  <c r="J298" i="1"/>
  <c r="K298" i="1"/>
  <c r="L298" i="1"/>
  <c r="O298" i="1"/>
  <c r="C299" i="1"/>
  <c r="D299" i="1"/>
  <c r="E299" i="1"/>
  <c r="F299" i="1"/>
  <c r="G299" i="1"/>
  <c r="I299" i="1"/>
  <c r="J299" i="1"/>
  <c r="K299" i="1"/>
  <c r="L299" i="1"/>
  <c r="O299" i="1"/>
  <c r="C300" i="1"/>
  <c r="D300" i="1"/>
  <c r="E300" i="1"/>
  <c r="F300" i="1"/>
  <c r="G300" i="1"/>
  <c r="I300" i="1"/>
  <c r="J300" i="1"/>
  <c r="K300" i="1"/>
  <c r="L300" i="1"/>
  <c r="O300" i="1"/>
  <c r="C301" i="1"/>
  <c r="D301" i="1"/>
  <c r="E301" i="1"/>
  <c r="F301" i="1"/>
  <c r="G301" i="1"/>
  <c r="I301" i="1"/>
  <c r="J301" i="1"/>
  <c r="K301" i="1"/>
  <c r="L301" i="1"/>
  <c r="O301" i="1"/>
  <c r="C302" i="1"/>
  <c r="D302" i="1"/>
  <c r="E302" i="1"/>
  <c r="F302" i="1"/>
  <c r="G302" i="1"/>
  <c r="I302" i="1"/>
  <c r="J302" i="1"/>
  <c r="K302" i="1"/>
  <c r="L302" i="1"/>
  <c r="O302" i="1"/>
  <c r="C303" i="1"/>
  <c r="D303" i="1"/>
  <c r="E303" i="1"/>
  <c r="F303" i="1"/>
  <c r="G303" i="1"/>
  <c r="I303" i="1"/>
  <c r="J303" i="1"/>
  <c r="K303" i="1"/>
  <c r="L303" i="1"/>
  <c r="O303" i="1"/>
  <c r="C304" i="1"/>
  <c r="D304" i="1"/>
  <c r="E304" i="1"/>
  <c r="F304" i="1"/>
  <c r="G304" i="1"/>
  <c r="I304" i="1"/>
  <c r="J304" i="1"/>
  <c r="K304" i="1"/>
  <c r="L304" i="1"/>
  <c r="O304" i="1"/>
  <c r="C305" i="1"/>
  <c r="D305" i="1"/>
  <c r="E305" i="1"/>
  <c r="F305" i="1"/>
  <c r="G305" i="1"/>
  <c r="I305" i="1"/>
  <c r="J305" i="1"/>
  <c r="K305" i="1"/>
  <c r="L305" i="1"/>
  <c r="O305" i="1"/>
  <c r="C306" i="1"/>
  <c r="D306" i="1"/>
  <c r="E306" i="1"/>
  <c r="F306" i="1"/>
  <c r="G306" i="1"/>
  <c r="I306" i="1"/>
  <c r="J306" i="1"/>
  <c r="K306" i="1"/>
  <c r="L306" i="1"/>
  <c r="O306" i="1"/>
  <c r="C307" i="1"/>
  <c r="D307" i="1"/>
  <c r="E307" i="1"/>
  <c r="F307" i="1"/>
  <c r="G307" i="1"/>
  <c r="I307" i="1"/>
  <c r="J307" i="1"/>
  <c r="K307" i="1"/>
  <c r="L307" i="1"/>
  <c r="O307" i="1"/>
  <c r="C308" i="1"/>
  <c r="D308" i="1"/>
  <c r="E308" i="1"/>
  <c r="F308" i="1"/>
  <c r="G308" i="1"/>
  <c r="I308" i="1"/>
  <c r="J308" i="1"/>
  <c r="K308" i="1"/>
  <c r="L308" i="1"/>
  <c r="O308" i="1"/>
  <c r="C309" i="1"/>
  <c r="D309" i="1"/>
  <c r="E309" i="1"/>
  <c r="F309" i="1"/>
  <c r="G309" i="1"/>
  <c r="I309" i="1"/>
  <c r="J309" i="1"/>
  <c r="K309" i="1"/>
  <c r="L309" i="1"/>
  <c r="O309" i="1"/>
  <c r="C310" i="1"/>
  <c r="D310" i="1"/>
  <c r="E310" i="1"/>
  <c r="F310" i="1"/>
  <c r="G310" i="1"/>
  <c r="I310" i="1"/>
  <c r="J310" i="1"/>
  <c r="K310" i="1"/>
  <c r="L310" i="1"/>
  <c r="O310" i="1"/>
  <c r="C311" i="1"/>
  <c r="D311" i="1"/>
  <c r="E311" i="1"/>
  <c r="F311" i="1"/>
  <c r="G311" i="1"/>
  <c r="I311" i="1"/>
  <c r="J311" i="1"/>
  <c r="K311" i="1"/>
  <c r="L311" i="1"/>
  <c r="O311" i="1"/>
  <c r="C312" i="1"/>
  <c r="D312" i="1"/>
  <c r="E312" i="1"/>
  <c r="F312" i="1"/>
  <c r="G312" i="1"/>
  <c r="I312" i="1"/>
  <c r="J312" i="1"/>
  <c r="K312" i="1"/>
  <c r="L312" i="1"/>
  <c r="O312" i="1"/>
  <c r="C313" i="1"/>
  <c r="D313" i="1"/>
  <c r="E313" i="1"/>
  <c r="F313" i="1"/>
  <c r="G313" i="1"/>
  <c r="I313" i="1"/>
  <c r="J313" i="1"/>
  <c r="K313" i="1"/>
  <c r="L313" i="1"/>
  <c r="O313" i="1"/>
  <c r="C314" i="1"/>
  <c r="D314" i="1"/>
  <c r="E314" i="1"/>
  <c r="F314" i="1"/>
  <c r="G314" i="1"/>
  <c r="I314" i="1"/>
  <c r="J314" i="1"/>
  <c r="K314" i="1"/>
  <c r="L314" i="1"/>
  <c r="O314" i="1"/>
  <c r="C315" i="1"/>
  <c r="D315" i="1"/>
  <c r="E315" i="1"/>
  <c r="F315" i="1"/>
  <c r="G315" i="1"/>
  <c r="I315" i="1"/>
  <c r="J315" i="1"/>
  <c r="K315" i="1"/>
  <c r="L315" i="1"/>
  <c r="O315" i="1"/>
  <c r="C316" i="1"/>
  <c r="D316" i="1"/>
  <c r="E316" i="1"/>
  <c r="F316" i="1"/>
  <c r="G316" i="1"/>
  <c r="I316" i="1"/>
  <c r="J316" i="1"/>
  <c r="K316" i="1"/>
  <c r="L316" i="1"/>
  <c r="O316" i="1"/>
  <c r="C317" i="1"/>
  <c r="D317" i="1"/>
  <c r="E317" i="1"/>
  <c r="F317" i="1"/>
  <c r="G317" i="1"/>
  <c r="I317" i="1"/>
  <c r="J317" i="1"/>
  <c r="K317" i="1"/>
  <c r="L317" i="1"/>
  <c r="O317" i="1"/>
  <c r="C318" i="1"/>
  <c r="D318" i="1"/>
  <c r="E318" i="1"/>
  <c r="F318" i="1"/>
  <c r="G318" i="1"/>
  <c r="I318" i="1"/>
  <c r="J318" i="1"/>
  <c r="K318" i="1"/>
  <c r="L318" i="1"/>
  <c r="O318" i="1"/>
  <c r="C319" i="1"/>
  <c r="D319" i="1"/>
  <c r="E319" i="1"/>
  <c r="F319" i="1"/>
  <c r="G319" i="1"/>
  <c r="I319" i="1"/>
  <c r="J319" i="1"/>
  <c r="K319" i="1"/>
  <c r="L319" i="1"/>
  <c r="O319" i="1"/>
  <c r="C320" i="1"/>
  <c r="D320" i="1"/>
  <c r="E320" i="1"/>
  <c r="F320" i="1"/>
  <c r="G320" i="1"/>
  <c r="I320" i="1"/>
  <c r="J320" i="1"/>
  <c r="K320" i="1"/>
  <c r="L320" i="1"/>
  <c r="O320" i="1"/>
  <c r="C321" i="1"/>
  <c r="D321" i="1"/>
  <c r="E321" i="1"/>
  <c r="F321" i="1"/>
  <c r="G321" i="1"/>
  <c r="I321" i="1"/>
  <c r="J321" i="1"/>
  <c r="K321" i="1"/>
  <c r="L321" i="1"/>
  <c r="O321" i="1"/>
  <c r="C322" i="1"/>
  <c r="D322" i="1"/>
  <c r="E322" i="1"/>
  <c r="F322" i="1"/>
  <c r="G322" i="1"/>
  <c r="I322" i="1"/>
  <c r="J322" i="1"/>
  <c r="K322" i="1"/>
  <c r="L322" i="1"/>
  <c r="O322" i="1"/>
  <c r="C323" i="1"/>
  <c r="D323" i="1"/>
  <c r="E323" i="1"/>
  <c r="F323" i="1"/>
  <c r="G323" i="1"/>
  <c r="I323" i="1"/>
  <c r="J323" i="1"/>
  <c r="K323" i="1"/>
  <c r="L323" i="1"/>
  <c r="O323" i="1"/>
  <c r="C324" i="1"/>
  <c r="D324" i="1"/>
  <c r="E324" i="1"/>
  <c r="F324" i="1"/>
  <c r="G324" i="1"/>
  <c r="I324" i="1"/>
  <c r="J324" i="1"/>
  <c r="K324" i="1"/>
  <c r="L324" i="1"/>
  <c r="O324" i="1"/>
  <c r="C325" i="1"/>
  <c r="D325" i="1"/>
  <c r="E325" i="1"/>
  <c r="F325" i="1"/>
  <c r="G325" i="1"/>
  <c r="I325" i="1"/>
  <c r="J325" i="1"/>
  <c r="K325" i="1"/>
  <c r="L325" i="1"/>
  <c r="O325" i="1"/>
  <c r="C326" i="1"/>
  <c r="D326" i="1"/>
  <c r="E326" i="1"/>
  <c r="F326" i="1"/>
  <c r="G326" i="1"/>
  <c r="I326" i="1"/>
  <c r="J326" i="1"/>
  <c r="K326" i="1"/>
  <c r="L326" i="1"/>
  <c r="O326" i="1"/>
  <c r="C327" i="1"/>
  <c r="D327" i="1"/>
  <c r="E327" i="1"/>
  <c r="F327" i="1"/>
  <c r="G327" i="1"/>
  <c r="I327" i="1"/>
  <c r="J327" i="1"/>
  <c r="K327" i="1"/>
  <c r="L327" i="1"/>
  <c r="O327" i="1"/>
  <c r="C328" i="1"/>
  <c r="D328" i="1"/>
  <c r="E328" i="1"/>
  <c r="F328" i="1"/>
  <c r="G328" i="1"/>
  <c r="I328" i="1"/>
  <c r="J328" i="1"/>
  <c r="K328" i="1"/>
  <c r="L328" i="1"/>
  <c r="O328" i="1"/>
  <c r="C329" i="1"/>
  <c r="D329" i="1"/>
  <c r="E329" i="1"/>
  <c r="F329" i="1"/>
  <c r="G329" i="1"/>
  <c r="I329" i="1"/>
  <c r="J329" i="1"/>
  <c r="K329" i="1"/>
  <c r="L329" i="1"/>
  <c r="O329" i="1"/>
  <c r="C330" i="1"/>
  <c r="D330" i="1"/>
  <c r="E330" i="1"/>
  <c r="F330" i="1"/>
  <c r="G330" i="1"/>
  <c r="I330" i="1"/>
  <c r="J330" i="1"/>
  <c r="K330" i="1"/>
  <c r="L330" i="1"/>
  <c r="O330" i="1"/>
  <c r="C331" i="1"/>
  <c r="D331" i="1"/>
  <c r="E331" i="1"/>
  <c r="F331" i="1"/>
  <c r="G331" i="1"/>
  <c r="I331" i="1"/>
  <c r="J331" i="1"/>
  <c r="K331" i="1"/>
  <c r="L331" i="1"/>
  <c r="O331" i="1"/>
  <c r="C332" i="1"/>
  <c r="D332" i="1"/>
  <c r="E332" i="1"/>
  <c r="F332" i="1"/>
  <c r="G332" i="1"/>
  <c r="I332" i="1"/>
  <c r="J332" i="1"/>
  <c r="K332" i="1"/>
  <c r="L332" i="1"/>
  <c r="O332" i="1"/>
  <c r="C333" i="1"/>
  <c r="D333" i="1"/>
  <c r="E333" i="1"/>
  <c r="F333" i="1"/>
  <c r="G333" i="1"/>
  <c r="I333" i="1"/>
  <c r="J333" i="1"/>
  <c r="K333" i="1"/>
  <c r="L333" i="1"/>
  <c r="O333" i="1"/>
  <c r="C334" i="1"/>
  <c r="D334" i="1"/>
  <c r="E334" i="1"/>
  <c r="F334" i="1"/>
  <c r="G334" i="1"/>
  <c r="I334" i="1"/>
  <c r="J334" i="1"/>
  <c r="K334" i="1"/>
  <c r="L334" i="1"/>
  <c r="O334" i="1"/>
  <c r="C335" i="1"/>
  <c r="D335" i="1"/>
  <c r="E335" i="1"/>
  <c r="F335" i="1"/>
  <c r="G335" i="1"/>
  <c r="I335" i="1"/>
  <c r="J335" i="1"/>
  <c r="K335" i="1"/>
  <c r="L335" i="1"/>
  <c r="O335" i="1"/>
  <c r="C336" i="1"/>
  <c r="D336" i="1"/>
  <c r="E336" i="1"/>
  <c r="F336" i="1"/>
  <c r="G336" i="1"/>
  <c r="I336" i="1"/>
  <c r="J336" i="1"/>
  <c r="K336" i="1"/>
  <c r="L336" i="1"/>
  <c r="O336" i="1"/>
  <c r="C337" i="1"/>
  <c r="D337" i="1"/>
  <c r="E337" i="1"/>
  <c r="F337" i="1"/>
  <c r="G337" i="1"/>
  <c r="I337" i="1"/>
  <c r="J337" i="1"/>
  <c r="K337" i="1"/>
  <c r="L337" i="1"/>
  <c r="O337" i="1"/>
  <c r="C338" i="1"/>
  <c r="D338" i="1"/>
  <c r="E338" i="1"/>
  <c r="F338" i="1"/>
  <c r="G338" i="1"/>
  <c r="I338" i="1"/>
  <c r="J338" i="1"/>
  <c r="K338" i="1"/>
  <c r="L338" i="1"/>
  <c r="O338" i="1"/>
  <c r="C339" i="1"/>
  <c r="D339" i="1"/>
  <c r="E339" i="1"/>
  <c r="F339" i="1"/>
  <c r="G339" i="1"/>
  <c r="I339" i="1"/>
  <c r="J339" i="1"/>
  <c r="K339" i="1"/>
  <c r="L339" i="1"/>
  <c r="O339" i="1"/>
  <c r="C340" i="1"/>
  <c r="D340" i="1"/>
  <c r="E340" i="1"/>
  <c r="F340" i="1"/>
  <c r="G340" i="1"/>
  <c r="I340" i="1"/>
  <c r="J340" i="1"/>
  <c r="K340" i="1"/>
  <c r="L340" i="1"/>
  <c r="O340" i="1"/>
  <c r="C341" i="1"/>
  <c r="D341" i="1"/>
  <c r="E341" i="1"/>
  <c r="F341" i="1"/>
  <c r="G341" i="1"/>
  <c r="I341" i="1"/>
  <c r="J341" i="1"/>
  <c r="K341" i="1"/>
  <c r="L341" i="1"/>
  <c r="O341" i="1"/>
  <c r="C342" i="1"/>
  <c r="D342" i="1"/>
  <c r="E342" i="1"/>
  <c r="F342" i="1"/>
  <c r="G342" i="1"/>
  <c r="I342" i="1"/>
  <c r="J342" i="1"/>
  <c r="K342" i="1"/>
  <c r="L342" i="1"/>
  <c r="O342" i="1"/>
  <c r="C343" i="1"/>
  <c r="D343" i="1"/>
  <c r="E343" i="1"/>
  <c r="F343" i="1"/>
  <c r="G343" i="1"/>
  <c r="I343" i="1"/>
  <c r="J343" i="1"/>
  <c r="K343" i="1"/>
  <c r="L343" i="1"/>
  <c r="O343" i="1"/>
  <c r="C344" i="1"/>
  <c r="D344" i="1"/>
  <c r="E344" i="1"/>
  <c r="F344" i="1"/>
  <c r="G344" i="1"/>
  <c r="I344" i="1"/>
  <c r="J344" i="1"/>
  <c r="K344" i="1"/>
  <c r="L344" i="1"/>
  <c r="O344" i="1"/>
  <c r="C345" i="1"/>
  <c r="D345" i="1"/>
  <c r="E345" i="1"/>
  <c r="F345" i="1"/>
  <c r="G345" i="1"/>
  <c r="I345" i="1"/>
  <c r="J345" i="1"/>
  <c r="K345" i="1"/>
  <c r="L345" i="1"/>
  <c r="O345" i="1"/>
  <c r="C346" i="1"/>
  <c r="D346" i="1"/>
  <c r="E346" i="1"/>
  <c r="F346" i="1"/>
  <c r="G346" i="1"/>
  <c r="I346" i="1"/>
  <c r="J346" i="1"/>
  <c r="K346" i="1"/>
  <c r="L346" i="1"/>
  <c r="O346" i="1"/>
  <c r="C347" i="1"/>
  <c r="D347" i="1"/>
  <c r="E347" i="1"/>
  <c r="F347" i="1"/>
  <c r="G347" i="1"/>
  <c r="I347" i="1"/>
  <c r="J347" i="1"/>
  <c r="K347" i="1"/>
  <c r="L347" i="1"/>
  <c r="O347" i="1"/>
  <c r="C348" i="1"/>
  <c r="D348" i="1"/>
  <c r="E348" i="1"/>
  <c r="F348" i="1"/>
  <c r="G348" i="1"/>
  <c r="I348" i="1"/>
  <c r="J348" i="1"/>
  <c r="K348" i="1"/>
  <c r="L348" i="1"/>
  <c r="O348" i="1"/>
  <c r="C349" i="1"/>
  <c r="D349" i="1"/>
  <c r="E349" i="1"/>
  <c r="F349" i="1"/>
  <c r="G349" i="1"/>
  <c r="I349" i="1"/>
  <c r="J349" i="1"/>
  <c r="K349" i="1"/>
  <c r="L349" i="1"/>
  <c r="O349" i="1"/>
  <c r="C350" i="1"/>
  <c r="D350" i="1"/>
  <c r="E350" i="1"/>
  <c r="F350" i="1"/>
  <c r="G350" i="1"/>
  <c r="I350" i="1"/>
  <c r="J350" i="1"/>
  <c r="K350" i="1"/>
  <c r="L350" i="1"/>
  <c r="O350" i="1"/>
  <c r="C351" i="1"/>
  <c r="D351" i="1"/>
  <c r="E351" i="1"/>
  <c r="F351" i="1"/>
  <c r="G351" i="1"/>
  <c r="I351" i="1"/>
  <c r="J351" i="1"/>
  <c r="K351" i="1"/>
  <c r="L351" i="1"/>
  <c r="O351" i="1"/>
  <c r="C352" i="1"/>
  <c r="D352" i="1"/>
  <c r="E352" i="1"/>
  <c r="F352" i="1"/>
  <c r="G352" i="1"/>
  <c r="I352" i="1"/>
  <c r="J352" i="1"/>
  <c r="K352" i="1"/>
  <c r="L352" i="1"/>
  <c r="O352" i="1"/>
  <c r="C353" i="1"/>
  <c r="D353" i="1"/>
  <c r="E353" i="1"/>
  <c r="F353" i="1"/>
  <c r="G353" i="1"/>
  <c r="I353" i="1"/>
  <c r="J353" i="1"/>
  <c r="K353" i="1"/>
  <c r="L353" i="1"/>
  <c r="O353" i="1"/>
  <c r="C354" i="1"/>
  <c r="D354" i="1"/>
  <c r="E354" i="1"/>
  <c r="F354" i="1"/>
  <c r="G354" i="1"/>
  <c r="I354" i="1"/>
  <c r="J354" i="1"/>
  <c r="K354" i="1"/>
  <c r="L354" i="1"/>
  <c r="O354" i="1"/>
  <c r="C355" i="1"/>
  <c r="D355" i="1"/>
  <c r="E355" i="1"/>
  <c r="F355" i="1"/>
  <c r="G355" i="1"/>
  <c r="I355" i="1"/>
  <c r="J355" i="1"/>
  <c r="K355" i="1"/>
  <c r="L355" i="1"/>
  <c r="O355" i="1"/>
  <c r="C356" i="1"/>
  <c r="D356" i="1"/>
  <c r="E356" i="1"/>
  <c r="F356" i="1"/>
  <c r="G356" i="1"/>
  <c r="I356" i="1"/>
  <c r="J356" i="1"/>
  <c r="K356" i="1"/>
  <c r="L356" i="1"/>
  <c r="O356" i="1"/>
  <c r="C357" i="1"/>
  <c r="D357" i="1"/>
  <c r="E357" i="1"/>
  <c r="F357" i="1"/>
  <c r="G357" i="1"/>
  <c r="I357" i="1"/>
  <c r="J357" i="1"/>
  <c r="K357" i="1"/>
  <c r="L357" i="1"/>
  <c r="O357" i="1"/>
  <c r="C358" i="1"/>
  <c r="D358" i="1"/>
  <c r="E358" i="1"/>
  <c r="F358" i="1"/>
  <c r="G358" i="1"/>
  <c r="I358" i="1"/>
  <c r="J358" i="1"/>
  <c r="K358" i="1"/>
  <c r="L358" i="1"/>
  <c r="O358" i="1"/>
  <c r="C359" i="1"/>
  <c r="D359" i="1"/>
  <c r="E359" i="1"/>
  <c r="F359" i="1"/>
  <c r="G359" i="1"/>
  <c r="I359" i="1"/>
  <c r="J359" i="1"/>
  <c r="K359" i="1"/>
  <c r="L359" i="1"/>
  <c r="O359" i="1"/>
  <c r="C360" i="1"/>
  <c r="D360" i="1"/>
  <c r="E360" i="1"/>
  <c r="F360" i="1"/>
  <c r="G360" i="1"/>
  <c r="I360" i="1"/>
  <c r="J360" i="1"/>
  <c r="K360" i="1"/>
  <c r="L360" i="1"/>
  <c r="O360" i="1"/>
  <c r="C361" i="1"/>
  <c r="D361" i="1"/>
  <c r="E361" i="1"/>
  <c r="F361" i="1"/>
  <c r="G361" i="1"/>
  <c r="I361" i="1"/>
  <c r="J361" i="1"/>
  <c r="K361" i="1"/>
  <c r="L361" i="1"/>
  <c r="O361" i="1"/>
  <c r="C362" i="1"/>
  <c r="D362" i="1"/>
  <c r="E362" i="1"/>
  <c r="F362" i="1"/>
  <c r="G362" i="1"/>
  <c r="I362" i="1"/>
  <c r="J362" i="1"/>
  <c r="K362" i="1"/>
  <c r="L362" i="1"/>
  <c r="O362" i="1"/>
  <c r="C363" i="1"/>
  <c r="D363" i="1"/>
  <c r="E363" i="1"/>
  <c r="F363" i="1"/>
  <c r="G363" i="1"/>
  <c r="I363" i="1"/>
  <c r="J363" i="1"/>
  <c r="K363" i="1"/>
  <c r="L363" i="1"/>
  <c r="O363" i="1"/>
  <c r="C364" i="1"/>
  <c r="D364" i="1"/>
  <c r="E364" i="1"/>
  <c r="F364" i="1"/>
  <c r="G364" i="1"/>
  <c r="I364" i="1"/>
  <c r="J364" i="1"/>
  <c r="K364" i="1"/>
  <c r="L364" i="1"/>
  <c r="O364" i="1"/>
  <c r="C365" i="1"/>
  <c r="D365" i="1"/>
  <c r="E365" i="1"/>
  <c r="F365" i="1"/>
  <c r="G365" i="1"/>
  <c r="I365" i="1"/>
  <c r="J365" i="1"/>
  <c r="K365" i="1"/>
  <c r="L365" i="1"/>
  <c r="O365" i="1"/>
  <c r="C366" i="1"/>
  <c r="D366" i="1"/>
  <c r="E366" i="1"/>
  <c r="F366" i="1"/>
  <c r="G366" i="1"/>
  <c r="I366" i="1"/>
  <c r="J366" i="1"/>
  <c r="K366" i="1"/>
  <c r="L366" i="1"/>
  <c r="O366" i="1"/>
  <c r="C367" i="1"/>
  <c r="D367" i="1"/>
  <c r="E367" i="1"/>
  <c r="F367" i="1"/>
  <c r="G367" i="1"/>
  <c r="I367" i="1"/>
  <c r="J367" i="1"/>
  <c r="K367" i="1"/>
  <c r="L367" i="1"/>
  <c r="O367" i="1"/>
  <c r="C368" i="1"/>
  <c r="D368" i="1"/>
  <c r="E368" i="1"/>
  <c r="F368" i="1"/>
  <c r="G368" i="1"/>
  <c r="I368" i="1"/>
  <c r="J368" i="1"/>
  <c r="K368" i="1"/>
  <c r="L368" i="1"/>
  <c r="O368" i="1"/>
  <c r="C369" i="1"/>
  <c r="D369" i="1"/>
  <c r="E369" i="1"/>
  <c r="F369" i="1"/>
  <c r="G369" i="1"/>
  <c r="I369" i="1"/>
  <c r="J369" i="1"/>
  <c r="K369" i="1"/>
  <c r="L369" i="1"/>
  <c r="O369" i="1"/>
  <c r="C370" i="1"/>
  <c r="D370" i="1"/>
  <c r="E370" i="1"/>
  <c r="F370" i="1"/>
  <c r="G370" i="1"/>
  <c r="I370" i="1"/>
  <c r="J370" i="1"/>
  <c r="K370" i="1"/>
  <c r="L370" i="1"/>
  <c r="O370" i="1"/>
  <c r="C371" i="1"/>
  <c r="D371" i="1"/>
  <c r="E371" i="1"/>
  <c r="F371" i="1"/>
  <c r="G371" i="1"/>
  <c r="I371" i="1"/>
  <c r="J371" i="1"/>
  <c r="K371" i="1"/>
  <c r="L371" i="1"/>
  <c r="O371" i="1"/>
  <c r="C372" i="1"/>
  <c r="D372" i="1"/>
  <c r="E372" i="1"/>
  <c r="F372" i="1"/>
  <c r="G372" i="1"/>
  <c r="I372" i="1"/>
  <c r="J372" i="1"/>
  <c r="K372" i="1"/>
  <c r="L372" i="1"/>
  <c r="O372" i="1"/>
  <c r="C373" i="1"/>
  <c r="D373" i="1"/>
  <c r="E373" i="1"/>
  <c r="F373" i="1"/>
  <c r="G373" i="1"/>
  <c r="I373" i="1"/>
  <c r="J373" i="1"/>
  <c r="K373" i="1"/>
  <c r="L373" i="1"/>
  <c r="O373" i="1"/>
  <c r="C374" i="1"/>
  <c r="D374" i="1"/>
  <c r="E374" i="1"/>
  <c r="F374" i="1"/>
  <c r="G374" i="1"/>
  <c r="I374" i="1"/>
  <c r="J374" i="1"/>
  <c r="K374" i="1"/>
  <c r="L374" i="1"/>
  <c r="O374" i="1"/>
  <c r="C375" i="1"/>
  <c r="D375" i="1"/>
  <c r="E375" i="1"/>
  <c r="F375" i="1"/>
  <c r="G375" i="1"/>
  <c r="I375" i="1"/>
  <c r="J375" i="1"/>
  <c r="K375" i="1"/>
  <c r="L375" i="1"/>
  <c r="O375" i="1"/>
  <c r="C376" i="1"/>
  <c r="D376" i="1"/>
  <c r="E376" i="1"/>
  <c r="F376" i="1"/>
  <c r="G376" i="1"/>
  <c r="I376" i="1"/>
  <c r="J376" i="1"/>
  <c r="K376" i="1"/>
  <c r="L376" i="1"/>
  <c r="O376" i="1"/>
  <c r="C377" i="1"/>
  <c r="D377" i="1"/>
  <c r="E377" i="1"/>
  <c r="F377" i="1"/>
  <c r="G377" i="1"/>
  <c r="I377" i="1"/>
  <c r="J377" i="1"/>
  <c r="K377" i="1"/>
  <c r="L377" i="1"/>
  <c r="O377" i="1"/>
  <c r="C378" i="1"/>
  <c r="D378" i="1"/>
  <c r="E378" i="1"/>
  <c r="F378" i="1"/>
  <c r="G378" i="1"/>
  <c r="I378" i="1"/>
  <c r="J378" i="1"/>
  <c r="K378" i="1"/>
  <c r="L378" i="1"/>
  <c r="O378" i="1"/>
  <c r="C379" i="1"/>
  <c r="D379" i="1"/>
  <c r="E379" i="1"/>
  <c r="F379" i="1"/>
  <c r="G379" i="1"/>
  <c r="I379" i="1"/>
  <c r="J379" i="1"/>
  <c r="K379" i="1"/>
  <c r="L379" i="1"/>
  <c r="O379" i="1"/>
  <c r="C380" i="1"/>
  <c r="D380" i="1"/>
  <c r="E380" i="1"/>
  <c r="F380" i="1"/>
  <c r="G380" i="1"/>
  <c r="I380" i="1"/>
  <c r="J380" i="1"/>
  <c r="K380" i="1"/>
  <c r="L380" i="1"/>
  <c r="O380" i="1"/>
  <c r="C381" i="1"/>
  <c r="D381" i="1"/>
  <c r="E381" i="1"/>
  <c r="F381" i="1"/>
  <c r="G381" i="1"/>
  <c r="I381" i="1"/>
  <c r="J381" i="1"/>
  <c r="K381" i="1"/>
  <c r="L381" i="1"/>
  <c r="O381" i="1"/>
  <c r="C382" i="1"/>
  <c r="D382" i="1"/>
  <c r="E382" i="1"/>
  <c r="F382" i="1"/>
  <c r="G382" i="1"/>
  <c r="I382" i="1"/>
  <c r="J382" i="1"/>
  <c r="K382" i="1"/>
  <c r="L382" i="1"/>
  <c r="O382" i="1"/>
  <c r="C383" i="1"/>
  <c r="D383" i="1"/>
  <c r="E383" i="1"/>
  <c r="F383" i="1"/>
  <c r="G383" i="1"/>
  <c r="I383" i="1"/>
  <c r="J383" i="1"/>
  <c r="K383" i="1"/>
  <c r="L383" i="1"/>
  <c r="O383" i="1"/>
  <c r="C384" i="1"/>
  <c r="D384" i="1"/>
  <c r="E384" i="1"/>
  <c r="F384" i="1"/>
  <c r="G384" i="1"/>
  <c r="I384" i="1"/>
  <c r="J384" i="1"/>
  <c r="K384" i="1"/>
  <c r="L384" i="1"/>
  <c r="O384" i="1"/>
  <c r="C385" i="1"/>
  <c r="D385" i="1"/>
  <c r="E385" i="1"/>
  <c r="F385" i="1"/>
  <c r="G385" i="1"/>
  <c r="I385" i="1"/>
  <c r="J385" i="1"/>
  <c r="K385" i="1"/>
  <c r="L385" i="1"/>
  <c r="O385" i="1"/>
  <c r="C386" i="1"/>
  <c r="D386" i="1"/>
  <c r="E386" i="1"/>
  <c r="F386" i="1"/>
  <c r="G386" i="1"/>
  <c r="I386" i="1"/>
  <c r="J386" i="1"/>
  <c r="K386" i="1"/>
  <c r="L386" i="1"/>
  <c r="O386" i="1"/>
  <c r="C387" i="1"/>
  <c r="D387" i="1"/>
  <c r="E387" i="1"/>
  <c r="F387" i="1"/>
  <c r="G387" i="1"/>
  <c r="I387" i="1"/>
  <c r="J387" i="1"/>
  <c r="K387" i="1"/>
  <c r="L387" i="1"/>
  <c r="O387" i="1"/>
  <c r="C388" i="1"/>
  <c r="D388" i="1"/>
  <c r="E388" i="1"/>
  <c r="F388" i="1"/>
  <c r="G388" i="1"/>
  <c r="I388" i="1"/>
  <c r="J388" i="1"/>
  <c r="K388" i="1"/>
  <c r="L388" i="1"/>
  <c r="O388" i="1"/>
  <c r="C389" i="1"/>
  <c r="D389" i="1"/>
  <c r="E389" i="1"/>
  <c r="F389" i="1"/>
  <c r="G389" i="1"/>
  <c r="I389" i="1"/>
  <c r="J389" i="1"/>
  <c r="K389" i="1"/>
  <c r="L389" i="1"/>
  <c r="O389" i="1"/>
  <c r="C390" i="1"/>
  <c r="D390" i="1"/>
  <c r="E390" i="1"/>
  <c r="F390" i="1"/>
  <c r="G390" i="1"/>
  <c r="I390" i="1"/>
  <c r="J390" i="1"/>
  <c r="K390" i="1"/>
  <c r="L390" i="1"/>
  <c r="O390" i="1"/>
  <c r="C391" i="1"/>
  <c r="D391" i="1"/>
  <c r="E391" i="1"/>
  <c r="F391" i="1"/>
  <c r="G391" i="1"/>
  <c r="I391" i="1"/>
  <c r="J391" i="1"/>
  <c r="K391" i="1"/>
  <c r="L391" i="1"/>
  <c r="O391" i="1"/>
  <c r="C392" i="1"/>
  <c r="D392" i="1"/>
  <c r="E392" i="1"/>
  <c r="F392" i="1"/>
  <c r="G392" i="1"/>
  <c r="I392" i="1"/>
  <c r="J392" i="1"/>
  <c r="K392" i="1"/>
  <c r="L392" i="1"/>
  <c r="O392" i="1"/>
  <c r="C393" i="1"/>
  <c r="D393" i="1"/>
  <c r="E393" i="1"/>
  <c r="F393" i="1"/>
  <c r="G393" i="1"/>
  <c r="I393" i="1"/>
  <c r="J393" i="1"/>
  <c r="K393" i="1"/>
  <c r="L393" i="1"/>
  <c r="O393" i="1"/>
  <c r="C394" i="1"/>
  <c r="D394" i="1"/>
  <c r="E394" i="1"/>
  <c r="F394" i="1"/>
  <c r="G394" i="1"/>
  <c r="I394" i="1"/>
  <c r="J394" i="1"/>
  <c r="K394" i="1"/>
  <c r="L394" i="1"/>
  <c r="O394" i="1"/>
  <c r="C395" i="1"/>
  <c r="D395" i="1"/>
  <c r="E395" i="1"/>
  <c r="F395" i="1"/>
  <c r="G395" i="1"/>
  <c r="I395" i="1"/>
  <c r="J395" i="1"/>
  <c r="K395" i="1"/>
  <c r="L395" i="1"/>
  <c r="O395" i="1"/>
  <c r="C396" i="1"/>
  <c r="D396" i="1"/>
  <c r="E396" i="1"/>
  <c r="F396" i="1"/>
  <c r="G396" i="1"/>
  <c r="I396" i="1"/>
  <c r="J396" i="1"/>
  <c r="K396" i="1"/>
  <c r="L396" i="1"/>
  <c r="O396" i="1"/>
  <c r="C397" i="1"/>
  <c r="D397" i="1"/>
  <c r="E397" i="1"/>
  <c r="F397" i="1"/>
  <c r="G397" i="1"/>
  <c r="I397" i="1"/>
  <c r="J397" i="1"/>
  <c r="K397" i="1"/>
  <c r="L397" i="1"/>
  <c r="O397" i="1"/>
  <c r="C398" i="1"/>
  <c r="D398" i="1"/>
  <c r="E398" i="1"/>
  <c r="F398" i="1"/>
  <c r="G398" i="1"/>
  <c r="I398" i="1"/>
  <c r="J398" i="1"/>
  <c r="K398" i="1"/>
  <c r="L398" i="1"/>
  <c r="O398" i="1"/>
  <c r="C399" i="1"/>
  <c r="D399" i="1"/>
  <c r="E399" i="1"/>
  <c r="F399" i="1"/>
  <c r="G399" i="1"/>
  <c r="I399" i="1"/>
  <c r="J399" i="1"/>
  <c r="K399" i="1"/>
  <c r="L399" i="1"/>
  <c r="O399" i="1"/>
  <c r="C400" i="1"/>
  <c r="D400" i="1"/>
  <c r="E400" i="1"/>
  <c r="F400" i="1"/>
  <c r="G400" i="1"/>
  <c r="I400" i="1"/>
  <c r="J400" i="1"/>
  <c r="K400" i="1"/>
  <c r="L400" i="1"/>
  <c r="O400" i="1"/>
  <c r="C401" i="1"/>
  <c r="D401" i="1"/>
  <c r="E401" i="1"/>
  <c r="F401" i="1"/>
  <c r="G401" i="1"/>
  <c r="I401" i="1"/>
  <c r="J401" i="1"/>
  <c r="K401" i="1"/>
  <c r="L401" i="1"/>
  <c r="O401" i="1"/>
  <c r="C402" i="1"/>
  <c r="D402" i="1"/>
  <c r="E402" i="1"/>
  <c r="F402" i="1"/>
  <c r="G402" i="1"/>
  <c r="I402" i="1"/>
  <c r="J402" i="1"/>
  <c r="K402" i="1"/>
  <c r="L402" i="1"/>
  <c r="O402" i="1"/>
  <c r="C403" i="1"/>
  <c r="D403" i="1"/>
  <c r="E403" i="1"/>
  <c r="F403" i="1"/>
  <c r="G403" i="1"/>
  <c r="I403" i="1"/>
  <c r="J403" i="1"/>
  <c r="K403" i="1"/>
  <c r="L403" i="1"/>
  <c r="O403" i="1"/>
  <c r="C404" i="1"/>
  <c r="D404" i="1"/>
  <c r="E404" i="1"/>
  <c r="F404" i="1"/>
  <c r="G404" i="1"/>
  <c r="I404" i="1"/>
  <c r="J404" i="1"/>
  <c r="K404" i="1"/>
  <c r="L404" i="1"/>
  <c r="O404" i="1"/>
  <c r="C405" i="1"/>
  <c r="D405" i="1"/>
  <c r="E405" i="1"/>
  <c r="F405" i="1"/>
  <c r="G405" i="1"/>
  <c r="I405" i="1"/>
  <c r="J405" i="1"/>
  <c r="K405" i="1"/>
  <c r="L405" i="1"/>
  <c r="O405" i="1"/>
  <c r="C406" i="1"/>
  <c r="D406" i="1"/>
  <c r="E406" i="1"/>
  <c r="F406" i="1"/>
  <c r="G406" i="1"/>
  <c r="I406" i="1"/>
  <c r="J406" i="1"/>
  <c r="K406" i="1"/>
  <c r="L406" i="1"/>
  <c r="O406" i="1"/>
  <c r="C407" i="1"/>
  <c r="D407" i="1"/>
  <c r="E407" i="1"/>
  <c r="F407" i="1"/>
  <c r="G407" i="1"/>
  <c r="I407" i="1"/>
  <c r="J407" i="1"/>
  <c r="K407" i="1"/>
  <c r="L407" i="1"/>
  <c r="O407" i="1"/>
  <c r="C408" i="1"/>
  <c r="D408" i="1"/>
  <c r="E408" i="1"/>
  <c r="F408" i="1"/>
  <c r="G408" i="1"/>
  <c r="I408" i="1"/>
  <c r="J408" i="1"/>
  <c r="K408" i="1"/>
  <c r="L408" i="1"/>
  <c r="O408" i="1"/>
  <c r="C409" i="1"/>
  <c r="D409" i="1"/>
  <c r="E409" i="1"/>
  <c r="F409" i="1"/>
  <c r="G409" i="1"/>
  <c r="I409" i="1"/>
  <c r="J409" i="1"/>
  <c r="K409" i="1"/>
  <c r="L409" i="1"/>
  <c r="O409" i="1"/>
  <c r="C410" i="1"/>
  <c r="D410" i="1"/>
  <c r="E410" i="1"/>
  <c r="F410" i="1"/>
  <c r="G410" i="1"/>
  <c r="I410" i="1"/>
  <c r="J410" i="1"/>
  <c r="K410" i="1"/>
  <c r="L410" i="1"/>
  <c r="O410" i="1"/>
  <c r="C411" i="1"/>
  <c r="D411" i="1"/>
  <c r="E411" i="1"/>
  <c r="F411" i="1"/>
  <c r="G411" i="1"/>
  <c r="I411" i="1"/>
  <c r="J411" i="1"/>
  <c r="K411" i="1"/>
  <c r="L411" i="1"/>
  <c r="O411" i="1"/>
  <c r="C412" i="1"/>
  <c r="D412" i="1"/>
  <c r="E412" i="1"/>
  <c r="F412" i="1"/>
  <c r="G412" i="1"/>
  <c r="I412" i="1"/>
  <c r="J412" i="1"/>
  <c r="K412" i="1"/>
  <c r="L412" i="1"/>
  <c r="O412" i="1"/>
  <c r="C413" i="1"/>
  <c r="D413" i="1"/>
  <c r="E413" i="1"/>
  <c r="F413" i="1"/>
  <c r="G413" i="1"/>
  <c r="I413" i="1"/>
  <c r="J413" i="1"/>
  <c r="K413" i="1"/>
  <c r="L413" i="1"/>
  <c r="O413" i="1"/>
  <c r="C414" i="1"/>
  <c r="D414" i="1"/>
  <c r="E414" i="1"/>
  <c r="F414" i="1"/>
  <c r="G414" i="1"/>
  <c r="I414" i="1"/>
  <c r="J414" i="1"/>
  <c r="K414" i="1"/>
  <c r="L414" i="1"/>
  <c r="O414" i="1"/>
  <c r="C415" i="1"/>
  <c r="D415" i="1"/>
  <c r="E415" i="1"/>
  <c r="F415" i="1"/>
  <c r="G415" i="1"/>
  <c r="I415" i="1"/>
  <c r="J415" i="1"/>
  <c r="K415" i="1"/>
  <c r="L415" i="1"/>
  <c r="O415" i="1"/>
  <c r="C416" i="1"/>
  <c r="D416" i="1"/>
  <c r="E416" i="1"/>
  <c r="F416" i="1"/>
  <c r="G416" i="1"/>
  <c r="I416" i="1"/>
  <c r="J416" i="1"/>
  <c r="K416" i="1"/>
  <c r="L416" i="1"/>
  <c r="O416" i="1"/>
  <c r="C417" i="1"/>
  <c r="D417" i="1"/>
  <c r="E417" i="1"/>
  <c r="F417" i="1"/>
  <c r="G417" i="1"/>
  <c r="I417" i="1"/>
  <c r="J417" i="1"/>
  <c r="K417" i="1"/>
  <c r="L417" i="1"/>
  <c r="O417" i="1"/>
  <c r="C418" i="1"/>
  <c r="D418" i="1"/>
  <c r="E418" i="1"/>
  <c r="F418" i="1"/>
  <c r="G418" i="1"/>
  <c r="I418" i="1"/>
  <c r="J418" i="1"/>
  <c r="K418" i="1"/>
  <c r="L418" i="1"/>
  <c r="O418" i="1"/>
  <c r="C419" i="1"/>
  <c r="D419" i="1"/>
  <c r="E419" i="1"/>
  <c r="F419" i="1"/>
  <c r="G419" i="1"/>
  <c r="I419" i="1"/>
  <c r="J419" i="1"/>
  <c r="K419" i="1"/>
  <c r="L419" i="1"/>
  <c r="O419" i="1"/>
  <c r="C420" i="1"/>
  <c r="D420" i="1"/>
  <c r="E420" i="1"/>
  <c r="F420" i="1"/>
  <c r="G420" i="1"/>
  <c r="I420" i="1"/>
  <c r="J420" i="1"/>
  <c r="K420" i="1"/>
  <c r="L420" i="1"/>
  <c r="O420" i="1"/>
  <c r="C421" i="1"/>
  <c r="D421" i="1"/>
  <c r="E421" i="1"/>
  <c r="F421" i="1"/>
  <c r="G421" i="1"/>
  <c r="I421" i="1"/>
  <c r="J421" i="1"/>
  <c r="K421" i="1"/>
  <c r="L421" i="1"/>
  <c r="O421" i="1"/>
  <c r="C422" i="1"/>
  <c r="D422" i="1"/>
  <c r="E422" i="1"/>
  <c r="F422" i="1"/>
  <c r="G422" i="1"/>
  <c r="I422" i="1"/>
  <c r="J422" i="1"/>
  <c r="K422" i="1"/>
  <c r="L422" i="1"/>
  <c r="O422" i="1"/>
  <c r="C423" i="1"/>
  <c r="D423" i="1"/>
  <c r="E423" i="1"/>
  <c r="F423" i="1"/>
  <c r="G423" i="1"/>
  <c r="I423" i="1"/>
  <c r="J423" i="1"/>
  <c r="K423" i="1"/>
  <c r="L423" i="1"/>
  <c r="O423" i="1"/>
  <c r="C424" i="1"/>
  <c r="D424" i="1"/>
  <c r="E424" i="1"/>
  <c r="F424" i="1"/>
  <c r="G424" i="1"/>
  <c r="I424" i="1"/>
  <c r="J424" i="1"/>
  <c r="K424" i="1"/>
  <c r="L424" i="1"/>
  <c r="O424" i="1"/>
  <c r="C425" i="1"/>
  <c r="D425" i="1"/>
  <c r="E425" i="1"/>
  <c r="F425" i="1"/>
  <c r="G425" i="1"/>
  <c r="I425" i="1"/>
  <c r="J425" i="1"/>
  <c r="K425" i="1"/>
  <c r="L425" i="1"/>
  <c r="O425" i="1"/>
  <c r="C426" i="1"/>
  <c r="D426" i="1"/>
  <c r="E426" i="1"/>
  <c r="F426" i="1"/>
  <c r="G426" i="1"/>
  <c r="I426" i="1"/>
  <c r="J426" i="1"/>
  <c r="K426" i="1"/>
  <c r="L426" i="1"/>
  <c r="O426" i="1"/>
  <c r="C427" i="1"/>
  <c r="D427" i="1"/>
  <c r="E427" i="1"/>
  <c r="F427" i="1"/>
  <c r="G427" i="1"/>
  <c r="I427" i="1"/>
  <c r="J427" i="1"/>
  <c r="K427" i="1"/>
  <c r="L427" i="1"/>
  <c r="O427" i="1"/>
  <c r="C428" i="1"/>
  <c r="D428" i="1"/>
  <c r="E428" i="1"/>
  <c r="F428" i="1"/>
  <c r="G428" i="1"/>
  <c r="I428" i="1"/>
  <c r="J428" i="1"/>
  <c r="K428" i="1"/>
  <c r="L428" i="1"/>
  <c r="O428" i="1"/>
  <c r="C429" i="1"/>
  <c r="D429" i="1"/>
  <c r="E429" i="1"/>
  <c r="F429" i="1"/>
  <c r="G429" i="1"/>
  <c r="I429" i="1"/>
  <c r="J429" i="1"/>
  <c r="K429" i="1"/>
  <c r="L429" i="1"/>
  <c r="O429" i="1"/>
  <c r="C430" i="1"/>
  <c r="D430" i="1"/>
  <c r="E430" i="1"/>
  <c r="F430" i="1"/>
  <c r="G430" i="1"/>
  <c r="I430" i="1"/>
  <c r="J430" i="1"/>
  <c r="K430" i="1"/>
  <c r="L430" i="1"/>
  <c r="O430" i="1"/>
  <c r="C431" i="1"/>
  <c r="D431" i="1"/>
  <c r="E431" i="1"/>
  <c r="F431" i="1"/>
  <c r="G431" i="1"/>
  <c r="I431" i="1"/>
  <c r="J431" i="1"/>
  <c r="K431" i="1"/>
  <c r="L431" i="1"/>
  <c r="O431" i="1"/>
  <c r="C432" i="1"/>
  <c r="D432" i="1"/>
  <c r="E432" i="1"/>
  <c r="F432" i="1"/>
  <c r="G432" i="1"/>
  <c r="I432" i="1"/>
  <c r="J432" i="1"/>
  <c r="K432" i="1"/>
  <c r="L432" i="1"/>
  <c r="O432" i="1"/>
  <c r="C433" i="1"/>
  <c r="D433" i="1"/>
  <c r="E433" i="1"/>
  <c r="F433" i="1"/>
  <c r="G433" i="1"/>
  <c r="I433" i="1"/>
  <c r="J433" i="1"/>
  <c r="K433" i="1"/>
  <c r="L433" i="1"/>
  <c r="O433" i="1"/>
  <c r="C434" i="1"/>
  <c r="D434" i="1"/>
  <c r="E434" i="1"/>
  <c r="F434" i="1"/>
  <c r="G434" i="1"/>
  <c r="I434" i="1"/>
  <c r="J434" i="1"/>
  <c r="K434" i="1"/>
  <c r="L434" i="1"/>
  <c r="O434" i="1"/>
  <c r="C435" i="1"/>
  <c r="D435" i="1"/>
  <c r="E435" i="1"/>
  <c r="F435" i="1"/>
  <c r="G435" i="1"/>
  <c r="I435" i="1"/>
  <c r="J435" i="1"/>
  <c r="K435" i="1"/>
  <c r="L435" i="1"/>
  <c r="O435" i="1"/>
  <c r="C436" i="1"/>
  <c r="D436" i="1"/>
  <c r="E436" i="1"/>
  <c r="F436" i="1"/>
  <c r="G436" i="1"/>
  <c r="I436" i="1"/>
  <c r="J436" i="1"/>
  <c r="K436" i="1"/>
  <c r="L436" i="1"/>
  <c r="O436" i="1"/>
  <c r="C437" i="1"/>
  <c r="D437" i="1"/>
  <c r="E437" i="1"/>
  <c r="F437" i="1"/>
  <c r="G437" i="1"/>
  <c r="I437" i="1"/>
  <c r="J437" i="1"/>
  <c r="K437" i="1"/>
  <c r="L437" i="1"/>
  <c r="O437" i="1"/>
  <c r="C438" i="1"/>
  <c r="D438" i="1"/>
  <c r="E438" i="1"/>
  <c r="F438" i="1"/>
  <c r="G438" i="1"/>
  <c r="I438" i="1"/>
  <c r="J438" i="1"/>
  <c r="K438" i="1"/>
  <c r="L438" i="1"/>
  <c r="O438" i="1"/>
  <c r="C439" i="1"/>
  <c r="D439" i="1"/>
  <c r="E439" i="1"/>
  <c r="F439" i="1"/>
  <c r="G439" i="1"/>
  <c r="I439" i="1"/>
  <c r="J439" i="1"/>
  <c r="K439" i="1"/>
  <c r="L439" i="1"/>
  <c r="O439" i="1"/>
  <c r="C440" i="1"/>
  <c r="D440" i="1"/>
  <c r="E440" i="1"/>
  <c r="F440" i="1"/>
  <c r="G440" i="1"/>
  <c r="I440" i="1"/>
  <c r="J440" i="1"/>
  <c r="K440" i="1"/>
  <c r="L440" i="1"/>
  <c r="O440" i="1"/>
  <c r="C441" i="1"/>
  <c r="D441" i="1"/>
  <c r="E441" i="1"/>
  <c r="F441" i="1"/>
  <c r="G441" i="1"/>
  <c r="I441" i="1"/>
  <c r="J441" i="1"/>
  <c r="K441" i="1"/>
  <c r="L441" i="1"/>
  <c r="O441" i="1"/>
  <c r="C442" i="1"/>
  <c r="D442" i="1"/>
  <c r="E442" i="1"/>
  <c r="F442" i="1"/>
  <c r="G442" i="1"/>
  <c r="I442" i="1"/>
  <c r="J442" i="1"/>
  <c r="K442" i="1"/>
  <c r="L442" i="1"/>
  <c r="O442" i="1"/>
  <c r="C443" i="1"/>
  <c r="D443" i="1"/>
  <c r="E443" i="1"/>
  <c r="F443" i="1"/>
  <c r="G443" i="1"/>
  <c r="I443" i="1"/>
  <c r="J443" i="1"/>
  <c r="K443" i="1"/>
  <c r="L443" i="1"/>
  <c r="O443" i="1"/>
  <c r="C444" i="1"/>
  <c r="D444" i="1"/>
  <c r="E444" i="1"/>
  <c r="F444" i="1"/>
  <c r="G444" i="1"/>
  <c r="I444" i="1"/>
  <c r="J444" i="1"/>
  <c r="K444" i="1"/>
  <c r="L444" i="1"/>
  <c r="O444" i="1"/>
  <c r="C445" i="1"/>
  <c r="D445" i="1"/>
  <c r="E445" i="1"/>
  <c r="F445" i="1"/>
  <c r="G445" i="1"/>
  <c r="I445" i="1"/>
  <c r="J445" i="1"/>
  <c r="K445" i="1"/>
  <c r="L445" i="1"/>
  <c r="O445" i="1"/>
  <c r="C446" i="1"/>
  <c r="D446" i="1"/>
  <c r="E446" i="1"/>
  <c r="F446" i="1"/>
  <c r="G446" i="1"/>
  <c r="I446" i="1"/>
  <c r="J446" i="1"/>
  <c r="K446" i="1"/>
  <c r="L446" i="1"/>
  <c r="O446" i="1"/>
  <c r="C447" i="1"/>
  <c r="D447" i="1"/>
  <c r="E447" i="1"/>
  <c r="F447" i="1"/>
  <c r="G447" i="1"/>
  <c r="I447" i="1"/>
  <c r="J447" i="1"/>
  <c r="K447" i="1"/>
  <c r="L447" i="1"/>
  <c r="O447" i="1"/>
  <c r="C448" i="1"/>
  <c r="D448" i="1"/>
  <c r="E448" i="1"/>
  <c r="F448" i="1"/>
  <c r="G448" i="1"/>
  <c r="I448" i="1"/>
  <c r="J448" i="1"/>
  <c r="K448" i="1"/>
  <c r="L448" i="1"/>
  <c r="O448" i="1"/>
  <c r="C449" i="1"/>
  <c r="D449" i="1"/>
  <c r="E449" i="1"/>
  <c r="F449" i="1"/>
  <c r="G449" i="1"/>
  <c r="I449" i="1"/>
  <c r="J449" i="1"/>
  <c r="K449" i="1"/>
  <c r="L449" i="1"/>
  <c r="O449" i="1"/>
  <c r="C450" i="1"/>
  <c r="D450" i="1"/>
  <c r="E450" i="1"/>
  <c r="F450" i="1"/>
  <c r="G450" i="1"/>
  <c r="I450" i="1"/>
  <c r="J450" i="1"/>
  <c r="K450" i="1"/>
  <c r="L450" i="1"/>
  <c r="O450" i="1"/>
  <c r="C451" i="1"/>
  <c r="D451" i="1"/>
  <c r="E451" i="1"/>
  <c r="F451" i="1"/>
  <c r="G451" i="1"/>
  <c r="I451" i="1"/>
  <c r="J451" i="1"/>
  <c r="K451" i="1"/>
  <c r="L451" i="1"/>
  <c r="O451" i="1"/>
  <c r="C452" i="1"/>
  <c r="D452" i="1"/>
  <c r="E452" i="1"/>
  <c r="F452" i="1"/>
  <c r="G452" i="1"/>
  <c r="I452" i="1"/>
  <c r="J452" i="1"/>
  <c r="K452" i="1"/>
  <c r="L452" i="1"/>
  <c r="O452" i="1"/>
  <c r="C453" i="1"/>
  <c r="D453" i="1"/>
  <c r="E453" i="1"/>
  <c r="F453" i="1"/>
  <c r="G453" i="1"/>
  <c r="I453" i="1"/>
  <c r="J453" i="1"/>
  <c r="K453" i="1"/>
  <c r="L453" i="1"/>
  <c r="O453" i="1"/>
  <c r="C454" i="1"/>
  <c r="D454" i="1"/>
  <c r="E454" i="1"/>
  <c r="F454" i="1"/>
  <c r="G454" i="1"/>
  <c r="I454" i="1"/>
  <c r="J454" i="1"/>
  <c r="K454" i="1"/>
  <c r="L454" i="1"/>
  <c r="O454" i="1"/>
  <c r="C455" i="1"/>
  <c r="D455" i="1"/>
  <c r="E455" i="1"/>
  <c r="F455" i="1"/>
  <c r="G455" i="1"/>
  <c r="I455" i="1"/>
  <c r="J455" i="1"/>
  <c r="K455" i="1"/>
  <c r="L455" i="1"/>
  <c r="O455" i="1"/>
  <c r="C456" i="1"/>
  <c r="D456" i="1"/>
  <c r="E456" i="1"/>
  <c r="F456" i="1"/>
  <c r="G456" i="1"/>
  <c r="I456" i="1"/>
  <c r="J456" i="1"/>
  <c r="K456" i="1"/>
  <c r="L456" i="1"/>
  <c r="O456" i="1"/>
  <c r="C457" i="1"/>
  <c r="D457" i="1"/>
  <c r="E457" i="1"/>
  <c r="F457" i="1"/>
  <c r="G457" i="1"/>
  <c r="I457" i="1"/>
  <c r="J457" i="1"/>
  <c r="K457" i="1"/>
  <c r="L457" i="1"/>
  <c r="O457" i="1"/>
  <c r="C458" i="1"/>
  <c r="D458" i="1"/>
  <c r="E458" i="1"/>
  <c r="F458" i="1"/>
  <c r="G458" i="1"/>
  <c r="I458" i="1"/>
  <c r="J458" i="1"/>
  <c r="K458" i="1"/>
  <c r="L458" i="1"/>
  <c r="O458" i="1"/>
  <c r="C459" i="1"/>
  <c r="D459" i="1"/>
  <c r="E459" i="1"/>
  <c r="F459" i="1"/>
  <c r="G459" i="1"/>
  <c r="I459" i="1"/>
  <c r="J459" i="1"/>
  <c r="K459" i="1"/>
  <c r="L459" i="1"/>
  <c r="O459" i="1"/>
  <c r="C460" i="1"/>
  <c r="D460" i="1"/>
  <c r="E460" i="1"/>
  <c r="F460" i="1"/>
  <c r="G460" i="1"/>
  <c r="I460" i="1"/>
  <c r="J460" i="1"/>
  <c r="K460" i="1"/>
  <c r="L460" i="1"/>
  <c r="O460" i="1"/>
  <c r="C461" i="1"/>
  <c r="D461" i="1"/>
  <c r="E461" i="1"/>
  <c r="F461" i="1"/>
  <c r="G461" i="1"/>
  <c r="I461" i="1"/>
  <c r="J461" i="1"/>
  <c r="K461" i="1"/>
  <c r="L461" i="1"/>
  <c r="O461" i="1"/>
  <c r="C462" i="1"/>
  <c r="D462" i="1"/>
  <c r="E462" i="1"/>
  <c r="F462" i="1"/>
  <c r="G462" i="1"/>
  <c r="I462" i="1"/>
  <c r="J462" i="1"/>
  <c r="K462" i="1"/>
  <c r="L462" i="1"/>
  <c r="O462" i="1"/>
  <c r="C463" i="1"/>
  <c r="D463" i="1"/>
  <c r="E463" i="1"/>
  <c r="F463" i="1"/>
  <c r="G463" i="1"/>
  <c r="I463" i="1"/>
  <c r="J463" i="1"/>
  <c r="K463" i="1"/>
  <c r="L463" i="1"/>
  <c r="O463" i="1"/>
  <c r="C464" i="1"/>
  <c r="D464" i="1"/>
  <c r="E464" i="1"/>
  <c r="F464" i="1"/>
  <c r="G464" i="1"/>
  <c r="I464" i="1"/>
  <c r="J464" i="1"/>
  <c r="K464" i="1"/>
  <c r="L464" i="1"/>
  <c r="O464" i="1"/>
  <c r="C465" i="1"/>
  <c r="D465" i="1"/>
  <c r="E465" i="1"/>
  <c r="F465" i="1"/>
  <c r="G465" i="1"/>
  <c r="I465" i="1"/>
  <c r="J465" i="1"/>
  <c r="K465" i="1"/>
  <c r="L465" i="1"/>
  <c r="O465" i="1"/>
  <c r="C466" i="1"/>
  <c r="D466" i="1"/>
  <c r="E466" i="1"/>
  <c r="F466" i="1"/>
  <c r="G466" i="1"/>
  <c r="I466" i="1"/>
  <c r="J466" i="1"/>
  <c r="K466" i="1"/>
  <c r="L466" i="1"/>
  <c r="O466" i="1"/>
  <c r="C467" i="1"/>
  <c r="D467" i="1"/>
  <c r="E467" i="1"/>
  <c r="F467" i="1"/>
  <c r="G467" i="1"/>
  <c r="I467" i="1"/>
  <c r="J467" i="1"/>
  <c r="K467" i="1"/>
  <c r="L467" i="1"/>
  <c r="O467" i="1"/>
  <c r="C468" i="1"/>
  <c r="D468" i="1"/>
  <c r="E468" i="1"/>
  <c r="F468" i="1"/>
  <c r="G468" i="1"/>
  <c r="I468" i="1"/>
  <c r="J468" i="1"/>
  <c r="K468" i="1"/>
  <c r="L468" i="1"/>
  <c r="O468" i="1"/>
  <c r="C469" i="1"/>
  <c r="D469" i="1"/>
  <c r="E469" i="1"/>
  <c r="F469" i="1"/>
  <c r="G469" i="1"/>
  <c r="I469" i="1"/>
  <c r="J469" i="1"/>
  <c r="K469" i="1"/>
  <c r="L469" i="1"/>
  <c r="O469" i="1"/>
  <c r="C470" i="1"/>
  <c r="D470" i="1"/>
  <c r="E470" i="1"/>
  <c r="F470" i="1"/>
  <c r="G470" i="1"/>
  <c r="I470" i="1"/>
  <c r="J470" i="1"/>
  <c r="K470" i="1"/>
  <c r="L470" i="1"/>
  <c r="O470" i="1"/>
  <c r="C471" i="1"/>
  <c r="D471" i="1"/>
  <c r="E471" i="1"/>
  <c r="F471" i="1"/>
  <c r="G471" i="1"/>
  <c r="I471" i="1"/>
  <c r="J471" i="1"/>
  <c r="K471" i="1"/>
  <c r="L471" i="1"/>
  <c r="O471" i="1"/>
  <c r="C472" i="1"/>
  <c r="D472" i="1"/>
  <c r="E472" i="1"/>
  <c r="F472" i="1"/>
  <c r="G472" i="1"/>
  <c r="I472" i="1"/>
  <c r="J472" i="1"/>
  <c r="K472" i="1"/>
  <c r="L472" i="1"/>
  <c r="O472" i="1"/>
  <c r="C473" i="1"/>
  <c r="D473" i="1"/>
  <c r="E473" i="1"/>
  <c r="F473" i="1"/>
  <c r="G473" i="1"/>
  <c r="I473" i="1"/>
  <c r="J473" i="1"/>
  <c r="K473" i="1"/>
  <c r="L473" i="1"/>
  <c r="O473" i="1"/>
  <c r="C474" i="1"/>
  <c r="D474" i="1"/>
  <c r="E474" i="1"/>
  <c r="F474" i="1"/>
  <c r="G474" i="1"/>
  <c r="I474" i="1"/>
  <c r="J474" i="1"/>
  <c r="K474" i="1"/>
  <c r="L474" i="1"/>
  <c r="O474" i="1"/>
  <c r="C475" i="1"/>
  <c r="D475" i="1"/>
  <c r="E475" i="1"/>
  <c r="F475" i="1"/>
  <c r="G475" i="1"/>
  <c r="I475" i="1"/>
  <c r="J475" i="1"/>
  <c r="K475" i="1"/>
  <c r="L475" i="1"/>
  <c r="O475" i="1"/>
  <c r="C476" i="1"/>
  <c r="D476" i="1"/>
  <c r="E476" i="1"/>
  <c r="F476" i="1"/>
  <c r="G476" i="1"/>
  <c r="I476" i="1"/>
  <c r="J476" i="1"/>
  <c r="K476" i="1"/>
  <c r="L476" i="1"/>
  <c r="O476" i="1"/>
  <c r="C477" i="1"/>
  <c r="D477" i="1"/>
  <c r="E477" i="1"/>
  <c r="F477" i="1"/>
  <c r="G477" i="1"/>
  <c r="I477" i="1"/>
  <c r="J477" i="1"/>
  <c r="K477" i="1"/>
  <c r="L477" i="1"/>
  <c r="O477" i="1"/>
  <c r="C478" i="1"/>
  <c r="D478" i="1"/>
  <c r="E478" i="1"/>
  <c r="F478" i="1"/>
  <c r="G478" i="1"/>
  <c r="I478" i="1"/>
  <c r="J478" i="1"/>
  <c r="K478" i="1"/>
  <c r="L478" i="1"/>
  <c r="O478" i="1"/>
  <c r="C479" i="1"/>
  <c r="D479" i="1"/>
  <c r="E479" i="1"/>
  <c r="F479" i="1"/>
  <c r="G479" i="1"/>
  <c r="I479" i="1"/>
  <c r="J479" i="1"/>
  <c r="K479" i="1"/>
  <c r="L479" i="1"/>
  <c r="O479" i="1"/>
  <c r="C480" i="1"/>
  <c r="D480" i="1"/>
  <c r="E480" i="1"/>
  <c r="F480" i="1"/>
  <c r="G480" i="1"/>
  <c r="I480" i="1"/>
  <c r="J480" i="1"/>
  <c r="K480" i="1"/>
  <c r="L480" i="1"/>
  <c r="O480" i="1"/>
  <c r="C481" i="1"/>
  <c r="D481" i="1"/>
  <c r="E481" i="1"/>
  <c r="F481" i="1"/>
  <c r="G481" i="1"/>
  <c r="I481" i="1"/>
  <c r="J481" i="1"/>
  <c r="K481" i="1"/>
  <c r="L481" i="1"/>
  <c r="O481" i="1"/>
  <c r="C482" i="1"/>
  <c r="D482" i="1"/>
  <c r="E482" i="1"/>
  <c r="F482" i="1"/>
  <c r="G482" i="1"/>
  <c r="I482" i="1"/>
  <c r="J482" i="1"/>
  <c r="K482" i="1"/>
  <c r="L482" i="1"/>
  <c r="O482" i="1"/>
  <c r="C483" i="1"/>
  <c r="D483" i="1"/>
  <c r="E483" i="1"/>
  <c r="F483" i="1"/>
  <c r="G483" i="1"/>
  <c r="I483" i="1"/>
  <c r="J483" i="1"/>
  <c r="K483" i="1"/>
  <c r="L483" i="1"/>
  <c r="O483" i="1"/>
  <c r="C484" i="1"/>
  <c r="D484" i="1"/>
  <c r="E484" i="1"/>
  <c r="F484" i="1"/>
  <c r="G484" i="1"/>
  <c r="I484" i="1"/>
  <c r="J484" i="1"/>
  <c r="K484" i="1"/>
  <c r="L484" i="1"/>
  <c r="O484" i="1"/>
  <c r="C485" i="1"/>
  <c r="D485" i="1"/>
  <c r="E485" i="1"/>
  <c r="F485" i="1"/>
  <c r="G485" i="1"/>
  <c r="I485" i="1"/>
  <c r="J485" i="1"/>
  <c r="K485" i="1"/>
  <c r="L485" i="1"/>
  <c r="O485" i="1"/>
  <c r="C486" i="1"/>
  <c r="D486" i="1"/>
  <c r="E486" i="1"/>
  <c r="F486" i="1"/>
  <c r="G486" i="1"/>
  <c r="I486" i="1"/>
  <c r="J486" i="1"/>
  <c r="K486" i="1"/>
  <c r="L486" i="1"/>
  <c r="O486" i="1"/>
  <c r="C487" i="1"/>
  <c r="D487" i="1"/>
  <c r="E487" i="1"/>
  <c r="F487" i="1"/>
  <c r="G487" i="1"/>
  <c r="I487" i="1"/>
  <c r="J487" i="1"/>
  <c r="K487" i="1"/>
  <c r="L487" i="1"/>
  <c r="O487" i="1"/>
  <c r="C488" i="1"/>
  <c r="D488" i="1"/>
  <c r="E488" i="1"/>
  <c r="F488" i="1"/>
  <c r="G488" i="1"/>
  <c r="I488" i="1"/>
  <c r="J488" i="1"/>
  <c r="K488" i="1"/>
  <c r="L488" i="1"/>
  <c r="O488" i="1"/>
  <c r="C489" i="1"/>
  <c r="D489" i="1"/>
  <c r="E489" i="1"/>
  <c r="F489" i="1"/>
  <c r="G489" i="1"/>
  <c r="I489" i="1"/>
  <c r="J489" i="1"/>
  <c r="K489" i="1"/>
  <c r="L489" i="1"/>
  <c r="O489" i="1"/>
  <c r="C490" i="1"/>
  <c r="D490" i="1"/>
  <c r="E490" i="1"/>
  <c r="F490" i="1"/>
  <c r="G490" i="1"/>
  <c r="I490" i="1"/>
  <c r="J490" i="1"/>
  <c r="K490" i="1"/>
  <c r="L490" i="1"/>
  <c r="O490" i="1"/>
  <c r="C491" i="1"/>
  <c r="D491" i="1"/>
  <c r="E491" i="1"/>
  <c r="F491" i="1"/>
  <c r="G491" i="1"/>
  <c r="I491" i="1"/>
  <c r="J491" i="1"/>
  <c r="K491" i="1"/>
  <c r="L491" i="1"/>
  <c r="O491" i="1"/>
  <c r="C492" i="1"/>
  <c r="D492" i="1"/>
  <c r="E492" i="1"/>
  <c r="F492" i="1"/>
  <c r="G492" i="1"/>
  <c r="I492" i="1"/>
  <c r="J492" i="1"/>
  <c r="K492" i="1"/>
  <c r="L492" i="1"/>
  <c r="O492" i="1"/>
  <c r="C493" i="1"/>
  <c r="D493" i="1"/>
  <c r="E493" i="1"/>
  <c r="F493" i="1"/>
  <c r="G493" i="1"/>
  <c r="I493" i="1"/>
  <c r="J493" i="1"/>
  <c r="K493" i="1"/>
  <c r="L493" i="1"/>
  <c r="O493" i="1"/>
  <c r="C494" i="1"/>
  <c r="D494" i="1"/>
  <c r="E494" i="1"/>
  <c r="F494" i="1"/>
  <c r="G494" i="1"/>
  <c r="I494" i="1"/>
  <c r="J494" i="1"/>
  <c r="K494" i="1"/>
  <c r="L494" i="1"/>
  <c r="O494" i="1"/>
  <c r="C495" i="1"/>
  <c r="D495" i="1"/>
  <c r="E495" i="1"/>
  <c r="F495" i="1"/>
  <c r="G495" i="1"/>
  <c r="I495" i="1"/>
  <c r="J495" i="1"/>
  <c r="K495" i="1"/>
  <c r="L495" i="1"/>
  <c r="O495" i="1"/>
  <c r="C496" i="1"/>
  <c r="D496" i="1"/>
  <c r="E496" i="1"/>
  <c r="F496" i="1"/>
  <c r="G496" i="1"/>
  <c r="I496" i="1"/>
  <c r="J496" i="1"/>
  <c r="K496" i="1"/>
  <c r="L496" i="1"/>
  <c r="O496" i="1"/>
  <c r="C497" i="1"/>
  <c r="D497" i="1"/>
  <c r="E497" i="1"/>
  <c r="F497" i="1"/>
  <c r="G497" i="1"/>
  <c r="I497" i="1"/>
  <c r="J497" i="1"/>
  <c r="K497" i="1"/>
  <c r="L497" i="1"/>
  <c r="O497" i="1"/>
  <c r="C498" i="1"/>
  <c r="D498" i="1"/>
  <c r="E498" i="1"/>
  <c r="F498" i="1"/>
  <c r="G498" i="1"/>
  <c r="I498" i="1"/>
  <c r="J498" i="1"/>
  <c r="K498" i="1"/>
  <c r="L498" i="1"/>
  <c r="O498" i="1"/>
  <c r="C499" i="1"/>
  <c r="D499" i="1"/>
  <c r="E499" i="1"/>
  <c r="F499" i="1"/>
  <c r="G499" i="1"/>
  <c r="I499" i="1"/>
  <c r="J499" i="1"/>
  <c r="K499" i="1"/>
  <c r="L499" i="1"/>
  <c r="O499" i="1"/>
  <c r="C500" i="1"/>
  <c r="D500" i="1"/>
  <c r="E500" i="1"/>
  <c r="F500" i="1"/>
  <c r="G500" i="1"/>
  <c r="I500" i="1"/>
  <c r="J500" i="1"/>
  <c r="K500" i="1"/>
  <c r="L500" i="1"/>
  <c r="O500" i="1"/>
  <c r="C501" i="1"/>
  <c r="D501" i="1"/>
  <c r="E501" i="1"/>
  <c r="F501" i="1"/>
  <c r="G501" i="1"/>
  <c r="I501" i="1"/>
  <c r="J501" i="1"/>
  <c r="K501" i="1"/>
  <c r="L501" i="1"/>
  <c r="O501" i="1"/>
  <c r="C502" i="1"/>
  <c r="D502" i="1"/>
  <c r="E502" i="1"/>
  <c r="F502" i="1"/>
  <c r="G502" i="1"/>
  <c r="I502" i="1"/>
  <c r="J502" i="1"/>
  <c r="K502" i="1"/>
  <c r="L502" i="1"/>
  <c r="O502" i="1"/>
  <c r="C503" i="1"/>
  <c r="D503" i="1"/>
  <c r="E503" i="1"/>
  <c r="F503" i="1"/>
  <c r="G503" i="1"/>
  <c r="I503" i="1"/>
  <c r="J503" i="1"/>
  <c r="K503" i="1"/>
  <c r="L503" i="1"/>
  <c r="O503" i="1"/>
  <c r="C504" i="1"/>
  <c r="D504" i="1"/>
  <c r="E504" i="1"/>
  <c r="F504" i="1"/>
  <c r="G504" i="1"/>
  <c r="I504" i="1"/>
  <c r="J504" i="1"/>
  <c r="K504" i="1"/>
  <c r="L504" i="1"/>
  <c r="O504" i="1"/>
  <c r="C505" i="1"/>
  <c r="D505" i="1"/>
  <c r="E505" i="1"/>
  <c r="F505" i="1"/>
  <c r="G505" i="1"/>
  <c r="I505" i="1"/>
  <c r="J505" i="1"/>
  <c r="K505" i="1"/>
  <c r="L505" i="1"/>
  <c r="O505" i="1"/>
  <c r="C506" i="1"/>
  <c r="D506" i="1"/>
  <c r="E506" i="1"/>
  <c r="F506" i="1"/>
  <c r="G506" i="1"/>
  <c r="I506" i="1"/>
  <c r="J506" i="1"/>
  <c r="K506" i="1"/>
  <c r="L506" i="1"/>
  <c r="O506" i="1"/>
  <c r="C507" i="1"/>
  <c r="D507" i="1"/>
  <c r="E507" i="1"/>
  <c r="F507" i="1"/>
  <c r="G507" i="1"/>
  <c r="I507" i="1"/>
  <c r="J507" i="1"/>
  <c r="K507" i="1"/>
  <c r="L507" i="1"/>
  <c r="O507" i="1"/>
  <c r="C508" i="1"/>
  <c r="D508" i="1"/>
  <c r="E508" i="1"/>
  <c r="F508" i="1"/>
  <c r="G508" i="1"/>
  <c r="I508" i="1"/>
  <c r="J508" i="1"/>
  <c r="K508" i="1"/>
  <c r="L508" i="1"/>
  <c r="O508" i="1"/>
  <c r="C509" i="1"/>
  <c r="D509" i="1"/>
  <c r="E509" i="1"/>
  <c r="F509" i="1"/>
  <c r="G509" i="1"/>
  <c r="I509" i="1"/>
  <c r="J509" i="1"/>
  <c r="K509" i="1"/>
  <c r="L509" i="1"/>
  <c r="O509" i="1"/>
  <c r="C510" i="1"/>
  <c r="D510" i="1"/>
  <c r="E510" i="1"/>
  <c r="F510" i="1"/>
  <c r="G510" i="1"/>
  <c r="I510" i="1"/>
  <c r="J510" i="1"/>
  <c r="K510" i="1"/>
  <c r="L510" i="1"/>
  <c r="O510" i="1"/>
  <c r="C511" i="1"/>
  <c r="D511" i="1"/>
  <c r="E511" i="1"/>
  <c r="F511" i="1"/>
  <c r="G511" i="1"/>
  <c r="I511" i="1"/>
  <c r="J511" i="1"/>
  <c r="K511" i="1"/>
  <c r="L511" i="1"/>
  <c r="O511" i="1"/>
  <c r="C512" i="1"/>
  <c r="D512" i="1"/>
  <c r="E512" i="1"/>
  <c r="F512" i="1"/>
  <c r="G512" i="1"/>
  <c r="I512" i="1"/>
  <c r="J512" i="1"/>
  <c r="K512" i="1"/>
  <c r="L512" i="1"/>
  <c r="O512" i="1"/>
  <c r="C513" i="1"/>
  <c r="D513" i="1"/>
  <c r="E513" i="1"/>
  <c r="F513" i="1"/>
  <c r="G513" i="1"/>
  <c r="I513" i="1"/>
  <c r="J513" i="1"/>
  <c r="K513" i="1"/>
  <c r="L513" i="1"/>
  <c r="O513" i="1"/>
  <c r="C514" i="1"/>
  <c r="D514" i="1"/>
  <c r="E514" i="1"/>
  <c r="F514" i="1"/>
  <c r="G514" i="1"/>
  <c r="I514" i="1"/>
  <c r="J514" i="1"/>
  <c r="K514" i="1"/>
  <c r="L514" i="1"/>
  <c r="O514" i="1"/>
  <c r="C515" i="1"/>
  <c r="D515" i="1"/>
  <c r="E515" i="1"/>
  <c r="F515" i="1"/>
  <c r="G515" i="1"/>
  <c r="I515" i="1"/>
  <c r="J515" i="1"/>
  <c r="K515" i="1"/>
  <c r="L515" i="1"/>
  <c r="O515" i="1"/>
  <c r="C516" i="1"/>
  <c r="D516" i="1"/>
  <c r="E516" i="1"/>
  <c r="F516" i="1"/>
  <c r="G516" i="1"/>
  <c r="I516" i="1"/>
  <c r="J516" i="1"/>
  <c r="K516" i="1"/>
  <c r="L516" i="1"/>
  <c r="O516" i="1"/>
  <c r="C517" i="1"/>
  <c r="D517" i="1"/>
  <c r="E517" i="1"/>
  <c r="F517" i="1"/>
  <c r="G517" i="1"/>
  <c r="I517" i="1"/>
  <c r="J517" i="1"/>
  <c r="K517" i="1"/>
  <c r="L517" i="1"/>
  <c r="O517" i="1"/>
  <c r="C518" i="1"/>
  <c r="D518" i="1"/>
  <c r="E518" i="1"/>
  <c r="F518" i="1"/>
  <c r="G518" i="1"/>
  <c r="I518" i="1"/>
  <c r="J518" i="1"/>
  <c r="K518" i="1"/>
  <c r="L518" i="1"/>
  <c r="O518" i="1"/>
  <c r="C519" i="1"/>
  <c r="D519" i="1"/>
  <c r="E519" i="1"/>
  <c r="F519" i="1"/>
  <c r="G519" i="1"/>
  <c r="I519" i="1"/>
  <c r="J519" i="1"/>
  <c r="K519" i="1"/>
  <c r="L519" i="1"/>
  <c r="O519" i="1"/>
  <c r="C520" i="1"/>
  <c r="D520" i="1"/>
  <c r="E520" i="1"/>
  <c r="F520" i="1"/>
  <c r="G520" i="1"/>
  <c r="I520" i="1"/>
  <c r="J520" i="1"/>
  <c r="K520" i="1"/>
  <c r="L520" i="1"/>
  <c r="O520" i="1"/>
  <c r="C521" i="1"/>
  <c r="D521" i="1"/>
  <c r="E521" i="1"/>
  <c r="F521" i="1"/>
  <c r="G521" i="1"/>
  <c r="I521" i="1"/>
  <c r="J521" i="1"/>
  <c r="K521" i="1"/>
  <c r="L521" i="1"/>
  <c r="O521" i="1"/>
  <c r="C522" i="1"/>
  <c r="D522" i="1"/>
  <c r="E522" i="1"/>
  <c r="F522" i="1"/>
  <c r="G522" i="1"/>
  <c r="I522" i="1"/>
  <c r="J522" i="1"/>
  <c r="K522" i="1"/>
  <c r="L522" i="1"/>
  <c r="O522" i="1"/>
  <c r="C523" i="1"/>
  <c r="D523" i="1"/>
  <c r="E523" i="1"/>
  <c r="F523" i="1"/>
  <c r="G523" i="1"/>
  <c r="I523" i="1"/>
  <c r="J523" i="1"/>
  <c r="K523" i="1"/>
  <c r="L523" i="1"/>
  <c r="O523" i="1"/>
  <c r="C524" i="1"/>
  <c r="D524" i="1"/>
  <c r="E524" i="1"/>
  <c r="F524" i="1"/>
  <c r="G524" i="1"/>
  <c r="I524" i="1"/>
  <c r="J524" i="1"/>
  <c r="K524" i="1"/>
  <c r="L524" i="1"/>
  <c r="O524" i="1"/>
  <c r="C525" i="1"/>
  <c r="D525" i="1"/>
  <c r="E525" i="1"/>
  <c r="F525" i="1"/>
  <c r="G525" i="1"/>
  <c r="I525" i="1"/>
  <c r="J525" i="1"/>
  <c r="K525" i="1"/>
  <c r="L525" i="1"/>
  <c r="O525" i="1"/>
  <c r="C526" i="1"/>
  <c r="D526" i="1"/>
  <c r="E526" i="1"/>
  <c r="F526" i="1"/>
  <c r="G526" i="1"/>
  <c r="I526" i="1"/>
  <c r="J526" i="1"/>
  <c r="K526" i="1"/>
  <c r="L526" i="1"/>
  <c r="O526" i="1"/>
  <c r="C527" i="1"/>
  <c r="D527" i="1"/>
  <c r="E527" i="1"/>
  <c r="F527" i="1"/>
  <c r="G527" i="1"/>
  <c r="I527" i="1"/>
  <c r="J527" i="1"/>
  <c r="K527" i="1"/>
  <c r="L527" i="1"/>
  <c r="O527" i="1"/>
  <c r="C528" i="1"/>
  <c r="D528" i="1"/>
  <c r="E528" i="1"/>
  <c r="F528" i="1"/>
  <c r="G528" i="1"/>
  <c r="I528" i="1"/>
  <c r="J528" i="1"/>
  <c r="K528" i="1"/>
  <c r="L528" i="1"/>
  <c r="O528" i="1"/>
  <c r="C529" i="1"/>
  <c r="D529" i="1"/>
  <c r="E529" i="1"/>
  <c r="F529" i="1"/>
  <c r="G529" i="1"/>
  <c r="I529" i="1"/>
  <c r="J529" i="1"/>
  <c r="K529" i="1"/>
  <c r="L529" i="1"/>
  <c r="O529" i="1"/>
  <c r="C530" i="1"/>
  <c r="D530" i="1"/>
  <c r="E530" i="1"/>
  <c r="F530" i="1"/>
  <c r="G530" i="1"/>
  <c r="I530" i="1"/>
  <c r="J530" i="1"/>
  <c r="K530" i="1"/>
  <c r="L530" i="1"/>
  <c r="O530" i="1"/>
  <c r="C531" i="1"/>
  <c r="D531" i="1"/>
  <c r="E531" i="1"/>
  <c r="F531" i="1"/>
  <c r="G531" i="1"/>
  <c r="I531" i="1"/>
  <c r="J531" i="1"/>
  <c r="K531" i="1"/>
  <c r="L531" i="1"/>
  <c r="O531" i="1"/>
  <c r="C532" i="1"/>
  <c r="D532" i="1"/>
  <c r="E532" i="1"/>
  <c r="F532" i="1"/>
  <c r="G532" i="1"/>
  <c r="I532" i="1"/>
  <c r="J532" i="1"/>
  <c r="K532" i="1"/>
  <c r="L532" i="1"/>
  <c r="O532" i="1"/>
  <c r="C533" i="1"/>
  <c r="D533" i="1"/>
  <c r="E533" i="1"/>
  <c r="F533" i="1"/>
  <c r="G533" i="1"/>
  <c r="I533" i="1"/>
  <c r="J533" i="1"/>
  <c r="K533" i="1"/>
  <c r="L533" i="1"/>
  <c r="O533" i="1"/>
  <c r="C534" i="1"/>
  <c r="D534" i="1"/>
  <c r="E534" i="1"/>
  <c r="F534" i="1"/>
  <c r="G534" i="1"/>
  <c r="I534" i="1"/>
  <c r="J534" i="1"/>
  <c r="K534" i="1"/>
  <c r="L534" i="1"/>
  <c r="O534" i="1"/>
  <c r="C535" i="1"/>
  <c r="D535" i="1"/>
  <c r="E535" i="1"/>
  <c r="F535" i="1"/>
  <c r="G535" i="1"/>
  <c r="I535" i="1"/>
  <c r="J535" i="1"/>
  <c r="K535" i="1"/>
  <c r="L535" i="1"/>
  <c r="O535" i="1"/>
  <c r="C536" i="1"/>
  <c r="D536" i="1"/>
  <c r="E536" i="1"/>
  <c r="F536" i="1"/>
  <c r="G536" i="1"/>
  <c r="I536" i="1"/>
  <c r="J536" i="1"/>
  <c r="K536" i="1"/>
  <c r="L536" i="1"/>
  <c r="O536" i="1"/>
  <c r="C537" i="1"/>
  <c r="D537" i="1"/>
  <c r="E537" i="1"/>
  <c r="F537" i="1"/>
  <c r="G537" i="1"/>
  <c r="I537" i="1"/>
  <c r="J537" i="1"/>
  <c r="K537" i="1"/>
  <c r="L537" i="1"/>
  <c r="O537" i="1"/>
  <c r="C538" i="1"/>
  <c r="D538" i="1"/>
  <c r="E538" i="1"/>
  <c r="F538" i="1"/>
  <c r="G538" i="1"/>
  <c r="I538" i="1"/>
  <c r="J538" i="1"/>
  <c r="K538" i="1"/>
  <c r="L538" i="1"/>
  <c r="O538" i="1"/>
  <c r="C539" i="1"/>
  <c r="D539" i="1"/>
  <c r="E539" i="1"/>
  <c r="F539" i="1"/>
  <c r="G539" i="1"/>
  <c r="I539" i="1"/>
  <c r="J539" i="1"/>
  <c r="K539" i="1"/>
  <c r="L539" i="1"/>
  <c r="O539" i="1"/>
  <c r="C540" i="1"/>
  <c r="D540" i="1"/>
  <c r="E540" i="1"/>
  <c r="F540" i="1"/>
  <c r="G540" i="1"/>
  <c r="I540" i="1"/>
  <c r="J540" i="1"/>
  <c r="K540" i="1"/>
  <c r="L540" i="1"/>
  <c r="O540" i="1"/>
  <c r="C541" i="1"/>
  <c r="D541" i="1"/>
  <c r="E541" i="1"/>
  <c r="F541" i="1"/>
  <c r="G541" i="1"/>
  <c r="I541" i="1"/>
  <c r="J541" i="1"/>
  <c r="K541" i="1"/>
  <c r="L541" i="1"/>
  <c r="O541" i="1"/>
  <c r="C542" i="1"/>
  <c r="D542" i="1"/>
  <c r="E542" i="1"/>
  <c r="F542" i="1"/>
  <c r="G542" i="1"/>
  <c r="I542" i="1"/>
  <c r="J542" i="1"/>
  <c r="K542" i="1"/>
  <c r="L542" i="1"/>
  <c r="O542" i="1"/>
  <c r="C543" i="1"/>
  <c r="D543" i="1"/>
  <c r="E543" i="1"/>
  <c r="F543" i="1"/>
  <c r="G543" i="1"/>
  <c r="I543" i="1"/>
  <c r="J543" i="1"/>
  <c r="K543" i="1"/>
  <c r="L543" i="1"/>
  <c r="O543" i="1"/>
  <c r="C544" i="1"/>
  <c r="D544" i="1"/>
  <c r="E544" i="1"/>
  <c r="F544" i="1"/>
  <c r="G544" i="1"/>
  <c r="I544" i="1"/>
  <c r="J544" i="1"/>
  <c r="K544" i="1"/>
  <c r="L544" i="1"/>
  <c r="O544" i="1"/>
  <c r="C545" i="1"/>
  <c r="D545" i="1"/>
  <c r="E545" i="1"/>
  <c r="F545" i="1"/>
  <c r="G545" i="1"/>
  <c r="I545" i="1"/>
  <c r="J545" i="1"/>
  <c r="K545" i="1"/>
  <c r="L545" i="1"/>
  <c r="O545" i="1"/>
  <c r="C546" i="1"/>
  <c r="D546" i="1"/>
  <c r="E546" i="1"/>
  <c r="F546" i="1"/>
  <c r="G546" i="1"/>
  <c r="I546" i="1"/>
  <c r="J546" i="1"/>
  <c r="K546" i="1"/>
  <c r="L546" i="1"/>
  <c r="O546" i="1"/>
  <c r="C547" i="1"/>
  <c r="D547" i="1"/>
  <c r="E547" i="1"/>
  <c r="F547" i="1"/>
  <c r="G547" i="1"/>
  <c r="I547" i="1"/>
  <c r="J547" i="1"/>
  <c r="K547" i="1"/>
  <c r="L547" i="1"/>
  <c r="O547" i="1"/>
  <c r="C548" i="1"/>
  <c r="D548" i="1"/>
  <c r="E548" i="1"/>
  <c r="F548" i="1"/>
  <c r="G548" i="1"/>
  <c r="I548" i="1"/>
  <c r="J548" i="1"/>
  <c r="K548" i="1"/>
  <c r="L548" i="1"/>
  <c r="O548" i="1"/>
  <c r="C549" i="1"/>
  <c r="D549" i="1"/>
  <c r="E549" i="1"/>
  <c r="F549" i="1"/>
  <c r="G549" i="1"/>
  <c r="I549" i="1"/>
  <c r="J549" i="1"/>
  <c r="K549" i="1"/>
  <c r="L549" i="1"/>
  <c r="O549" i="1"/>
  <c r="C550" i="1"/>
  <c r="D550" i="1"/>
  <c r="E550" i="1"/>
  <c r="F550" i="1"/>
  <c r="G550" i="1"/>
  <c r="I550" i="1"/>
  <c r="J550" i="1"/>
  <c r="K550" i="1"/>
  <c r="L550" i="1"/>
  <c r="O550" i="1"/>
  <c r="C551" i="1"/>
  <c r="D551" i="1"/>
  <c r="E551" i="1"/>
  <c r="F551" i="1"/>
  <c r="G551" i="1"/>
  <c r="I551" i="1"/>
  <c r="J551" i="1"/>
  <c r="K551" i="1"/>
  <c r="L551" i="1"/>
  <c r="O551" i="1"/>
  <c r="C552" i="1"/>
  <c r="D552" i="1"/>
  <c r="E552" i="1"/>
  <c r="F552" i="1"/>
  <c r="G552" i="1"/>
  <c r="I552" i="1"/>
  <c r="J552" i="1"/>
  <c r="K552" i="1"/>
  <c r="L552" i="1"/>
  <c r="O552" i="1"/>
  <c r="C553" i="1"/>
  <c r="D553" i="1"/>
  <c r="E553" i="1"/>
  <c r="F553" i="1"/>
  <c r="G553" i="1"/>
  <c r="I553" i="1"/>
  <c r="J553" i="1"/>
  <c r="K553" i="1"/>
  <c r="L553" i="1"/>
  <c r="O553" i="1"/>
  <c r="C554" i="1"/>
  <c r="D554" i="1"/>
  <c r="E554" i="1"/>
  <c r="F554" i="1"/>
  <c r="G554" i="1"/>
  <c r="I554" i="1"/>
  <c r="J554" i="1"/>
  <c r="K554" i="1"/>
  <c r="L554" i="1"/>
  <c r="O554" i="1"/>
  <c r="C555" i="1"/>
  <c r="D555" i="1"/>
  <c r="E555" i="1"/>
  <c r="F555" i="1"/>
  <c r="G555" i="1"/>
  <c r="I555" i="1"/>
  <c r="J555" i="1"/>
  <c r="K555" i="1"/>
  <c r="L555" i="1"/>
  <c r="O555" i="1"/>
  <c r="C556" i="1"/>
  <c r="D556" i="1"/>
  <c r="E556" i="1"/>
  <c r="F556" i="1"/>
  <c r="G556" i="1"/>
  <c r="I556" i="1"/>
  <c r="J556" i="1"/>
  <c r="K556" i="1"/>
  <c r="L556" i="1"/>
  <c r="O556" i="1"/>
  <c r="C557" i="1"/>
  <c r="D557" i="1"/>
  <c r="E557" i="1"/>
  <c r="F557" i="1"/>
  <c r="G557" i="1"/>
  <c r="I557" i="1"/>
  <c r="J557" i="1"/>
  <c r="K557" i="1"/>
  <c r="L557" i="1"/>
  <c r="O557" i="1"/>
  <c r="C558" i="1"/>
  <c r="D558" i="1"/>
  <c r="E558" i="1"/>
  <c r="F558" i="1"/>
  <c r="G558" i="1"/>
  <c r="I558" i="1"/>
  <c r="J558" i="1"/>
  <c r="K558" i="1"/>
  <c r="L558" i="1"/>
  <c r="O558" i="1"/>
  <c r="C559" i="1"/>
  <c r="D559" i="1"/>
  <c r="E559" i="1"/>
  <c r="F559" i="1"/>
  <c r="G559" i="1"/>
  <c r="I559" i="1"/>
  <c r="J559" i="1"/>
  <c r="K559" i="1"/>
  <c r="L559" i="1"/>
  <c r="O559" i="1"/>
  <c r="C560" i="1"/>
  <c r="D560" i="1"/>
  <c r="E560" i="1"/>
  <c r="F560" i="1"/>
  <c r="G560" i="1"/>
  <c r="I560" i="1"/>
  <c r="J560" i="1"/>
  <c r="K560" i="1"/>
  <c r="L560" i="1"/>
  <c r="O560" i="1"/>
  <c r="C561" i="1"/>
  <c r="D561" i="1"/>
  <c r="E561" i="1"/>
  <c r="F561" i="1"/>
  <c r="G561" i="1"/>
  <c r="I561" i="1"/>
  <c r="J561" i="1"/>
  <c r="K561" i="1"/>
  <c r="L561" i="1"/>
  <c r="O561" i="1"/>
  <c r="C562" i="1"/>
  <c r="D562" i="1"/>
  <c r="E562" i="1"/>
  <c r="F562" i="1"/>
  <c r="G562" i="1"/>
  <c r="I562" i="1"/>
  <c r="J562" i="1"/>
  <c r="K562" i="1"/>
  <c r="L562" i="1"/>
  <c r="O562" i="1"/>
  <c r="C563" i="1"/>
  <c r="D563" i="1"/>
  <c r="E563" i="1"/>
  <c r="F563" i="1"/>
  <c r="G563" i="1"/>
  <c r="I563" i="1"/>
  <c r="J563" i="1"/>
  <c r="K563" i="1"/>
  <c r="L563" i="1"/>
  <c r="O563" i="1"/>
  <c r="C564" i="1"/>
  <c r="D564" i="1"/>
  <c r="E564" i="1"/>
  <c r="F564" i="1"/>
  <c r="G564" i="1"/>
  <c r="I564" i="1"/>
  <c r="J564" i="1"/>
  <c r="K564" i="1"/>
  <c r="L564" i="1"/>
  <c r="O564" i="1"/>
  <c r="C565" i="1"/>
  <c r="D565" i="1"/>
  <c r="E565" i="1"/>
  <c r="F565" i="1"/>
  <c r="G565" i="1"/>
  <c r="I565" i="1"/>
  <c r="J565" i="1"/>
  <c r="K565" i="1"/>
  <c r="L565" i="1"/>
  <c r="O565" i="1"/>
  <c r="C566" i="1"/>
  <c r="D566" i="1"/>
  <c r="E566" i="1"/>
  <c r="F566" i="1"/>
  <c r="G566" i="1"/>
  <c r="I566" i="1"/>
  <c r="J566" i="1"/>
  <c r="K566" i="1"/>
  <c r="L566" i="1"/>
  <c r="O566" i="1"/>
  <c r="C567" i="1"/>
  <c r="D567" i="1"/>
  <c r="E567" i="1"/>
  <c r="F567" i="1"/>
  <c r="G567" i="1"/>
  <c r="I567" i="1"/>
  <c r="J567" i="1"/>
  <c r="K567" i="1"/>
  <c r="L567" i="1"/>
  <c r="O567" i="1"/>
  <c r="C568" i="1"/>
  <c r="D568" i="1"/>
  <c r="E568" i="1"/>
  <c r="F568" i="1"/>
  <c r="G568" i="1"/>
  <c r="I568" i="1"/>
  <c r="J568" i="1"/>
  <c r="K568" i="1"/>
  <c r="L568" i="1"/>
  <c r="O568" i="1"/>
  <c r="C569" i="1"/>
  <c r="D569" i="1"/>
  <c r="E569" i="1"/>
  <c r="F569" i="1"/>
  <c r="G569" i="1"/>
  <c r="I569" i="1"/>
  <c r="J569" i="1"/>
  <c r="K569" i="1"/>
  <c r="L569" i="1"/>
  <c r="O569" i="1"/>
  <c r="C570" i="1"/>
  <c r="D570" i="1"/>
  <c r="E570" i="1"/>
  <c r="F570" i="1"/>
  <c r="G570" i="1"/>
  <c r="I570" i="1"/>
  <c r="J570" i="1"/>
  <c r="K570" i="1"/>
  <c r="L570" i="1"/>
  <c r="O570" i="1"/>
  <c r="C571" i="1"/>
  <c r="D571" i="1"/>
  <c r="E571" i="1"/>
  <c r="F571" i="1"/>
  <c r="G571" i="1"/>
  <c r="I571" i="1"/>
  <c r="J571" i="1"/>
  <c r="K571" i="1"/>
  <c r="L571" i="1"/>
  <c r="O571" i="1"/>
  <c r="C572" i="1"/>
  <c r="D572" i="1"/>
  <c r="E572" i="1"/>
  <c r="F572" i="1"/>
  <c r="G572" i="1"/>
  <c r="I572" i="1"/>
  <c r="J572" i="1"/>
  <c r="K572" i="1"/>
  <c r="L572" i="1"/>
  <c r="O572" i="1"/>
  <c r="C573" i="1"/>
  <c r="D573" i="1"/>
  <c r="E573" i="1"/>
  <c r="F573" i="1"/>
  <c r="G573" i="1"/>
  <c r="I573" i="1"/>
  <c r="J573" i="1"/>
  <c r="K573" i="1"/>
  <c r="L573" i="1"/>
  <c r="O573" i="1"/>
  <c r="C574" i="1"/>
  <c r="D574" i="1"/>
  <c r="E574" i="1"/>
  <c r="F574" i="1"/>
  <c r="G574" i="1"/>
  <c r="I574" i="1"/>
  <c r="J574" i="1"/>
  <c r="K574" i="1"/>
  <c r="L574" i="1"/>
  <c r="O574" i="1"/>
  <c r="C575" i="1"/>
  <c r="D575" i="1"/>
  <c r="E575" i="1"/>
  <c r="F575" i="1"/>
  <c r="G575" i="1"/>
  <c r="I575" i="1"/>
  <c r="J575" i="1"/>
  <c r="K575" i="1"/>
  <c r="L575" i="1"/>
  <c r="O575" i="1"/>
  <c r="C576" i="1"/>
  <c r="D576" i="1"/>
  <c r="E576" i="1"/>
  <c r="F576" i="1"/>
  <c r="G576" i="1"/>
  <c r="I576" i="1"/>
  <c r="J576" i="1"/>
  <c r="K576" i="1"/>
  <c r="L576" i="1"/>
  <c r="O576" i="1"/>
  <c r="C577" i="1"/>
  <c r="D577" i="1"/>
  <c r="E577" i="1"/>
  <c r="F577" i="1"/>
  <c r="G577" i="1"/>
  <c r="I577" i="1"/>
  <c r="J577" i="1"/>
  <c r="K577" i="1"/>
  <c r="L577" i="1"/>
  <c r="O577" i="1"/>
  <c r="C578" i="1"/>
  <c r="D578" i="1"/>
  <c r="E578" i="1"/>
  <c r="F578" i="1"/>
  <c r="G578" i="1"/>
  <c r="I578" i="1"/>
  <c r="J578" i="1"/>
  <c r="K578" i="1"/>
  <c r="L578" i="1"/>
  <c r="O578" i="1"/>
  <c r="C579" i="1"/>
  <c r="D579" i="1"/>
  <c r="E579" i="1"/>
  <c r="F579" i="1"/>
  <c r="G579" i="1"/>
  <c r="I579" i="1"/>
  <c r="J579" i="1"/>
  <c r="K579" i="1"/>
  <c r="L579" i="1"/>
  <c r="O579" i="1"/>
  <c r="C580" i="1"/>
  <c r="D580" i="1"/>
  <c r="E580" i="1"/>
  <c r="F580" i="1"/>
  <c r="G580" i="1"/>
  <c r="I580" i="1"/>
  <c r="J580" i="1"/>
  <c r="K580" i="1"/>
  <c r="L580" i="1"/>
  <c r="O580" i="1"/>
  <c r="C581" i="1"/>
  <c r="D581" i="1"/>
  <c r="E581" i="1"/>
  <c r="F581" i="1"/>
  <c r="G581" i="1"/>
  <c r="I581" i="1"/>
  <c r="J581" i="1"/>
  <c r="K581" i="1"/>
  <c r="L581" i="1"/>
  <c r="O581" i="1"/>
  <c r="C582" i="1"/>
  <c r="D582" i="1"/>
  <c r="E582" i="1"/>
  <c r="F582" i="1"/>
  <c r="G582" i="1"/>
  <c r="I582" i="1"/>
  <c r="J582" i="1"/>
  <c r="K582" i="1"/>
  <c r="L582" i="1"/>
  <c r="O582" i="1"/>
  <c r="C583" i="1"/>
  <c r="D583" i="1"/>
  <c r="E583" i="1"/>
  <c r="F583" i="1"/>
  <c r="G583" i="1"/>
  <c r="I583" i="1"/>
  <c r="J583" i="1"/>
  <c r="K583" i="1"/>
  <c r="L583" i="1"/>
  <c r="O583" i="1"/>
  <c r="C584" i="1"/>
  <c r="D584" i="1"/>
  <c r="E584" i="1"/>
  <c r="F584" i="1"/>
  <c r="G584" i="1"/>
  <c r="I584" i="1"/>
  <c r="J584" i="1"/>
  <c r="K584" i="1"/>
  <c r="L584" i="1"/>
  <c r="O584" i="1"/>
  <c r="C585" i="1"/>
  <c r="D585" i="1"/>
  <c r="E585" i="1"/>
  <c r="F585" i="1"/>
  <c r="G585" i="1"/>
  <c r="I585" i="1"/>
  <c r="J585" i="1"/>
  <c r="K585" i="1"/>
  <c r="L585" i="1"/>
  <c r="O585" i="1"/>
  <c r="C586" i="1"/>
  <c r="D586" i="1"/>
  <c r="E586" i="1"/>
  <c r="F586" i="1"/>
  <c r="G586" i="1"/>
  <c r="I586" i="1"/>
  <c r="J586" i="1"/>
  <c r="K586" i="1"/>
  <c r="L586" i="1"/>
  <c r="O586" i="1"/>
  <c r="C587" i="1"/>
  <c r="D587" i="1"/>
  <c r="E587" i="1"/>
  <c r="F587" i="1"/>
  <c r="G587" i="1"/>
  <c r="I587" i="1"/>
  <c r="J587" i="1"/>
  <c r="K587" i="1"/>
  <c r="L587" i="1"/>
  <c r="O587" i="1"/>
  <c r="C588" i="1"/>
  <c r="D588" i="1"/>
  <c r="E588" i="1"/>
  <c r="F588" i="1"/>
  <c r="G588" i="1"/>
  <c r="I588" i="1"/>
  <c r="J588" i="1"/>
  <c r="K588" i="1"/>
  <c r="L588" i="1"/>
  <c r="O588" i="1"/>
  <c r="C589" i="1"/>
  <c r="D589" i="1"/>
  <c r="E589" i="1"/>
  <c r="F589" i="1"/>
  <c r="G589" i="1"/>
  <c r="I589" i="1"/>
  <c r="J589" i="1"/>
  <c r="K589" i="1"/>
  <c r="L589" i="1"/>
  <c r="O589" i="1"/>
  <c r="C590" i="1"/>
  <c r="D590" i="1"/>
  <c r="E590" i="1"/>
  <c r="F590" i="1"/>
  <c r="G590" i="1"/>
  <c r="I590" i="1"/>
  <c r="J590" i="1"/>
  <c r="K590" i="1"/>
  <c r="L590" i="1"/>
  <c r="O590" i="1"/>
  <c r="C591" i="1"/>
  <c r="D591" i="1"/>
  <c r="E591" i="1"/>
  <c r="F591" i="1"/>
  <c r="G591" i="1"/>
  <c r="I591" i="1"/>
  <c r="J591" i="1"/>
  <c r="K591" i="1"/>
  <c r="L591" i="1"/>
  <c r="O591" i="1"/>
  <c r="C592" i="1"/>
  <c r="D592" i="1"/>
  <c r="E592" i="1"/>
  <c r="F592" i="1"/>
  <c r="G592" i="1"/>
  <c r="I592" i="1"/>
  <c r="J592" i="1"/>
  <c r="K592" i="1"/>
  <c r="L592" i="1"/>
  <c r="O592" i="1"/>
  <c r="C593" i="1"/>
  <c r="D593" i="1"/>
  <c r="E593" i="1"/>
  <c r="F593" i="1"/>
  <c r="G593" i="1"/>
  <c r="I593" i="1"/>
  <c r="J593" i="1"/>
  <c r="K593" i="1"/>
  <c r="L593" i="1"/>
  <c r="O593" i="1"/>
  <c r="C594" i="1"/>
  <c r="D594" i="1"/>
  <c r="E594" i="1"/>
  <c r="F594" i="1"/>
  <c r="G594" i="1"/>
  <c r="I594" i="1"/>
  <c r="J594" i="1"/>
  <c r="K594" i="1"/>
  <c r="L594" i="1"/>
  <c r="O594" i="1"/>
  <c r="C595" i="1"/>
  <c r="D595" i="1"/>
  <c r="E595" i="1"/>
  <c r="F595" i="1"/>
  <c r="G595" i="1"/>
  <c r="I595" i="1"/>
  <c r="J595" i="1"/>
  <c r="K595" i="1"/>
  <c r="L595" i="1"/>
  <c r="O595" i="1"/>
  <c r="C596" i="1"/>
  <c r="D596" i="1"/>
  <c r="E596" i="1"/>
  <c r="F596" i="1"/>
  <c r="G596" i="1"/>
  <c r="I596" i="1"/>
  <c r="J596" i="1"/>
  <c r="K596" i="1"/>
  <c r="L596" i="1"/>
  <c r="O596" i="1"/>
  <c r="C597" i="1"/>
  <c r="D597" i="1"/>
  <c r="E597" i="1"/>
  <c r="F597" i="1"/>
  <c r="G597" i="1"/>
  <c r="I597" i="1"/>
  <c r="J597" i="1"/>
  <c r="K597" i="1"/>
  <c r="L597" i="1"/>
  <c r="O597" i="1"/>
  <c r="C598" i="1"/>
  <c r="D598" i="1"/>
  <c r="E598" i="1"/>
  <c r="F598" i="1"/>
  <c r="G598" i="1"/>
  <c r="I598" i="1"/>
  <c r="J598" i="1"/>
  <c r="K598" i="1"/>
  <c r="L598" i="1"/>
  <c r="O598" i="1"/>
  <c r="C599" i="1"/>
  <c r="D599" i="1"/>
  <c r="E599" i="1"/>
  <c r="F599" i="1"/>
  <c r="G599" i="1"/>
  <c r="I599" i="1"/>
  <c r="J599" i="1"/>
  <c r="K599" i="1"/>
  <c r="L599" i="1"/>
  <c r="O599" i="1"/>
  <c r="C600" i="1"/>
  <c r="D600" i="1"/>
  <c r="E600" i="1"/>
  <c r="F600" i="1"/>
  <c r="G600" i="1"/>
  <c r="I600" i="1"/>
  <c r="J600" i="1"/>
  <c r="K600" i="1"/>
  <c r="L600" i="1"/>
  <c r="O600" i="1"/>
  <c r="C601" i="1"/>
  <c r="D601" i="1"/>
  <c r="E601" i="1"/>
  <c r="F601" i="1"/>
  <c r="G601" i="1"/>
  <c r="I601" i="1"/>
  <c r="J601" i="1"/>
  <c r="K601" i="1"/>
  <c r="L601" i="1"/>
  <c r="O601" i="1"/>
  <c r="C602" i="1"/>
  <c r="D602" i="1"/>
  <c r="E602" i="1"/>
  <c r="F602" i="1"/>
  <c r="G602" i="1"/>
  <c r="I602" i="1"/>
  <c r="J602" i="1"/>
  <c r="K602" i="1"/>
  <c r="L602" i="1"/>
  <c r="O602" i="1"/>
  <c r="C603" i="1"/>
  <c r="D603" i="1"/>
  <c r="E603" i="1"/>
  <c r="F603" i="1"/>
  <c r="G603" i="1"/>
  <c r="I603" i="1"/>
  <c r="J603" i="1"/>
  <c r="K603" i="1"/>
  <c r="L603" i="1"/>
  <c r="O603" i="1"/>
  <c r="C604" i="1"/>
  <c r="D604" i="1"/>
  <c r="E604" i="1"/>
  <c r="F604" i="1"/>
  <c r="G604" i="1"/>
  <c r="I604" i="1"/>
  <c r="J604" i="1"/>
  <c r="K604" i="1"/>
  <c r="L604" i="1"/>
  <c r="O604" i="1"/>
  <c r="C605" i="1"/>
  <c r="D605" i="1"/>
  <c r="E605" i="1"/>
  <c r="F605" i="1"/>
  <c r="G605" i="1"/>
  <c r="I605" i="1"/>
  <c r="J605" i="1"/>
  <c r="K605" i="1"/>
  <c r="L605" i="1"/>
  <c r="O605" i="1"/>
  <c r="C606" i="1"/>
  <c r="D606" i="1"/>
  <c r="E606" i="1"/>
  <c r="F606" i="1"/>
  <c r="G606" i="1"/>
  <c r="I606" i="1"/>
  <c r="J606" i="1"/>
  <c r="K606" i="1"/>
  <c r="L606" i="1"/>
  <c r="O606" i="1"/>
  <c r="C607" i="1"/>
  <c r="D607" i="1"/>
  <c r="E607" i="1"/>
  <c r="F607" i="1"/>
  <c r="G607" i="1"/>
  <c r="I607" i="1"/>
  <c r="J607" i="1"/>
  <c r="K607" i="1"/>
  <c r="L607" i="1"/>
  <c r="O607" i="1"/>
  <c r="C608" i="1"/>
  <c r="D608" i="1"/>
  <c r="E608" i="1"/>
  <c r="F608" i="1"/>
  <c r="G608" i="1"/>
  <c r="I608" i="1"/>
  <c r="J608" i="1"/>
  <c r="K608" i="1"/>
  <c r="L608" i="1"/>
  <c r="O608" i="1"/>
  <c r="C609" i="1"/>
  <c r="D609" i="1"/>
  <c r="E609" i="1"/>
  <c r="F609" i="1"/>
  <c r="G609" i="1"/>
  <c r="I609" i="1"/>
  <c r="J609" i="1"/>
  <c r="K609" i="1"/>
  <c r="L609" i="1"/>
  <c r="O609" i="1"/>
  <c r="C610" i="1"/>
  <c r="D610" i="1"/>
  <c r="E610" i="1"/>
  <c r="F610" i="1"/>
  <c r="G610" i="1"/>
  <c r="I610" i="1"/>
  <c r="J610" i="1"/>
  <c r="K610" i="1"/>
  <c r="L610" i="1"/>
  <c r="O610" i="1"/>
  <c r="C611" i="1"/>
  <c r="D611" i="1"/>
  <c r="E611" i="1"/>
  <c r="F611" i="1"/>
  <c r="G611" i="1"/>
  <c r="I611" i="1"/>
  <c r="J611" i="1"/>
  <c r="K611" i="1"/>
  <c r="L611" i="1"/>
  <c r="O611" i="1"/>
  <c r="C612" i="1"/>
  <c r="D612" i="1"/>
  <c r="E612" i="1"/>
  <c r="F612" i="1"/>
  <c r="G612" i="1"/>
  <c r="I612" i="1"/>
  <c r="J612" i="1"/>
  <c r="K612" i="1"/>
  <c r="L612" i="1"/>
  <c r="O612" i="1"/>
  <c r="C613" i="1"/>
  <c r="D613" i="1"/>
  <c r="E613" i="1"/>
  <c r="F613" i="1"/>
  <c r="G613" i="1"/>
  <c r="I613" i="1"/>
  <c r="J613" i="1"/>
  <c r="K613" i="1"/>
  <c r="L613" i="1"/>
  <c r="O613" i="1"/>
  <c r="C614" i="1"/>
  <c r="D614" i="1"/>
  <c r="E614" i="1"/>
  <c r="F614" i="1"/>
  <c r="G614" i="1"/>
  <c r="I614" i="1"/>
  <c r="J614" i="1"/>
  <c r="K614" i="1"/>
  <c r="L614" i="1"/>
  <c r="O614" i="1"/>
  <c r="C615" i="1"/>
  <c r="D615" i="1"/>
  <c r="E615" i="1"/>
  <c r="F615" i="1"/>
  <c r="G615" i="1"/>
  <c r="I615" i="1"/>
  <c r="J615" i="1"/>
  <c r="K615" i="1"/>
  <c r="L615" i="1"/>
  <c r="O615" i="1"/>
  <c r="C616" i="1"/>
  <c r="D616" i="1"/>
  <c r="E616" i="1"/>
  <c r="F616" i="1"/>
  <c r="G616" i="1"/>
  <c r="I616" i="1"/>
  <c r="J616" i="1"/>
  <c r="K616" i="1"/>
  <c r="L616" i="1"/>
  <c r="O616" i="1"/>
  <c r="C617" i="1"/>
  <c r="D617" i="1"/>
  <c r="E617" i="1"/>
  <c r="F617" i="1"/>
  <c r="G617" i="1"/>
  <c r="I617" i="1"/>
  <c r="J617" i="1"/>
  <c r="K617" i="1"/>
  <c r="L617" i="1"/>
  <c r="O617" i="1"/>
  <c r="C618" i="1"/>
  <c r="D618" i="1"/>
  <c r="E618" i="1"/>
  <c r="F618" i="1"/>
  <c r="G618" i="1"/>
  <c r="I618" i="1"/>
  <c r="J618" i="1"/>
  <c r="K618" i="1"/>
  <c r="L618" i="1"/>
  <c r="O618" i="1"/>
  <c r="C619" i="1"/>
  <c r="D619" i="1"/>
  <c r="E619" i="1"/>
  <c r="F619" i="1"/>
  <c r="G619" i="1"/>
  <c r="I619" i="1"/>
  <c r="J619" i="1"/>
  <c r="K619" i="1"/>
  <c r="L619" i="1"/>
  <c r="O619" i="1"/>
  <c r="C620" i="1"/>
  <c r="D620" i="1"/>
  <c r="E620" i="1"/>
  <c r="F620" i="1"/>
  <c r="G620" i="1"/>
  <c r="I620" i="1"/>
  <c r="J620" i="1"/>
  <c r="K620" i="1"/>
  <c r="L620" i="1"/>
  <c r="O620" i="1"/>
  <c r="C621" i="1"/>
  <c r="D621" i="1"/>
  <c r="E621" i="1"/>
  <c r="F621" i="1"/>
  <c r="G621" i="1"/>
  <c r="I621" i="1"/>
  <c r="J621" i="1"/>
  <c r="K621" i="1"/>
  <c r="L621" i="1"/>
  <c r="O621" i="1"/>
  <c r="C622" i="1"/>
  <c r="D622" i="1"/>
  <c r="E622" i="1"/>
  <c r="F622" i="1"/>
  <c r="G622" i="1"/>
  <c r="I622" i="1"/>
  <c r="J622" i="1"/>
  <c r="K622" i="1"/>
  <c r="L622" i="1"/>
  <c r="O622" i="1"/>
  <c r="C623" i="1"/>
  <c r="D623" i="1"/>
  <c r="E623" i="1"/>
  <c r="F623" i="1"/>
  <c r="G623" i="1"/>
  <c r="I623" i="1"/>
  <c r="J623" i="1"/>
  <c r="K623" i="1"/>
  <c r="L623" i="1"/>
  <c r="O623" i="1"/>
  <c r="C624" i="1"/>
  <c r="D624" i="1"/>
  <c r="E624" i="1"/>
  <c r="F624" i="1"/>
  <c r="G624" i="1"/>
  <c r="I624" i="1"/>
  <c r="J624" i="1"/>
  <c r="K624" i="1"/>
  <c r="L624" i="1"/>
  <c r="O624" i="1"/>
  <c r="C625" i="1"/>
  <c r="D625" i="1"/>
  <c r="E625" i="1"/>
  <c r="F625" i="1"/>
  <c r="G625" i="1"/>
  <c r="I625" i="1"/>
  <c r="J625" i="1"/>
  <c r="K625" i="1"/>
  <c r="L625" i="1"/>
  <c r="O625" i="1"/>
  <c r="C626" i="1"/>
  <c r="D626" i="1"/>
  <c r="E626" i="1"/>
  <c r="F626" i="1"/>
  <c r="G626" i="1"/>
  <c r="I626" i="1"/>
  <c r="J626" i="1"/>
  <c r="K626" i="1"/>
  <c r="L626" i="1"/>
  <c r="O626" i="1"/>
  <c r="C627" i="1"/>
  <c r="D627" i="1"/>
  <c r="E627" i="1"/>
  <c r="F627" i="1"/>
  <c r="G627" i="1"/>
  <c r="I627" i="1"/>
  <c r="J627" i="1"/>
  <c r="K627" i="1"/>
  <c r="L627" i="1"/>
  <c r="O627" i="1"/>
  <c r="C628" i="1"/>
  <c r="D628" i="1"/>
  <c r="E628" i="1"/>
  <c r="F628" i="1"/>
  <c r="G628" i="1"/>
  <c r="I628" i="1"/>
  <c r="J628" i="1"/>
  <c r="K628" i="1"/>
  <c r="L628" i="1"/>
  <c r="O628" i="1"/>
  <c r="C629" i="1"/>
  <c r="D629" i="1"/>
  <c r="E629" i="1"/>
  <c r="F629" i="1"/>
  <c r="G629" i="1"/>
  <c r="I629" i="1"/>
  <c r="J629" i="1"/>
  <c r="K629" i="1"/>
  <c r="L629" i="1"/>
  <c r="O629" i="1"/>
  <c r="C630" i="1"/>
  <c r="D630" i="1"/>
  <c r="E630" i="1"/>
  <c r="F630" i="1"/>
  <c r="G630" i="1"/>
  <c r="I630" i="1"/>
  <c r="J630" i="1"/>
  <c r="K630" i="1"/>
  <c r="L630" i="1"/>
  <c r="O630" i="1"/>
  <c r="C631" i="1"/>
  <c r="D631" i="1"/>
  <c r="E631" i="1"/>
  <c r="F631" i="1"/>
  <c r="G631" i="1"/>
  <c r="I631" i="1"/>
  <c r="J631" i="1"/>
  <c r="K631" i="1"/>
  <c r="L631" i="1"/>
  <c r="O631" i="1"/>
  <c r="C632" i="1"/>
  <c r="D632" i="1"/>
  <c r="E632" i="1"/>
  <c r="F632" i="1"/>
  <c r="G632" i="1"/>
  <c r="I632" i="1"/>
  <c r="J632" i="1"/>
  <c r="K632" i="1"/>
  <c r="L632" i="1"/>
  <c r="O632" i="1"/>
  <c r="C633" i="1"/>
  <c r="D633" i="1"/>
  <c r="E633" i="1"/>
  <c r="F633" i="1"/>
  <c r="G633" i="1"/>
  <c r="I633" i="1"/>
  <c r="J633" i="1"/>
  <c r="K633" i="1"/>
  <c r="L633" i="1"/>
  <c r="O633" i="1"/>
  <c r="C634" i="1"/>
  <c r="D634" i="1"/>
  <c r="E634" i="1"/>
  <c r="F634" i="1"/>
  <c r="G634" i="1"/>
  <c r="I634" i="1"/>
  <c r="J634" i="1"/>
  <c r="K634" i="1"/>
  <c r="L634" i="1"/>
  <c r="O634" i="1"/>
  <c r="T456" i="1" l="1"/>
  <c r="V456" i="1"/>
  <c r="V448" i="1"/>
  <c r="T448" i="1"/>
  <c r="P447" i="1"/>
  <c r="Q447" i="1"/>
  <c r="R447" i="1" s="1"/>
  <c r="T440" i="1"/>
  <c r="V440" i="1"/>
  <c r="Q439" i="1"/>
  <c r="R439" i="1" s="1"/>
  <c r="P439" i="1"/>
  <c r="V432" i="1"/>
  <c r="T432" i="1"/>
  <c r="Q431" i="1"/>
  <c r="R431" i="1" s="1"/>
  <c r="P431" i="1"/>
  <c r="T424" i="1"/>
  <c r="V424" i="1"/>
  <c r="Q423" i="1"/>
  <c r="R423" i="1" s="1"/>
  <c r="P423" i="1"/>
  <c r="Q415" i="1"/>
  <c r="R415" i="1" s="1"/>
  <c r="P415" i="1"/>
  <c r="T408" i="1"/>
  <c r="V408" i="1"/>
  <c r="V400" i="1"/>
  <c r="T400" i="1"/>
  <c r="P399" i="1"/>
  <c r="Q399" i="1"/>
  <c r="R399" i="1" s="1"/>
  <c r="T392" i="1"/>
  <c r="V392" i="1"/>
  <c r="Q391" i="1"/>
  <c r="R391" i="1" s="1"/>
  <c r="P391" i="1"/>
  <c r="V384" i="1"/>
  <c r="T384" i="1"/>
  <c r="Q383" i="1"/>
  <c r="R383" i="1" s="1"/>
  <c r="P383" i="1"/>
  <c r="V376" i="1"/>
  <c r="T376" i="1"/>
  <c r="Q375" i="1"/>
  <c r="R375" i="1" s="1"/>
  <c r="P375" i="1"/>
  <c r="V368" i="1"/>
  <c r="T368" i="1"/>
  <c r="Q367" i="1"/>
  <c r="R367" i="1" s="1"/>
  <c r="P367" i="1"/>
  <c r="T360" i="1"/>
  <c r="V360" i="1"/>
  <c r="Q359" i="1"/>
  <c r="R359" i="1" s="1"/>
  <c r="P359" i="1"/>
  <c r="V352" i="1"/>
  <c r="T352" i="1"/>
  <c r="P351" i="1"/>
  <c r="Q351" i="1"/>
  <c r="R351" i="1" s="1"/>
  <c r="T344" i="1"/>
  <c r="V344" i="1"/>
  <c r="P343" i="1"/>
  <c r="Q343" i="1"/>
  <c r="R343" i="1" s="1"/>
  <c r="V336" i="1"/>
  <c r="T336" i="1"/>
  <c r="Q335" i="1"/>
  <c r="R335" i="1" s="1"/>
  <c r="P335" i="1"/>
  <c r="T328" i="1"/>
  <c r="V328" i="1"/>
  <c r="P327" i="1"/>
  <c r="Q327" i="1"/>
  <c r="R327" i="1" s="1"/>
  <c r="V320" i="1"/>
  <c r="T320" i="1"/>
  <c r="Q319" i="1"/>
  <c r="R319" i="1" s="1"/>
  <c r="P319" i="1"/>
  <c r="V312" i="1"/>
  <c r="T312" i="1"/>
  <c r="Q311" i="1"/>
  <c r="R311" i="1" s="1"/>
  <c r="P311" i="1"/>
  <c r="Q303" i="1"/>
  <c r="R303" i="1" s="1"/>
  <c r="P303" i="1"/>
  <c r="T296" i="1"/>
  <c r="V296" i="1"/>
  <c r="Q295" i="1"/>
  <c r="R295" i="1" s="1"/>
  <c r="P295" i="1"/>
  <c r="V288" i="1"/>
  <c r="T288" i="1"/>
  <c r="P287" i="1"/>
  <c r="Q287" i="1"/>
  <c r="R287" i="1" s="1"/>
  <c r="T280" i="1"/>
  <c r="V280" i="1"/>
  <c r="P279" i="1"/>
  <c r="Q279" i="1"/>
  <c r="R279" i="1" s="1"/>
  <c r="V272" i="1"/>
  <c r="T272" i="1"/>
  <c r="P271" i="1"/>
  <c r="Q271" i="1"/>
  <c r="R271" i="1" s="1"/>
  <c r="T264" i="1"/>
  <c r="V264" i="1"/>
  <c r="Q263" i="1"/>
  <c r="R263" i="1" s="1"/>
  <c r="P263" i="1"/>
  <c r="V256" i="1"/>
  <c r="T256" i="1"/>
  <c r="Q255" i="1"/>
  <c r="R255" i="1" s="1"/>
  <c r="P255" i="1"/>
  <c r="T248" i="1"/>
  <c r="V248" i="1"/>
  <c r="P247" i="1"/>
  <c r="Q247" i="1"/>
  <c r="R247" i="1" s="1"/>
  <c r="V240" i="1"/>
  <c r="T240" i="1"/>
  <c r="Q239" i="1"/>
  <c r="R239" i="1" s="1"/>
  <c r="P239" i="1"/>
  <c r="T232" i="1"/>
  <c r="V232" i="1"/>
  <c r="Q231" i="1"/>
  <c r="R231" i="1" s="1"/>
  <c r="P231" i="1"/>
  <c r="V224" i="1"/>
  <c r="T224" i="1"/>
  <c r="Q223" i="1"/>
  <c r="R223" i="1" s="1"/>
  <c r="P223" i="1"/>
  <c r="T216" i="1"/>
  <c r="V216" i="1"/>
  <c r="Q215" i="1"/>
  <c r="R215" i="1" s="1"/>
  <c r="P215" i="1"/>
  <c r="V208" i="1"/>
  <c r="T208" i="1"/>
  <c r="Q207" i="1"/>
  <c r="R207" i="1" s="1"/>
  <c r="P207" i="1"/>
  <c r="T200" i="1"/>
  <c r="V200" i="1"/>
  <c r="Q199" i="1"/>
  <c r="R199" i="1" s="1"/>
  <c r="P199" i="1"/>
  <c r="V192" i="1"/>
  <c r="T192" i="1"/>
  <c r="Q191" i="1"/>
  <c r="R191" i="1" s="1"/>
  <c r="P191" i="1"/>
  <c r="V184" i="1"/>
  <c r="T184" i="1"/>
  <c r="Q183" i="1"/>
  <c r="R183" i="1" s="1"/>
  <c r="P183" i="1"/>
  <c r="V176" i="1"/>
  <c r="T176" i="1"/>
  <c r="Q175" i="1"/>
  <c r="R175" i="1" s="1"/>
  <c r="P175" i="1"/>
  <c r="T168" i="1"/>
  <c r="V168" i="1"/>
  <c r="Q167" i="1"/>
  <c r="R167" i="1" s="1"/>
  <c r="P167" i="1"/>
  <c r="V160" i="1"/>
  <c r="T160" i="1"/>
  <c r="Q159" i="1"/>
  <c r="R159" i="1" s="1"/>
  <c r="P159" i="1"/>
  <c r="T152" i="1"/>
  <c r="V152" i="1"/>
  <c r="Q151" i="1"/>
  <c r="R151" i="1" s="1"/>
  <c r="P151" i="1"/>
  <c r="V144" i="1"/>
  <c r="T144" i="1"/>
  <c r="Q143" i="1"/>
  <c r="R143" i="1" s="1"/>
  <c r="P143" i="1"/>
  <c r="T136" i="1"/>
  <c r="V136" i="1"/>
  <c r="Q135" i="1"/>
  <c r="R135" i="1" s="1"/>
  <c r="P135" i="1"/>
  <c r="V128" i="1"/>
  <c r="T128" i="1"/>
  <c r="Q127" i="1"/>
  <c r="R127" i="1" s="1"/>
  <c r="P127" i="1"/>
  <c r="T120" i="1"/>
  <c r="V120" i="1"/>
  <c r="Q119" i="1"/>
  <c r="R119" i="1" s="1"/>
  <c r="P119" i="1"/>
  <c r="V112" i="1"/>
  <c r="T112" i="1"/>
  <c r="Q111" i="1"/>
  <c r="R111" i="1" s="1"/>
  <c r="P111" i="1"/>
  <c r="T104" i="1"/>
  <c r="V104" i="1"/>
  <c r="Q103" i="1"/>
  <c r="R103" i="1" s="1"/>
  <c r="P103" i="1"/>
  <c r="V96" i="1"/>
  <c r="T96" i="1"/>
  <c r="Q95" i="1"/>
  <c r="R95" i="1" s="1"/>
  <c r="P95" i="1"/>
  <c r="T88" i="1"/>
  <c r="V88" i="1"/>
  <c r="P87" i="1"/>
  <c r="Q87" i="1"/>
  <c r="R87" i="1" s="1"/>
  <c r="V80" i="1"/>
  <c r="T80" i="1"/>
  <c r="Q79" i="1"/>
  <c r="R79" i="1" s="1"/>
  <c r="P79" i="1"/>
  <c r="V72" i="1"/>
  <c r="T72" i="1"/>
  <c r="Q71" i="1"/>
  <c r="R71" i="1" s="1"/>
  <c r="P71" i="1"/>
  <c r="V64" i="1"/>
  <c r="T64" i="1"/>
  <c r="Q63" i="1"/>
  <c r="R63" i="1" s="1"/>
  <c r="P63" i="1"/>
  <c r="Q621" i="1"/>
  <c r="R621" i="1" s="1"/>
  <c r="P621" i="1"/>
  <c r="Q533" i="1"/>
  <c r="R533" i="1" s="1"/>
  <c r="P533" i="1"/>
  <c r="V518" i="1"/>
  <c r="T518" i="1"/>
  <c r="V502" i="1"/>
  <c r="T502" i="1"/>
  <c r="P485" i="1"/>
  <c r="Q485" i="1"/>
  <c r="R485" i="1" s="1"/>
  <c r="P421" i="1"/>
  <c r="Q421" i="1"/>
  <c r="R421" i="1" s="1"/>
  <c r="V406" i="1"/>
  <c r="T406" i="1"/>
  <c r="V374" i="1"/>
  <c r="T374" i="1"/>
  <c r="V358" i="1"/>
  <c r="T358" i="1"/>
  <c r="P325" i="1"/>
  <c r="Q325" i="1"/>
  <c r="R325" i="1" s="1"/>
  <c r="V270" i="1"/>
  <c r="T270" i="1"/>
  <c r="V254" i="1"/>
  <c r="T254" i="1"/>
  <c r="Q237" i="1"/>
  <c r="R237" i="1" s="1"/>
  <c r="P237" i="1"/>
  <c r="Q221" i="1"/>
  <c r="R221" i="1" s="1"/>
  <c r="P221" i="1"/>
  <c r="V206" i="1"/>
  <c r="T206" i="1"/>
  <c r="V158" i="1"/>
  <c r="T158" i="1"/>
  <c r="V110" i="1"/>
  <c r="T110" i="1"/>
  <c r="Q16" i="1"/>
  <c r="R16" i="1" s="1"/>
  <c r="P16" i="1"/>
  <c r="Q632" i="1"/>
  <c r="R632" i="1" s="1"/>
  <c r="P632" i="1"/>
  <c r="Q616" i="1"/>
  <c r="R616" i="1" s="1"/>
  <c r="P616" i="1"/>
  <c r="Q600" i="1"/>
  <c r="R600" i="1" s="1"/>
  <c r="P600" i="1"/>
  <c r="Q584" i="1"/>
  <c r="R584" i="1" s="1"/>
  <c r="P584" i="1"/>
  <c r="V569" i="1"/>
  <c r="T569" i="1"/>
  <c r="V505" i="1"/>
  <c r="T505" i="1"/>
  <c r="Q456" i="1"/>
  <c r="R456" i="1" s="1"/>
  <c r="P456" i="1"/>
  <c r="Q392" i="1"/>
  <c r="R392" i="1" s="1"/>
  <c r="P392" i="1"/>
  <c r="V377" i="1"/>
  <c r="T377" i="1"/>
  <c r="Q360" i="1"/>
  <c r="R360" i="1" s="1"/>
  <c r="P360" i="1"/>
  <c r="V337" i="1"/>
  <c r="T337" i="1"/>
  <c r="Q320" i="1"/>
  <c r="R320" i="1" s="1"/>
  <c r="P320" i="1"/>
  <c r="V305" i="1"/>
  <c r="T305" i="1"/>
  <c r="Q288" i="1"/>
  <c r="R288" i="1" s="1"/>
  <c r="P288" i="1"/>
  <c r="V233" i="1"/>
  <c r="T233" i="1"/>
  <c r="V177" i="1"/>
  <c r="T177" i="1"/>
  <c r="P104" i="1"/>
  <c r="Q104" i="1"/>
  <c r="R104" i="1" s="1"/>
  <c r="Q72" i="1"/>
  <c r="R72" i="1" s="1"/>
  <c r="P72" i="1"/>
  <c r="V304" i="1"/>
  <c r="T304" i="1"/>
  <c r="Q58" i="1"/>
  <c r="R58" i="1" s="1"/>
  <c r="P58" i="1"/>
  <c r="V51" i="1"/>
  <c r="T51" i="1"/>
  <c r="Q50" i="1"/>
  <c r="R50" i="1" s="1"/>
  <c r="P50" i="1"/>
  <c r="V43" i="1"/>
  <c r="T43" i="1"/>
  <c r="Q42" i="1"/>
  <c r="R42" i="1" s="1"/>
  <c r="P42" i="1"/>
  <c r="V35" i="1"/>
  <c r="T35" i="1"/>
  <c r="Q34" i="1"/>
  <c r="R34" i="1" s="1"/>
  <c r="P34" i="1"/>
  <c r="V27" i="1"/>
  <c r="T27" i="1"/>
  <c r="P26" i="1"/>
  <c r="Q26" i="1"/>
  <c r="R26" i="1" s="1"/>
  <c r="T19" i="1"/>
  <c r="V19" i="1"/>
  <c r="P18" i="1"/>
  <c r="Q18" i="1"/>
  <c r="R18" i="1" s="1"/>
  <c r="V11" i="1"/>
  <c r="T11" i="1"/>
  <c r="Q10" i="1"/>
  <c r="R10" i="1" s="1"/>
  <c r="P10" i="1"/>
  <c r="P581" i="1"/>
  <c r="Q581" i="1"/>
  <c r="R581" i="1" s="1"/>
  <c r="Q509" i="1"/>
  <c r="R509" i="1" s="1"/>
  <c r="P509" i="1"/>
  <c r="V494" i="1"/>
  <c r="T494" i="1"/>
  <c r="V478" i="1"/>
  <c r="T478" i="1"/>
  <c r="V430" i="1"/>
  <c r="T430" i="1"/>
  <c r="Q349" i="1"/>
  <c r="R349" i="1" s="1"/>
  <c r="P349" i="1"/>
  <c r="V190" i="1"/>
  <c r="T190" i="1"/>
  <c r="V17" i="1"/>
  <c r="T17" i="1"/>
  <c r="P624" i="1"/>
  <c r="Q624" i="1"/>
  <c r="R624" i="1" s="1"/>
  <c r="V609" i="1"/>
  <c r="T609" i="1"/>
  <c r="Q576" i="1"/>
  <c r="R576" i="1" s="1"/>
  <c r="P576" i="1"/>
  <c r="V561" i="1"/>
  <c r="T561" i="1"/>
  <c r="V529" i="1"/>
  <c r="T529" i="1"/>
  <c r="V497" i="1"/>
  <c r="T497" i="1"/>
  <c r="T449" i="1"/>
  <c r="V449" i="1"/>
  <c r="V433" i="1"/>
  <c r="T433" i="1"/>
  <c r="Q376" i="1"/>
  <c r="R376" i="1" s="1"/>
  <c r="P376" i="1"/>
  <c r="V361" i="1"/>
  <c r="T361" i="1"/>
  <c r="T265" i="1"/>
  <c r="V265" i="1"/>
  <c r="Q248" i="1"/>
  <c r="R248" i="1" s="1"/>
  <c r="P248" i="1"/>
  <c r="Q232" i="1"/>
  <c r="R232" i="1" s="1"/>
  <c r="P232" i="1"/>
  <c r="Q216" i="1"/>
  <c r="R216" i="1" s="1"/>
  <c r="P216" i="1"/>
  <c r="Q200" i="1"/>
  <c r="R200" i="1" s="1"/>
  <c r="P200" i="1"/>
  <c r="Q184" i="1"/>
  <c r="R184" i="1" s="1"/>
  <c r="P184" i="1"/>
  <c r="T169" i="1"/>
  <c r="V169" i="1"/>
  <c r="Q631" i="1"/>
  <c r="R631" i="1" s="1"/>
  <c r="P631" i="1"/>
  <c r="T624" i="1"/>
  <c r="V624" i="1"/>
  <c r="Q615" i="1"/>
  <c r="R615" i="1" s="1"/>
  <c r="P615" i="1"/>
  <c r="V608" i="1"/>
  <c r="T608" i="1"/>
  <c r="Q599" i="1"/>
  <c r="R599" i="1" s="1"/>
  <c r="P599" i="1"/>
  <c r="V592" i="1"/>
  <c r="T592" i="1"/>
  <c r="Q583" i="1"/>
  <c r="R583" i="1" s="1"/>
  <c r="P583" i="1"/>
  <c r="V576" i="1"/>
  <c r="T576" i="1"/>
  <c r="P567" i="1"/>
  <c r="Q567" i="1"/>
  <c r="R567" i="1" s="1"/>
  <c r="T560" i="1"/>
  <c r="V560" i="1"/>
  <c r="T552" i="1"/>
  <c r="V552" i="1"/>
  <c r="Q551" i="1"/>
  <c r="R551" i="1" s="1"/>
  <c r="P551" i="1"/>
  <c r="V544" i="1"/>
  <c r="T544" i="1"/>
  <c r="P535" i="1"/>
  <c r="Q535" i="1"/>
  <c r="R535" i="1" s="1"/>
  <c r="V528" i="1"/>
  <c r="T528" i="1"/>
  <c r="Q519" i="1"/>
  <c r="R519" i="1" s="1"/>
  <c r="P519" i="1"/>
  <c r="Q511" i="1"/>
  <c r="R511" i="1" s="1"/>
  <c r="P511" i="1"/>
  <c r="Q495" i="1"/>
  <c r="R495" i="1" s="1"/>
  <c r="P495" i="1"/>
  <c r="Q487" i="1"/>
  <c r="R487" i="1" s="1"/>
  <c r="P487" i="1"/>
  <c r="V480" i="1"/>
  <c r="T480" i="1"/>
  <c r="T472" i="1"/>
  <c r="V472" i="1"/>
  <c r="Q455" i="1"/>
  <c r="R455" i="1" s="1"/>
  <c r="P455" i="1"/>
  <c r="V416" i="1"/>
  <c r="T416" i="1"/>
  <c r="Q634" i="1"/>
  <c r="R634" i="1" s="1"/>
  <c r="P634" i="1"/>
  <c r="P626" i="1"/>
  <c r="Q626" i="1"/>
  <c r="R626" i="1" s="1"/>
  <c r="V619" i="1"/>
  <c r="T619" i="1"/>
  <c r="Q618" i="1"/>
  <c r="R618" i="1" s="1"/>
  <c r="P618" i="1"/>
  <c r="V611" i="1"/>
  <c r="T611" i="1"/>
  <c r="P610" i="1"/>
  <c r="Q610" i="1"/>
  <c r="R610" i="1" s="1"/>
  <c r="V603" i="1"/>
  <c r="T603" i="1"/>
  <c r="Q602" i="1"/>
  <c r="R602" i="1" s="1"/>
  <c r="P602" i="1"/>
  <c r="T595" i="1"/>
  <c r="V595" i="1"/>
  <c r="P594" i="1"/>
  <c r="Q594" i="1"/>
  <c r="R594" i="1" s="1"/>
  <c r="V587" i="1"/>
  <c r="T587" i="1"/>
  <c r="P586" i="1"/>
  <c r="Q586" i="1"/>
  <c r="R586" i="1" s="1"/>
  <c r="V579" i="1"/>
  <c r="T579" i="1"/>
  <c r="P578" i="1"/>
  <c r="Q578" i="1"/>
  <c r="R578" i="1" s="1"/>
  <c r="V571" i="1"/>
  <c r="T571" i="1"/>
  <c r="Q570" i="1"/>
  <c r="R570" i="1" s="1"/>
  <c r="P570" i="1"/>
  <c r="V563" i="1"/>
  <c r="T563" i="1"/>
  <c r="P562" i="1"/>
  <c r="Q562" i="1"/>
  <c r="R562" i="1" s="1"/>
  <c r="T555" i="1"/>
  <c r="V555" i="1"/>
  <c r="Q554" i="1"/>
  <c r="R554" i="1" s="1"/>
  <c r="P554" i="1"/>
  <c r="V547" i="1"/>
  <c r="T547" i="1"/>
  <c r="P546" i="1"/>
  <c r="Q546" i="1"/>
  <c r="R546" i="1" s="1"/>
  <c r="V539" i="1"/>
  <c r="T539" i="1"/>
  <c r="Q538" i="1"/>
  <c r="R538" i="1" s="1"/>
  <c r="P538" i="1"/>
  <c r="V531" i="1"/>
  <c r="T531" i="1"/>
  <c r="P530" i="1"/>
  <c r="Q530" i="1"/>
  <c r="R530" i="1" s="1"/>
  <c r="V523" i="1"/>
  <c r="T523" i="1"/>
  <c r="Q522" i="1"/>
  <c r="R522" i="1" s="1"/>
  <c r="P522" i="1"/>
  <c r="V515" i="1"/>
  <c r="T515" i="1"/>
  <c r="Q514" i="1"/>
  <c r="R514" i="1" s="1"/>
  <c r="P514" i="1"/>
  <c r="V507" i="1"/>
  <c r="T507" i="1"/>
  <c r="Q506" i="1"/>
  <c r="R506" i="1" s="1"/>
  <c r="P506" i="1"/>
  <c r="V499" i="1"/>
  <c r="T499" i="1"/>
  <c r="P498" i="1"/>
  <c r="Q498" i="1"/>
  <c r="R498" i="1" s="1"/>
  <c r="T491" i="1"/>
  <c r="V491" i="1"/>
  <c r="Q490" i="1"/>
  <c r="R490" i="1" s="1"/>
  <c r="P490" i="1"/>
  <c r="T483" i="1"/>
  <c r="V483" i="1"/>
  <c r="P482" i="1"/>
  <c r="Q482" i="1"/>
  <c r="R482" i="1" s="1"/>
  <c r="V475" i="1"/>
  <c r="T475" i="1"/>
  <c r="Q474" i="1"/>
  <c r="R474" i="1" s="1"/>
  <c r="P474" i="1"/>
  <c r="V467" i="1"/>
  <c r="T467" i="1"/>
  <c r="P466" i="1"/>
  <c r="Q466" i="1"/>
  <c r="R466" i="1" s="1"/>
  <c r="T459" i="1"/>
  <c r="V459" i="1"/>
  <c r="Q458" i="1"/>
  <c r="R458" i="1" s="1"/>
  <c r="P458" i="1"/>
  <c r="T451" i="1"/>
  <c r="V451" i="1"/>
  <c r="P450" i="1"/>
  <c r="Q450" i="1"/>
  <c r="R450" i="1" s="1"/>
  <c r="V443" i="1"/>
  <c r="T443" i="1"/>
  <c r="Q442" i="1"/>
  <c r="R442" i="1" s="1"/>
  <c r="P442" i="1"/>
  <c r="T435" i="1"/>
  <c r="V435" i="1"/>
  <c r="P434" i="1"/>
  <c r="Q434" i="1"/>
  <c r="R434" i="1" s="1"/>
  <c r="V427" i="1"/>
  <c r="T427" i="1"/>
  <c r="Q426" i="1"/>
  <c r="R426" i="1" s="1"/>
  <c r="P426" i="1"/>
  <c r="V419" i="1"/>
  <c r="T419" i="1"/>
  <c r="P418" i="1"/>
  <c r="Q418" i="1"/>
  <c r="R418" i="1" s="1"/>
  <c r="V411" i="1"/>
  <c r="T411" i="1"/>
  <c r="Q410" i="1"/>
  <c r="R410" i="1" s="1"/>
  <c r="P410" i="1"/>
  <c r="V403" i="1"/>
  <c r="T403" i="1"/>
  <c r="P402" i="1"/>
  <c r="Q402" i="1"/>
  <c r="R402" i="1" s="1"/>
  <c r="V395" i="1"/>
  <c r="T395" i="1"/>
  <c r="Q394" i="1"/>
  <c r="R394" i="1" s="1"/>
  <c r="P394" i="1"/>
  <c r="T387" i="1"/>
  <c r="V387" i="1"/>
  <c r="P386" i="1"/>
  <c r="Q386" i="1"/>
  <c r="R386" i="1" s="1"/>
  <c r="T379" i="1"/>
  <c r="V379" i="1"/>
  <c r="Q378" i="1"/>
  <c r="R378" i="1" s="1"/>
  <c r="P378" i="1"/>
  <c r="V371" i="1"/>
  <c r="T371" i="1"/>
  <c r="P370" i="1"/>
  <c r="Q370" i="1"/>
  <c r="R370" i="1" s="1"/>
  <c r="V363" i="1"/>
  <c r="T363" i="1"/>
  <c r="Q362" i="1"/>
  <c r="R362" i="1" s="1"/>
  <c r="P362" i="1"/>
  <c r="V355" i="1"/>
  <c r="T355" i="1"/>
  <c r="P354" i="1"/>
  <c r="Q354" i="1"/>
  <c r="R354" i="1" s="1"/>
  <c r="T347" i="1"/>
  <c r="V347" i="1"/>
  <c r="Q346" i="1"/>
  <c r="R346" i="1" s="1"/>
  <c r="P346" i="1"/>
  <c r="V339" i="1"/>
  <c r="T339" i="1"/>
  <c r="Q338" i="1"/>
  <c r="R338" i="1" s="1"/>
  <c r="P338" i="1"/>
  <c r="T331" i="1"/>
  <c r="V331" i="1"/>
  <c r="Q330" i="1"/>
  <c r="R330" i="1" s="1"/>
  <c r="P330" i="1"/>
  <c r="V323" i="1"/>
  <c r="T323" i="1"/>
  <c r="P322" i="1"/>
  <c r="Q322" i="1"/>
  <c r="R322" i="1" s="1"/>
  <c r="V315" i="1"/>
  <c r="T315" i="1"/>
  <c r="Q314" i="1"/>
  <c r="R314" i="1" s="1"/>
  <c r="P314" i="1"/>
  <c r="V307" i="1"/>
  <c r="T307" i="1"/>
  <c r="P306" i="1"/>
  <c r="Q306" i="1"/>
  <c r="R306" i="1" s="1"/>
  <c r="V299" i="1"/>
  <c r="T299" i="1"/>
  <c r="Q298" i="1"/>
  <c r="R298" i="1" s="1"/>
  <c r="P298" i="1"/>
  <c r="V291" i="1"/>
  <c r="T291" i="1"/>
  <c r="P290" i="1"/>
  <c r="Q290" i="1"/>
  <c r="R290" i="1" s="1"/>
  <c r="V283" i="1"/>
  <c r="T283" i="1"/>
  <c r="Q282" i="1"/>
  <c r="R282" i="1" s="1"/>
  <c r="P282" i="1"/>
  <c r="V275" i="1"/>
  <c r="T275" i="1"/>
  <c r="P274" i="1"/>
  <c r="Q274" i="1"/>
  <c r="R274" i="1" s="1"/>
  <c r="V267" i="1"/>
  <c r="T267" i="1"/>
  <c r="Q266" i="1"/>
  <c r="R266" i="1" s="1"/>
  <c r="P266" i="1"/>
  <c r="T259" i="1"/>
  <c r="V259" i="1"/>
  <c r="Q258" i="1"/>
  <c r="R258" i="1" s="1"/>
  <c r="P258" i="1"/>
  <c r="V251" i="1"/>
  <c r="T251" i="1"/>
  <c r="Q250" i="1"/>
  <c r="R250" i="1" s="1"/>
  <c r="P250" i="1"/>
  <c r="V243" i="1"/>
  <c r="T243" i="1"/>
  <c r="P242" i="1"/>
  <c r="Q242" i="1"/>
  <c r="R242" i="1" s="1"/>
  <c r="V235" i="1"/>
  <c r="T235" i="1"/>
  <c r="Q234" i="1"/>
  <c r="R234" i="1" s="1"/>
  <c r="P234" i="1"/>
  <c r="V227" i="1"/>
  <c r="T227" i="1"/>
  <c r="P226" i="1"/>
  <c r="Q226" i="1"/>
  <c r="R226" i="1" s="1"/>
  <c r="V219" i="1"/>
  <c r="T219" i="1"/>
  <c r="Q218" i="1"/>
  <c r="R218" i="1" s="1"/>
  <c r="P218" i="1"/>
  <c r="T211" i="1"/>
  <c r="V211" i="1"/>
  <c r="P210" i="1"/>
  <c r="Q210" i="1"/>
  <c r="R210" i="1" s="1"/>
  <c r="V203" i="1"/>
  <c r="T203" i="1"/>
  <c r="Q202" i="1"/>
  <c r="R202" i="1" s="1"/>
  <c r="P202" i="1"/>
  <c r="V195" i="1"/>
  <c r="T195" i="1"/>
  <c r="P194" i="1"/>
  <c r="Q194" i="1"/>
  <c r="R194" i="1" s="1"/>
  <c r="V187" i="1"/>
  <c r="T187" i="1"/>
  <c r="Q186" i="1"/>
  <c r="R186" i="1" s="1"/>
  <c r="P186" i="1"/>
  <c r="V179" i="1"/>
  <c r="T179" i="1"/>
  <c r="P178" i="1"/>
  <c r="Q178" i="1"/>
  <c r="R178" i="1" s="1"/>
  <c r="V171" i="1"/>
  <c r="T171" i="1"/>
  <c r="Q170" i="1"/>
  <c r="R170" i="1" s="1"/>
  <c r="P170" i="1"/>
  <c r="T163" i="1"/>
  <c r="V163" i="1"/>
  <c r="P162" i="1"/>
  <c r="Q162" i="1"/>
  <c r="R162" i="1" s="1"/>
  <c r="V155" i="1"/>
  <c r="T155" i="1"/>
  <c r="Q154" i="1"/>
  <c r="R154" i="1" s="1"/>
  <c r="P154" i="1"/>
  <c r="V147" i="1"/>
  <c r="T147" i="1"/>
  <c r="P146" i="1"/>
  <c r="Q146" i="1"/>
  <c r="R146" i="1" s="1"/>
  <c r="V139" i="1"/>
  <c r="T139" i="1"/>
  <c r="Q138" i="1"/>
  <c r="R138" i="1" s="1"/>
  <c r="P138" i="1"/>
  <c r="V131" i="1"/>
  <c r="T131" i="1"/>
  <c r="P130" i="1"/>
  <c r="Q130" i="1"/>
  <c r="R130" i="1" s="1"/>
  <c r="V123" i="1"/>
  <c r="T123" i="1"/>
  <c r="P122" i="1"/>
  <c r="Q122" i="1"/>
  <c r="R122" i="1" s="1"/>
  <c r="V115" i="1"/>
  <c r="T115" i="1"/>
  <c r="Q114" i="1"/>
  <c r="R114" i="1" s="1"/>
  <c r="P114" i="1"/>
  <c r="T107" i="1"/>
  <c r="V107" i="1"/>
  <c r="Q106" i="1"/>
  <c r="R106" i="1" s="1"/>
  <c r="P106" i="1"/>
  <c r="V99" i="1"/>
  <c r="T99" i="1"/>
  <c r="Q98" i="1"/>
  <c r="R98" i="1" s="1"/>
  <c r="P98" i="1"/>
  <c r="V91" i="1"/>
  <c r="T91" i="1"/>
  <c r="Q90" i="1"/>
  <c r="R90" i="1" s="1"/>
  <c r="P90" i="1"/>
  <c r="T83" i="1"/>
  <c r="V83" i="1"/>
  <c r="P82" i="1"/>
  <c r="Q82" i="1"/>
  <c r="R82" i="1" s="1"/>
  <c r="T75" i="1"/>
  <c r="V75" i="1"/>
  <c r="P74" i="1"/>
  <c r="Q74" i="1"/>
  <c r="R74" i="1" s="1"/>
  <c r="V67" i="1"/>
  <c r="T67" i="1"/>
  <c r="Q66" i="1"/>
  <c r="R66" i="1" s="1"/>
  <c r="P66" i="1"/>
  <c r="V59" i="1"/>
  <c r="T59" i="1"/>
  <c r="V566" i="1"/>
  <c r="T566" i="1"/>
  <c r="P525" i="1"/>
  <c r="Q525" i="1"/>
  <c r="R525" i="1" s="1"/>
  <c r="V510" i="1"/>
  <c r="T510" i="1"/>
  <c r="Q365" i="1"/>
  <c r="R365" i="1" s="1"/>
  <c r="P365" i="1"/>
  <c r="V350" i="1"/>
  <c r="T350" i="1"/>
  <c r="V334" i="1"/>
  <c r="T334" i="1"/>
  <c r="V262" i="1"/>
  <c r="T262" i="1"/>
  <c r="V246" i="1"/>
  <c r="T246" i="1"/>
  <c r="P213" i="1"/>
  <c r="Q213" i="1"/>
  <c r="R213" i="1" s="1"/>
  <c r="P189" i="1"/>
  <c r="Q189" i="1"/>
  <c r="R189" i="1" s="1"/>
  <c r="V577" i="1"/>
  <c r="T577" i="1"/>
  <c r="Q488" i="1"/>
  <c r="R488" i="1" s="1"/>
  <c r="P488" i="1"/>
  <c r="V409" i="1"/>
  <c r="T409" i="1"/>
  <c r="V385" i="1"/>
  <c r="T385" i="1"/>
  <c r="V369" i="1"/>
  <c r="T369" i="1"/>
  <c r="T345" i="1"/>
  <c r="V345" i="1"/>
  <c r="V329" i="1"/>
  <c r="T329" i="1"/>
  <c r="V297" i="1"/>
  <c r="T297" i="1"/>
  <c r="Q256" i="1"/>
  <c r="R256" i="1" s="1"/>
  <c r="P256" i="1"/>
  <c r="Q240" i="1"/>
  <c r="R240" i="1" s="1"/>
  <c r="P240" i="1"/>
  <c r="V225" i="1"/>
  <c r="T225" i="1"/>
  <c r="V209" i="1"/>
  <c r="T209" i="1"/>
  <c r="T193" i="1"/>
  <c r="V193" i="1"/>
  <c r="P112" i="1"/>
  <c r="Q112" i="1"/>
  <c r="R112" i="1" s="1"/>
  <c r="Q80" i="1"/>
  <c r="R80" i="1" s="1"/>
  <c r="P80" i="1"/>
  <c r="T632" i="1"/>
  <c r="V632" i="1"/>
  <c r="Q623" i="1"/>
  <c r="R623" i="1" s="1"/>
  <c r="P623" i="1"/>
  <c r="T616" i="1"/>
  <c r="V616" i="1"/>
  <c r="P607" i="1"/>
  <c r="Q607" i="1"/>
  <c r="R607" i="1" s="1"/>
  <c r="T600" i="1"/>
  <c r="V600" i="1"/>
  <c r="Q591" i="1"/>
  <c r="R591" i="1" s="1"/>
  <c r="P591" i="1"/>
  <c r="T584" i="1"/>
  <c r="V584" i="1"/>
  <c r="Q575" i="1"/>
  <c r="R575" i="1" s="1"/>
  <c r="P575" i="1"/>
  <c r="T568" i="1"/>
  <c r="V568" i="1"/>
  <c r="Q559" i="1"/>
  <c r="R559" i="1" s="1"/>
  <c r="P559" i="1"/>
  <c r="P543" i="1"/>
  <c r="Q543" i="1"/>
  <c r="R543" i="1" s="1"/>
  <c r="T536" i="1"/>
  <c r="V536" i="1"/>
  <c r="P527" i="1"/>
  <c r="Q527" i="1"/>
  <c r="R527" i="1" s="1"/>
  <c r="T520" i="1"/>
  <c r="V520" i="1"/>
  <c r="T512" i="1"/>
  <c r="V512" i="1"/>
  <c r="T504" i="1"/>
  <c r="V504" i="1"/>
  <c r="P503" i="1"/>
  <c r="Q503" i="1"/>
  <c r="R503" i="1" s="1"/>
  <c r="V496" i="1"/>
  <c r="T496" i="1"/>
  <c r="T488" i="1"/>
  <c r="V488" i="1"/>
  <c r="Q479" i="1"/>
  <c r="R479" i="1" s="1"/>
  <c r="P479" i="1"/>
  <c r="Q471" i="1"/>
  <c r="R471" i="1" s="1"/>
  <c r="P471" i="1"/>
  <c r="V464" i="1"/>
  <c r="T464" i="1"/>
  <c r="Q463" i="1"/>
  <c r="R463" i="1" s="1"/>
  <c r="P463" i="1"/>
  <c r="P407" i="1"/>
  <c r="Q407" i="1"/>
  <c r="R407" i="1" s="1"/>
  <c r="V627" i="1"/>
  <c r="T627" i="1"/>
  <c r="V54" i="1"/>
  <c r="T54" i="1"/>
  <c r="P53" i="1"/>
  <c r="Q53" i="1"/>
  <c r="R53" i="1" s="1"/>
  <c r="V46" i="1"/>
  <c r="T46" i="1"/>
  <c r="Q45" i="1"/>
  <c r="R45" i="1" s="1"/>
  <c r="P45" i="1"/>
  <c r="V38" i="1"/>
  <c r="T38" i="1"/>
  <c r="P37" i="1"/>
  <c r="Q37" i="1"/>
  <c r="R37" i="1" s="1"/>
  <c r="V30" i="1"/>
  <c r="T30" i="1"/>
  <c r="Q29" i="1"/>
  <c r="R29" i="1" s="1"/>
  <c r="P29" i="1"/>
  <c r="V22" i="1"/>
  <c r="T22" i="1"/>
  <c r="Q21" i="1"/>
  <c r="R21" i="1" s="1"/>
  <c r="P21" i="1"/>
  <c r="V14" i="1"/>
  <c r="T14" i="1"/>
  <c r="Q13" i="1"/>
  <c r="R13" i="1" s="1"/>
  <c r="P13" i="1"/>
  <c r="P8" i="1"/>
  <c r="Q8" i="1"/>
  <c r="R8" i="1" s="1"/>
  <c r="P629" i="1"/>
  <c r="Q629" i="1"/>
  <c r="R629" i="1" s="1"/>
  <c r="V526" i="1"/>
  <c r="T526" i="1"/>
  <c r="Q493" i="1"/>
  <c r="R493" i="1" s="1"/>
  <c r="P493" i="1"/>
  <c r="V294" i="1"/>
  <c r="T294" i="1"/>
  <c r="V52" i="1"/>
  <c r="T52" i="1"/>
  <c r="Q51" i="1"/>
  <c r="R51" i="1" s="1"/>
  <c r="P51" i="1"/>
  <c r="V44" i="1"/>
  <c r="T44" i="1"/>
  <c r="Q43" i="1"/>
  <c r="R43" i="1" s="1"/>
  <c r="P43" i="1"/>
  <c r="V36" i="1"/>
  <c r="T36" i="1"/>
  <c r="P35" i="1"/>
  <c r="Q35" i="1"/>
  <c r="R35" i="1" s="1"/>
  <c r="V28" i="1"/>
  <c r="T28" i="1"/>
  <c r="P27" i="1"/>
  <c r="Q27" i="1"/>
  <c r="R27" i="1" s="1"/>
  <c r="V20" i="1"/>
  <c r="T20" i="1"/>
  <c r="Q19" i="1"/>
  <c r="R19" i="1" s="1"/>
  <c r="P19" i="1"/>
  <c r="V12" i="1"/>
  <c r="T12" i="1"/>
  <c r="Q11" i="1"/>
  <c r="R11" i="1" s="1"/>
  <c r="P11" i="1"/>
  <c r="V628" i="1"/>
  <c r="T628" i="1"/>
  <c r="Q627" i="1"/>
  <c r="R627" i="1" s="1"/>
  <c r="P627" i="1"/>
  <c r="V620" i="1"/>
  <c r="T620" i="1"/>
  <c r="Q619" i="1"/>
  <c r="R619" i="1" s="1"/>
  <c r="P619" i="1"/>
  <c r="T612" i="1"/>
  <c r="V612" i="1"/>
  <c r="P611" i="1"/>
  <c r="Q611" i="1"/>
  <c r="R611" i="1" s="1"/>
  <c r="V604" i="1"/>
  <c r="T604" i="1"/>
  <c r="Q603" i="1"/>
  <c r="R603" i="1" s="1"/>
  <c r="P603" i="1"/>
  <c r="V596" i="1"/>
  <c r="T596" i="1"/>
  <c r="Q595" i="1"/>
  <c r="R595" i="1" s="1"/>
  <c r="P595" i="1"/>
  <c r="T588" i="1"/>
  <c r="V588" i="1"/>
  <c r="Q587" i="1"/>
  <c r="R587" i="1" s="1"/>
  <c r="P587" i="1"/>
  <c r="T580" i="1"/>
  <c r="V580" i="1"/>
  <c r="P579" i="1"/>
  <c r="Q579" i="1"/>
  <c r="R579" i="1" s="1"/>
  <c r="V572" i="1"/>
  <c r="T572" i="1"/>
  <c r="Q571" i="1"/>
  <c r="R571" i="1" s="1"/>
  <c r="P571" i="1"/>
  <c r="T564" i="1"/>
  <c r="V564" i="1"/>
  <c r="Q563" i="1"/>
  <c r="R563" i="1" s="1"/>
  <c r="P563" i="1"/>
  <c r="V556" i="1"/>
  <c r="T556" i="1"/>
  <c r="Q555" i="1"/>
  <c r="R555" i="1" s="1"/>
  <c r="P555" i="1"/>
  <c r="V548" i="1"/>
  <c r="T548" i="1"/>
  <c r="Q547" i="1"/>
  <c r="R547" i="1" s="1"/>
  <c r="P547" i="1"/>
  <c r="V540" i="1"/>
  <c r="T540" i="1"/>
  <c r="Q539" i="1"/>
  <c r="R539" i="1" s="1"/>
  <c r="P539" i="1"/>
  <c r="T532" i="1"/>
  <c r="V532" i="1"/>
  <c r="Q531" i="1"/>
  <c r="R531" i="1" s="1"/>
  <c r="P531" i="1"/>
  <c r="V524" i="1"/>
  <c r="T524" i="1"/>
  <c r="Q523" i="1"/>
  <c r="R523" i="1" s="1"/>
  <c r="P523" i="1"/>
  <c r="V516" i="1"/>
  <c r="T516" i="1"/>
  <c r="Q515" i="1"/>
  <c r="R515" i="1" s="1"/>
  <c r="P515" i="1"/>
  <c r="V508" i="1"/>
  <c r="T508" i="1"/>
  <c r="Q507" i="1"/>
  <c r="R507" i="1" s="1"/>
  <c r="P507" i="1"/>
  <c r="V500" i="1"/>
  <c r="T500" i="1"/>
  <c r="Q499" i="1"/>
  <c r="R499" i="1" s="1"/>
  <c r="P499" i="1"/>
  <c r="V492" i="1"/>
  <c r="T492" i="1"/>
  <c r="Q491" i="1"/>
  <c r="R491" i="1" s="1"/>
  <c r="P491" i="1"/>
  <c r="V484" i="1"/>
  <c r="T484" i="1"/>
  <c r="Q483" i="1"/>
  <c r="R483" i="1" s="1"/>
  <c r="P483" i="1"/>
  <c r="T476" i="1"/>
  <c r="V476" i="1"/>
  <c r="Q475" i="1"/>
  <c r="R475" i="1" s="1"/>
  <c r="P475" i="1"/>
  <c r="T468" i="1"/>
  <c r="V468" i="1"/>
  <c r="Q467" i="1"/>
  <c r="R467" i="1" s="1"/>
  <c r="P467" i="1"/>
  <c r="V460" i="1"/>
  <c r="T460" i="1"/>
  <c r="Q459" i="1"/>
  <c r="R459" i="1" s="1"/>
  <c r="P459" i="1"/>
  <c r="V452" i="1"/>
  <c r="T452" i="1"/>
  <c r="P451" i="1"/>
  <c r="Q451" i="1"/>
  <c r="R451" i="1" s="1"/>
  <c r="T444" i="1"/>
  <c r="V444" i="1"/>
  <c r="Q443" i="1"/>
  <c r="R443" i="1" s="1"/>
  <c r="P443" i="1"/>
  <c r="V436" i="1"/>
  <c r="T436" i="1"/>
  <c r="Q435" i="1"/>
  <c r="R435" i="1" s="1"/>
  <c r="P435" i="1"/>
  <c r="T428" i="1"/>
  <c r="V428" i="1"/>
  <c r="Q427" i="1"/>
  <c r="R427" i="1" s="1"/>
  <c r="P427" i="1"/>
  <c r="V420" i="1"/>
  <c r="T420" i="1"/>
  <c r="Q419" i="1"/>
  <c r="R419" i="1" s="1"/>
  <c r="P419" i="1"/>
  <c r="V412" i="1"/>
  <c r="T412" i="1"/>
  <c r="Q411" i="1"/>
  <c r="R411" i="1" s="1"/>
  <c r="P411" i="1"/>
  <c r="V404" i="1"/>
  <c r="T404" i="1"/>
  <c r="P403" i="1"/>
  <c r="Q403" i="1"/>
  <c r="R403" i="1" s="1"/>
  <c r="T396" i="1"/>
  <c r="V396" i="1"/>
  <c r="Q395" i="1"/>
  <c r="R395" i="1" s="1"/>
  <c r="P395" i="1"/>
  <c r="V388" i="1"/>
  <c r="T388" i="1"/>
  <c r="Q387" i="1"/>
  <c r="R387" i="1" s="1"/>
  <c r="P387" i="1"/>
  <c r="V380" i="1"/>
  <c r="T380" i="1"/>
  <c r="P379" i="1"/>
  <c r="Q379" i="1"/>
  <c r="R379" i="1" s="1"/>
  <c r="V372" i="1"/>
  <c r="T372" i="1"/>
  <c r="Q371" i="1"/>
  <c r="R371" i="1" s="1"/>
  <c r="P371" i="1"/>
  <c r="V364" i="1"/>
  <c r="T364" i="1"/>
  <c r="P363" i="1"/>
  <c r="Q363" i="1"/>
  <c r="R363" i="1" s="1"/>
  <c r="V356" i="1"/>
  <c r="T356" i="1"/>
  <c r="Q355" i="1"/>
  <c r="R355" i="1" s="1"/>
  <c r="P355" i="1"/>
  <c r="V348" i="1"/>
  <c r="T348" i="1"/>
  <c r="Q347" i="1"/>
  <c r="R347" i="1" s="1"/>
  <c r="P347" i="1"/>
  <c r="V340" i="1"/>
  <c r="T340" i="1"/>
  <c r="P339" i="1"/>
  <c r="Q339" i="1"/>
  <c r="R339" i="1" s="1"/>
  <c r="V332" i="1"/>
  <c r="T332" i="1"/>
  <c r="P331" i="1"/>
  <c r="Q331" i="1"/>
  <c r="R331" i="1" s="1"/>
  <c r="V324" i="1"/>
  <c r="T324" i="1"/>
  <c r="Q323" i="1"/>
  <c r="R323" i="1" s="1"/>
  <c r="P323" i="1"/>
  <c r="V316" i="1"/>
  <c r="T316" i="1"/>
  <c r="Q315" i="1"/>
  <c r="R315" i="1" s="1"/>
  <c r="P315" i="1"/>
  <c r="V308" i="1"/>
  <c r="T308" i="1"/>
  <c r="P307" i="1"/>
  <c r="Q307" i="1"/>
  <c r="R307" i="1" s="1"/>
  <c r="T300" i="1"/>
  <c r="V300" i="1"/>
  <c r="Q299" i="1"/>
  <c r="R299" i="1" s="1"/>
  <c r="P299" i="1"/>
  <c r="V292" i="1"/>
  <c r="T292" i="1"/>
  <c r="Q291" i="1"/>
  <c r="R291" i="1" s="1"/>
  <c r="P291" i="1"/>
  <c r="V284" i="1"/>
  <c r="T284" i="1"/>
  <c r="Q283" i="1"/>
  <c r="R283" i="1" s="1"/>
  <c r="P283" i="1"/>
  <c r="V276" i="1"/>
  <c r="T276" i="1"/>
  <c r="Q275" i="1"/>
  <c r="R275" i="1" s="1"/>
  <c r="P275" i="1"/>
  <c r="T268" i="1"/>
  <c r="V268" i="1"/>
  <c r="Q267" i="1"/>
  <c r="R267" i="1" s="1"/>
  <c r="P267" i="1"/>
  <c r="V260" i="1"/>
  <c r="T260" i="1"/>
  <c r="Q259" i="1"/>
  <c r="R259" i="1" s="1"/>
  <c r="P259" i="1"/>
  <c r="V252" i="1"/>
  <c r="T252" i="1"/>
  <c r="P251" i="1"/>
  <c r="Q251" i="1"/>
  <c r="R251" i="1" s="1"/>
  <c r="V244" i="1"/>
  <c r="T244" i="1"/>
  <c r="Q243" i="1"/>
  <c r="R243" i="1" s="1"/>
  <c r="P243" i="1"/>
  <c r="V236" i="1"/>
  <c r="T236" i="1"/>
  <c r="Q235" i="1"/>
  <c r="R235" i="1" s="1"/>
  <c r="P235" i="1"/>
  <c r="V228" i="1"/>
  <c r="T228" i="1"/>
  <c r="Q227" i="1"/>
  <c r="R227" i="1" s="1"/>
  <c r="P227" i="1"/>
  <c r="T220" i="1"/>
  <c r="V220" i="1"/>
  <c r="Q219" i="1"/>
  <c r="R219" i="1" s="1"/>
  <c r="P219" i="1"/>
  <c r="V212" i="1"/>
  <c r="T212" i="1"/>
  <c r="Q211" i="1"/>
  <c r="R211" i="1" s="1"/>
  <c r="P211" i="1"/>
  <c r="V204" i="1"/>
  <c r="T204" i="1"/>
  <c r="P203" i="1"/>
  <c r="Q203" i="1"/>
  <c r="R203" i="1" s="1"/>
  <c r="V196" i="1"/>
  <c r="T196" i="1"/>
  <c r="Q195" i="1"/>
  <c r="R195" i="1" s="1"/>
  <c r="P195" i="1"/>
  <c r="V188" i="1"/>
  <c r="T188" i="1"/>
  <c r="Q187" i="1"/>
  <c r="R187" i="1" s="1"/>
  <c r="P187" i="1"/>
  <c r="V180" i="1"/>
  <c r="T180" i="1"/>
  <c r="Q179" i="1"/>
  <c r="R179" i="1" s="1"/>
  <c r="P179" i="1"/>
  <c r="V172" i="1"/>
  <c r="T172" i="1"/>
  <c r="Q171" i="1"/>
  <c r="R171" i="1" s="1"/>
  <c r="P171" i="1"/>
  <c r="V164" i="1"/>
  <c r="T164" i="1"/>
  <c r="Q163" i="1"/>
  <c r="R163" i="1" s="1"/>
  <c r="P163" i="1"/>
  <c r="V156" i="1"/>
  <c r="T156" i="1"/>
  <c r="Q155" i="1"/>
  <c r="R155" i="1" s="1"/>
  <c r="P155" i="1"/>
  <c r="V148" i="1"/>
  <c r="T148" i="1"/>
  <c r="P147" i="1"/>
  <c r="Q147" i="1"/>
  <c r="R147" i="1" s="1"/>
  <c r="V140" i="1"/>
  <c r="T140" i="1"/>
  <c r="Q139" i="1"/>
  <c r="R139" i="1" s="1"/>
  <c r="P139" i="1"/>
  <c r="V132" i="1"/>
  <c r="T132" i="1"/>
  <c r="Q131" i="1"/>
  <c r="R131" i="1" s="1"/>
  <c r="P131" i="1"/>
  <c r="V124" i="1"/>
  <c r="T124" i="1"/>
  <c r="Q123" i="1"/>
  <c r="R123" i="1" s="1"/>
  <c r="P123" i="1"/>
  <c r="V116" i="1"/>
  <c r="T116" i="1"/>
  <c r="Q115" i="1"/>
  <c r="R115" i="1" s="1"/>
  <c r="P115" i="1"/>
  <c r="V108" i="1"/>
  <c r="T108" i="1"/>
  <c r="Q107" i="1"/>
  <c r="R107" i="1" s="1"/>
  <c r="P107" i="1"/>
  <c r="T100" i="1"/>
  <c r="V100" i="1"/>
  <c r="Q99" i="1"/>
  <c r="R99" i="1" s="1"/>
  <c r="P99" i="1"/>
  <c r="V92" i="1"/>
  <c r="T92" i="1"/>
  <c r="Q91" i="1"/>
  <c r="R91" i="1" s="1"/>
  <c r="P91" i="1"/>
  <c r="V84" i="1"/>
  <c r="T84" i="1"/>
  <c r="Q83" i="1"/>
  <c r="R83" i="1" s="1"/>
  <c r="P83" i="1"/>
  <c r="V76" i="1"/>
  <c r="T76" i="1"/>
  <c r="Q75" i="1"/>
  <c r="R75" i="1" s="1"/>
  <c r="P75" i="1"/>
  <c r="V68" i="1"/>
  <c r="T68" i="1"/>
  <c r="Q67" i="1"/>
  <c r="R67" i="1" s="1"/>
  <c r="P67" i="1"/>
  <c r="V60" i="1"/>
  <c r="T60" i="1"/>
  <c r="T7" i="1"/>
  <c r="V7" i="1"/>
  <c r="V407" i="1"/>
  <c r="T407" i="1"/>
  <c r="P406" i="1"/>
  <c r="Q406" i="1"/>
  <c r="R406" i="1" s="1"/>
  <c r="V399" i="1"/>
  <c r="T399" i="1"/>
  <c r="Q398" i="1"/>
  <c r="R398" i="1" s="1"/>
  <c r="P398" i="1"/>
  <c r="V391" i="1"/>
  <c r="T391" i="1"/>
  <c r="Q390" i="1"/>
  <c r="R390" i="1" s="1"/>
  <c r="P390" i="1"/>
  <c r="V383" i="1"/>
  <c r="T383" i="1"/>
  <c r="Q382" i="1"/>
  <c r="R382" i="1" s="1"/>
  <c r="P382" i="1"/>
  <c r="T375" i="1"/>
  <c r="V375" i="1"/>
  <c r="Q374" i="1"/>
  <c r="R374" i="1" s="1"/>
  <c r="P374" i="1"/>
  <c r="V367" i="1"/>
  <c r="T367" i="1"/>
  <c r="Q366" i="1"/>
  <c r="R366" i="1" s="1"/>
  <c r="P366" i="1"/>
  <c r="V359" i="1"/>
  <c r="T359" i="1"/>
  <c r="P358" i="1"/>
  <c r="Q358" i="1"/>
  <c r="R358" i="1" s="1"/>
  <c r="V351" i="1"/>
  <c r="T351" i="1"/>
  <c r="Q350" i="1"/>
  <c r="R350" i="1" s="1"/>
  <c r="P350" i="1"/>
  <c r="V343" i="1"/>
  <c r="T343" i="1"/>
  <c r="Q342" i="1"/>
  <c r="R342" i="1" s="1"/>
  <c r="P342" i="1"/>
  <c r="V335" i="1"/>
  <c r="T335" i="1"/>
  <c r="Q334" i="1"/>
  <c r="R334" i="1" s="1"/>
  <c r="P334" i="1"/>
  <c r="P326" i="1"/>
  <c r="Q326" i="1"/>
  <c r="R326" i="1" s="1"/>
  <c r="T319" i="1"/>
  <c r="V319" i="1"/>
  <c r="Q318" i="1"/>
  <c r="R318" i="1" s="1"/>
  <c r="P318" i="1"/>
  <c r="V311" i="1"/>
  <c r="T311" i="1"/>
  <c r="Q310" i="1"/>
  <c r="R310" i="1" s="1"/>
  <c r="P310" i="1"/>
  <c r="V303" i="1"/>
  <c r="T303" i="1"/>
  <c r="Q302" i="1"/>
  <c r="R302" i="1" s="1"/>
  <c r="P302" i="1"/>
  <c r="V295" i="1"/>
  <c r="T295" i="1"/>
  <c r="Q294" i="1"/>
  <c r="R294" i="1" s="1"/>
  <c r="P294" i="1"/>
  <c r="V287" i="1"/>
  <c r="T287" i="1"/>
  <c r="Q286" i="1"/>
  <c r="R286" i="1" s="1"/>
  <c r="P286" i="1"/>
  <c r="V279" i="1"/>
  <c r="T279" i="1"/>
  <c r="Q278" i="1"/>
  <c r="R278" i="1" s="1"/>
  <c r="P278" i="1"/>
  <c r="V271" i="1"/>
  <c r="T271" i="1"/>
  <c r="Q270" i="1"/>
  <c r="R270" i="1" s="1"/>
  <c r="P270" i="1"/>
  <c r="V263" i="1"/>
  <c r="T263" i="1"/>
  <c r="Q262" i="1"/>
  <c r="R262" i="1" s="1"/>
  <c r="P262" i="1"/>
  <c r="V255" i="1"/>
  <c r="T255" i="1"/>
  <c r="Q254" i="1"/>
  <c r="R254" i="1" s="1"/>
  <c r="P254" i="1"/>
  <c r="V247" i="1"/>
  <c r="T247" i="1"/>
  <c r="Q246" i="1"/>
  <c r="R246" i="1" s="1"/>
  <c r="P246" i="1"/>
  <c r="T239" i="1"/>
  <c r="V239" i="1"/>
  <c r="Q238" i="1"/>
  <c r="R238" i="1" s="1"/>
  <c r="P238" i="1"/>
  <c r="V231" i="1"/>
  <c r="T231" i="1"/>
  <c r="Q230" i="1"/>
  <c r="R230" i="1" s="1"/>
  <c r="P230" i="1"/>
  <c r="V223" i="1"/>
  <c r="T223" i="1"/>
  <c r="Q222" i="1"/>
  <c r="R222" i="1" s="1"/>
  <c r="P222" i="1"/>
  <c r="V215" i="1"/>
  <c r="T215" i="1"/>
  <c r="Q214" i="1"/>
  <c r="R214" i="1" s="1"/>
  <c r="P214" i="1"/>
  <c r="V207" i="1"/>
  <c r="T207" i="1"/>
  <c r="Q206" i="1"/>
  <c r="R206" i="1" s="1"/>
  <c r="P206" i="1"/>
  <c r="V199" i="1"/>
  <c r="T199" i="1"/>
  <c r="P198" i="1"/>
  <c r="Q198" i="1"/>
  <c r="R198" i="1" s="1"/>
  <c r="V191" i="1"/>
  <c r="T191" i="1"/>
  <c r="P190" i="1"/>
  <c r="Q190" i="1"/>
  <c r="R190" i="1" s="1"/>
  <c r="V183" i="1"/>
  <c r="T183" i="1"/>
  <c r="Q182" i="1"/>
  <c r="R182" i="1" s="1"/>
  <c r="P182" i="1"/>
  <c r="V175" i="1"/>
  <c r="T175" i="1"/>
  <c r="P174" i="1"/>
  <c r="Q174" i="1"/>
  <c r="R174" i="1" s="1"/>
  <c r="T167" i="1"/>
  <c r="V167" i="1"/>
  <c r="Q166" i="1"/>
  <c r="R166" i="1" s="1"/>
  <c r="P166" i="1"/>
  <c r="V159" i="1"/>
  <c r="T159" i="1"/>
  <c r="Q158" i="1"/>
  <c r="R158" i="1" s="1"/>
  <c r="P158" i="1"/>
  <c r="T151" i="1"/>
  <c r="V151" i="1"/>
  <c r="Q150" i="1"/>
  <c r="R150" i="1" s="1"/>
  <c r="P150" i="1"/>
  <c r="V143" i="1"/>
  <c r="T143" i="1"/>
  <c r="P142" i="1"/>
  <c r="Q142" i="1"/>
  <c r="R142" i="1" s="1"/>
  <c r="V135" i="1"/>
  <c r="T135" i="1"/>
  <c r="Q134" i="1"/>
  <c r="R134" i="1" s="1"/>
  <c r="P134" i="1"/>
  <c r="V127" i="1"/>
  <c r="T127" i="1"/>
  <c r="Q126" i="1"/>
  <c r="R126" i="1" s="1"/>
  <c r="P126" i="1"/>
  <c r="V119" i="1"/>
  <c r="T119" i="1"/>
  <c r="Q118" i="1"/>
  <c r="R118" i="1" s="1"/>
  <c r="P118" i="1"/>
  <c r="V111" i="1"/>
  <c r="T111" i="1"/>
  <c r="Q110" i="1"/>
  <c r="R110" i="1" s="1"/>
  <c r="P110" i="1"/>
  <c r="V103" i="1"/>
  <c r="T103" i="1"/>
  <c r="Q102" i="1"/>
  <c r="R102" i="1" s="1"/>
  <c r="P102" i="1"/>
  <c r="V95" i="1"/>
  <c r="T95" i="1"/>
  <c r="Q94" i="1"/>
  <c r="R94" i="1" s="1"/>
  <c r="P94" i="1"/>
  <c r="T87" i="1"/>
  <c r="V87" i="1"/>
  <c r="Q86" i="1"/>
  <c r="R86" i="1" s="1"/>
  <c r="P86" i="1"/>
  <c r="V79" i="1"/>
  <c r="T79" i="1"/>
  <c r="P78" i="1"/>
  <c r="Q78" i="1"/>
  <c r="R78" i="1" s="1"/>
  <c r="T71" i="1"/>
  <c r="V71" i="1"/>
  <c r="Q70" i="1"/>
  <c r="R70" i="1" s="1"/>
  <c r="P70" i="1"/>
  <c r="V63" i="1"/>
  <c r="T63" i="1"/>
  <c r="Q62" i="1"/>
  <c r="R62" i="1" s="1"/>
  <c r="P62" i="1"/>
  <c r="T58" i="1"/>
  <c r="V58" i="1"/>
  <c r="Q57" i="1"/>
  <c r="R57" i="1" s="1"/>
  <c r="P57" i="1"/>
  <c r="V50" i="1"/>
  <c r="T50" i="1"/>
  <c r="P49" i="1"/>
  <c r="Q49" i="1"/>
  <c r="R49" i="1" s="1"/>
  <c r="V42" i="1"/>
  <c r="T42" i="1"/>
  <c r="Q41" i="1"/>
  <c r="R41" i="1" s="1"/>
  <c r="P41" i="1"/>
  <c r="V34" i="1"/>
  <c r="T34" i="1"/>
  <c r="Q33" i="1"/>
  <c r="R33" i="1" s="1"/>
  <c r="P33" i="1"/>
  <c r="V26" i="1"/>
  <c r="T26" i="1"/>
  <c r="P25" i="1"/>
  <c r="Q25" i="1"/>
  <c r="R25" i="1" s="1"/>
  <c r="V18" i="1"/>
  <c r="T18" i="1"/>
  <c r="Q17" i="1"/>
  <c r="R17" i="1" s="1"/>
  <c r="P17" i="1"/>
  <c r="T10" i="1"/>
  <c r="V10" i="1"/>
  <c r="Q9" i="1"/>
  <c r="R9" i="1" s="1"/>
  <c r="P9" i="1"/>
  <c r="V606" i="1"/>
  <c r="T606" i="1"/>
  <c r="V342" i="1"/>
  <c r="T342" i="1"/>
  <c r="V327" i="1"/>
  <c r="T327" i="1"/>
  <c r="Q601" i="1"/>
  <c r="R601" i="1" s="1"/>
  <c r="P601" i="1"/>
  <c r="V586" i="1"/>
  <c r="T586" i="1"/>
  <c r="Q569" i="1"/>
  <c r="R569" i="1" s="1"/>
  <c r="P569" i="1"/>
  <c r="P561" i="1"/>
  <c r="Q561" i="1"/>
  <c r="R561" i="1" s="1"/>
  <c r="Q537" i="1"/>
  <c r="R537" i="1" s="1"/>
  <c r="P537" i="1"/>
  <c r="V514" i="1"/>
  <c r="T514" i="1"/>
  <c r="V498" i="1"/>
  <c r="T498" i="1"/>
  <c r="Q489" i="1"/>
  <c r="R489" i="1" s="1"/>
  <c r="P489" i="1"/>
  <c r="V434" i="1"/>
  <c r="T434" i="1"/>
  <c r="V418" i="1"/>
  <c r="T418" i="1"/>
  <c r="Q361" i="1"/>
  <c r="R361" i="1" s="1"/>
  <c r="P361" i="1"/>
  <c r="V298" i="1"/>
  <c r="T298" i="1"/>
  <c r="T290" i="1"/>
  <c r="V290" i="1"/>
  <c r="T282" i="1"/>
  <c r="V282" i="1"/>
  <c r="Q281" i="1"/>
  <c r="R281" i="1" s="1"/>
  <c r="P281" i="1"/>
  <c r="P273" i="1"/>
  <c r="Q273" i="1"/>
  <c r="R273" i="1" s="1"/>
  <c r="V266" i="1"/>
  <c r="T266" i="1"/>
  <c r="Q265" i="1"/>
  <c r="R265" i="1" s="1"/>
  <c r="P265" i="1"/>
  <c r="V258" i="1"/>
  <c r="T258" i="1"/>
  <c r="P257" i="1"/>
  <c r="Q257" i="1"/>
  <c r="R257" i="1" s="1"/>
  <c r="T250" i="1"/>
  <c r="V250" i="1"/>
  <c r="Q249" i="1"/>
  <c r="R249" i="1" s="1"/>
  <c r="P249" i="1"/>
  <c r="P241" i="1"/>
  <c r="Q241" i="1"/>
  <c r="R241" i="1" s="1"/>
  <c r="V234" i="1"/>
  <c r="T234" i="1"/>
  <c r="V226" i="1"/>
  <c r="T226" i="1"/>
  <c r="P225" i="1"/>
  <c r="Q225" i="1"/>
  <c r="R225" i="1" s="1"/>
  <c r="V218" i="1"/>
  <c r="T218" i="1"/>
  <c r="Q217" i="1"/>
  <c r="R217" i="1" s="1"/>
  <c r="P217" i="1"/>
  <c r="T210" i="1"/>
  <c r="V210" i="1"/>
  <c r="P209" i="1"/>
  <c r="Q209" i="1"/>
  <c r="R209" i="1" s="1"/>
  <c r="V202" i="1"/>
  <c r="T202" i="1"/>
  <c r="Q201" i="1"/>
  <c r="R201" i="1" s="1"/>
  <c r="P201" i="1"/>
  <c r="V194" i="1"/>
  <c r="T194" i="1"/>
  <c r="P193" i="1"/>
  <c r="Q193" i="1"/>
  <c r="R193" i="1" s="1"/>
  <c r="T186" i="1"/>
  <c r="V186" i="1"/>
  <c r="Q185" i="1"/>
  <c r="R185" i="1" s="1"/>
  <c r="P185" i="1"/>
  <c r="V178" i="1"/>
  <c r="T178" i="1"/>
  <c r="P177" i="1"/>
  <c r="Q177" i="1"/>
  <c r="R177" i="1" s="1"/>
  <c r="T170" i="1"/>
  <c r="V170" i="1"/>
  <c r="Q169" i="1"/>
  <c r="R169" i="1" s="1"/>
  <c r="P169" i="1"/>
  <c r="T162" i="1"/>
  <c r="V162" i="1"/>
  <c r="P161" i="1"/>
  <c r="Q161" i="1"/>
  <c r="R161" i="1" s="1"/>
  <c r="V154" i="1"/>
  <c r="T154" i="1"/>
  <c r="Q153" i="1"/>
  <c r="R153" i="1" s="1"/>
  <c r="P153" i="1"/>
  <c r="V146" i="1"/>
  <c r="T146" i="1"/>
  <c r="P145" i="1"/>
  <c r="Q145" i="1"/>
  <c r="R145" i="1" s="1"/>
  <c r="V138" i="1"/>
  <c r="T138" i="1"/>
  <c r="Q137" i="1"/>
  <c r="R137" i="1" s="1"/>
  <c r="P137" i="1"/>
  <c r="V130" i="1"/>
  <c r="T130" i="1"/>
  <c r="P129" i="1"/>
  <c r="Q129" i="1"/>
  <c r="R129" i="1" s="1"/>
  <c r="V122" i="1"/>
  <c r="T122" i="1"/>
  <c r="Q121" i="1"/>
  <c r="R121" i="1" s="1"/>
  <c r="P121" i="1"/>
  <c r="P113" i="1"/>
  <c r="Q113" i="1"/>
  <c r="R113" i="1" s="1"/>
  <c r="T106" i="1"/>
  <c r="V106" i="1"/>
  <c r="Q105" i="1"/>
  <c r="R105" i="1" s="1"/>
  <c r="P105" i="1"/>
  <c r="V98" i="1"/>
  <c r="T98" i="1"/>
  <c r="V90" i="1"/>
  <c r="T90" i="1"/>
  <c r="Q89" i="1"/>
  <c r="R89" i="1" s="1"/>
  <c r="P89" i="1"/>
  <c r="T82" i="1"/>
  <c r="V82" i="1"/>
  <c r="Q81" i="1"/>
  <c r="R81" i="1" s="1"/>
  <c r="P81" i="1"/>
  <c r="T74" i="1"/>
  <c r="V74" i="1"/>
  <c r="Q73" i="1"/>
  <c r="R73" i="1" s="1"/>
  <c r="P73" i="1"/>
  <c r="T66" i="1"/>
  <c r="V66" i="1"/>
  <c r="Q65" i="1"/>
  <c r="R65" i="1" s="1"/>
  <c r="P65" i="1"/>
  <c r="V630" i="1"/>
  <c r="T630" i="1"/>
  <c r="V622" i="1"/>
  <c r="T622" i="1"/>
  <c r="P613" i="1"/>
  <c r="Q613" i="1"/>
  <c r="R613" i="1" s="1"/>
  <c r="Q605" i="1"/>
  <c r="R605" i="1" s="1"/>
  <c r="P605" i="1"/>
  <c r="P597" i="1"/>
  <c r="Q597" i="1"/>
  <c r="R597" i="1" s="1"/>
  <c r="V590" i="1"/>
  <c r="T590" i="1"/>
  <c r="V582" i="1"/>
  <c r="T582" i="1"/>
  <c r="P557" i="1"/>
  <c r="Q557" i="1"/>
  <c r="R557" i="1" s="1"/>
  <c r="V550" i="1"/>
  <c r="T550" i="1"/>
  <c r="V542" i="1"/>
  <c r="T542" i="1"/>
  <c r="Q517" i="1"/>
  <c r="R517" i="1" s="1"/>
  <c r="P517" i="1"/>
  <c r="V470" i="1"/>
  <c r="T470" i="1"/>
  <c r="V462" i="1"/>
  <c r="T462" i="1"/>
  <c r="P453" i="1"/>
  <c r="Q453" i="1"/>
  <c r="R453" i="1" s="1"/>
  <c r="Q445" i="1"/>
  <c r="R445" i="1" s="1"/>
  <c r="P445" i="1"/>
  <c r="V438" i="1"/>
  <c r="T438" i="1"/>
  <c r="P429" i="1"/>
  <c r="Q429" i="1"/>
  <c r="R429" i="1" s="1"/>
  <c r="V422" i="1"/>
  <c r="T422" i="1"/>
  <c r="V414" i="1"/>
  <c r="T414" i="1"/>
  <c r="V398" i="1"/>
  <c r="T398" i="1"/>
  <c r="V390" i="1"/>
  <c r="T390" i="1"/>
  <c r="V382" i="1"/>
  <c r="T382" i="1"/>
  <c r="P373" i="1"/>
  <c r="Q373" i="1"/>
  <c r="R373" i="1" s="1"/>
  <c r="V366" i="1"/>
  <c r="T366" i="1"/>
  <c r="Q357" i="1"/>
  <c r="R357" i="1" s="1"/>
  <c r="P357" i="1"/>
  <c r="Q333" i="1"/>
  <c r="R333" i="1" s="1"/>
  <c r="P333" i="1"/>
  <c r="Q317" i="1"/>
  <c r="R317" i="1" s="1"/>
  <c r="P317" i="1"/>
  <c r="P309" i="1"/>
  <c r="Q309" i="1"/>
  <c r="R309" i="1" s="1"/>
  <c r="V302" i="1"/>
  <c r="T302" i="1"/>
  <c r="P293" i="1"/>
  <c r="Q293" i="1"/>
  <c r="R293" i="1" s="1"/>
  <c r="Q285" i="1"/>
  <c r="R285" i="1" s="1"/>
  <c r="P285" i="1"/>
  <c r="Q277" i="1"/>
  <c r="R277" i="1" s="1"/>
  <c r="P277" i="1"/>
  <c r="P269" i="1"/>
  <c r="Q269" i="1"/>
  <c r="R269" i="1" s="1"/>
  <c r="Q261" i="1"/>
  <c r="R261" i="1" s="1"/>
  <c r="P261" i="1"/>
  <c r="T230" i="1"/>
  <c r="V230" i="1"/>
  <c r="Q197" i="1"/>
  <c r="R197" i="1" s="1"/>
  <c r="P197" i="1"/>
  <c r="P181" i="1"/>
  <c r="Q181" i="1"/>
  <c r="R181" i="1" s="1"/>
  <c r="Q173" i="1"/>
  <c r="R173" i="1" s="1"/>
  <c r="P173" i="1"/>
  <c r="Q165" i="1"/>
  <c r="R165" i="1" s="1"/>
  <c r="P165" i="1"/>
  <c r="V150" i="1"/>
  <c r="T150" i="1"/>
  <c r="V142" i="1"/>
  <c r="T142" i="1"/>
  <c r="T134" i="1"/>
  <c r="V134" i="1"/>
  <c r="Q125" i="1"/>
  <c r="R125" i="1" s="1"/>
  <c r="P125" i="1"/>
  <c r="V118" i="1"/>
  <c r="T118" i="1"/>
  <c r="Q101" i="1"/>
  <c r="R101" i="1" s="1"/>
  <c r="P101" i="1"/>
  <c r="V94" i="1"/>
  <c r="T94" i="1"/>
  <c r="V86" i="1"/>
  <c r="T86" i="1"/>
  <c r="Q77" i="1"/>
  <c r="R77" i="1" s="1"/>
  <c r="P77" i="1"/>
  <c r="V70" i="1"/>
  <c r="T70" i="1"/>
  <c r="P61" i="1"/>
  <c r="Q61" i="1"/>
  <c r="R61" i="1" s="1"/>
  <c r="V49" i="1"/>
  <c r="T49" i="1"/>
  <c r="Q40" i="1"/>
  <c r="R40" i="1" s="1"/>
  <c r="P40" i="1"/>
  <c r="V33" i="1"/>
  <c r="T33" i="1"/>
  <c r="V25" i="1"/>
  <c r="T25" i="1"/>
  <c r="Q592" i="1"/>
  <c r="R592" i="1" s="1"/>
  <c r="P592" i="1"/>
  <c r="V585" i="1"/>
  <c r="T585" i="1"/>
  <c r="Q560" i="1"/>
  <c r="R560" i="1" s="1"/>
  <c r="P560" i="1"/>
  <c r="P544" i="1"/>
  <c r="Q544" i="1"/>
  <c r="R544" i="1" s="1"/>
  <c r="V537" i="1"/>
  <c r="T537" i="1"/>
  <c r="V513" i="1"/>
  <c r="T513" i="1"/>
  <c r="V489" i="1"/>
  <c r="T489" i="1"/>
  <c r="V481" i="1"/>
  <c r="T481" i="1"/>
  <c r="P472" i="1"/>
  <c r="Q472" i="1"/>
  <c r="R472" i="1" s="1"/>
  <c r="V457" i="1"/>
  <c r="T457" i="1"/>
  <c r="Q440" i="1"/>
  <c r="R440" i="1" s="1"/>
  <c r="P440" i="1"/>
  <c r="Q424" i="1"/>
  <c r="R424" i="1" s="1"/>
  <c r="P424" i="1"/>
  <c r="Q352" i="1"/>
  <c r="R352" i="1" s="1"/>
  <c r="P352" i="1"/>
  <c r="Q336" i="1"/>
  <c r="R336" i="1" s="1"/>
  <c r="P336" i="1"/>
  <c r="Q296" i="1"/>
  <c r="R296" i="1" s="1"/>
  <c r="P296" i="1"/>
  <c r="Q264" i="1"/>
  <c r="R264" i="1" s="1"/>
  <c r="P264" i="1"/>
  <c r="V257" i="1"/>
  <c r="T257" i="1"/>
  <c r="V241" i="1"/>
  <c r="T241" i="1"/>
  <c r="V217" i="1"/>
  <c r="T217" i="1"/>
  <c r="Q208" i="1"/>
  <c r="R208" i="1" s="1"/>
  <c r="P208" i="1"/>
  <c r="V201" i="1"/>
  <c r="T201" i="1"/>
  <c r="V185" i="1"/>
  <c r="T185" i="1"/>
  <c r="Q176" i="1"/>
  <c r="R176" i="1" s="1"/>
  <c r="P176" i="1"/>
  <c r="Q120" i="1"/>
  <c r="R120" i="1" s="1"/>
  <c r="P120" i="1"/>
  <c r="V113" i="1"/>
  <c r="T113" i="1"/>
  <c r="V105" i="1"/>
  <c r="T105" i="1"/>
  <c r="Q88" i="1"/>
  <c r="R88" i="1" s="1"/>
  <c r="P88" i="1"/>
  <c r="Q64" i="1"/>
  <c r="R64" i="1" s="1"/>
  <c r="P64" i="1"/>
  <c r="Q54" i="1"/>
  <c r="R54" i="1" s="1"/>
  <c r="P54" i="1"/>
  <c r="V47" i="1"/>
  <c r="T47" i="1"/>
  <c r="V39" i="1"/>
  <c r="T39" i="1"/>
  <c r="P30" i="1"/>
  <c r="Q30" i="1"/>
  <c r="R30" i="1" s="1"/>
  <c r="P22" i="1"/>
  <c r="Q22" i="1"/>
  <c r="R22" i="1" s="1"/>
  <c r="Q14" i="1"/>
  <c r="R14" i="1" s="1"/>
  <c r="P14" i="1"/>
  <c r="V631" i="1"/>
  <c r="T631" i="1"/>
  <c r="Q630" i="1"/>
  <c r="R630" i="1" s="1"/>
  <c r="P630" i="1"/>
  <c r="T623" i="1"/>
  <c r="V623" i="1"/>
  <c r="P622" i="1"/>
  <c r="Q622" i="1"/>
  <c r="R622" i="1" s="1"/>
  <c r="V615" i="1"/>
  <c r="T615" i="1"/>
  <c r="Q614" i="1"/>
  <c r="R614" i="1" s="1"/>
  <c r="P614" i="1"/>
  <c r="T607" i="1"/>
  <c r="V607" i="1"/>
  <c r="P606" i="1"/>
  <c r="Q606" i="1"/>
  <c r="R606" i="1" s="1"/>
  <c r="V599" i="1"/>
  <c r="T599" i="1"/>
  <c r="Q598" i="1"/>
  <c r="R598" i="1" s="1"/>
  <c r="P598" i="1"/>
  <c r="V591" i="1"/>
  <c r="T591" i="1"/>
  <c r="P590" i="1"/>
  <c r="Q590" i="1"/>
  <c r="R590" i="1" s="1"/>
  <c r="V583" i="1"/>
  <c r="T583" i="1"/>
  <c r="Q582" i="1"/>
  <c r="R582" i="1" s="1"/>
  <c r="P582" i="1"/>
  <c r="V575" i="1"/>
  <c r="T575" i="1"/>
  <c r="Q574" i="1"/>
  <c r="R574" i="1" s="1"/>
  <c r="P574" i="1"/>
  <c r="V567" i="1"/>
  <c r="T567" i="1"/>
  <c r="Q566" i="1"/>
  <c r="R566" i="1" s="1"/>
  <c r="P566" i="1"/>
  <c r="V559" i="1"/>
  <c r="T559" i="1"/>
  <c r="Q558" i="1"/>
  <c r="R558" i="1" s="1"/>
  <c r="P558" i="1"/>
  <c r="V551" i="1"/>
  <c r="T551" i="1"/>
  <c r="Q550" i="1"/>
  <c r="R550" i="1" s="1"/>
  <c r="P550" i="1"/>
  <c r="V543" i="1"/>
  <c r="T543" i="1"/>
  <c r="Q542" i="1"/>
  <c r="R542" i="1" s="1"/>
  <c r="P542" i="1"/>
  <c r="V535" i="1"/>
  <c r="T535" i="1"/>
  <c r="Q534" i="1"/>
  <c r="R534" i="1" s="1"/>
  <c r="P534" i="1"/>
  <c r="V527" i="1"/>
  <c r="T527" i="1"/>
  <c r="Q526" i="1"/>
  <c r="R526" i="1" s="1"/>
  <c r="P526" i="1"/>
  <c r="V519" i="1"/>
  <c r="T519" i="1"/>
  <c r="Q518" i="1"/>
  <c r="R518" i="1" s="1"/>
  <c r="P518" i="1"/>
  <c r="V511" i="1"/>
  <c r="T511" i="1"/>
  <c r="Q510" i="1"/>
  <c r="R510" i="1" s="1"/>
  <c r="P510" i="1"/>
  <c r="V503" i="1"/>
  <c r="T503" i="1"/>
  <c r="P502" i="1"/>
  <c r="Q502" i="1"/>
  <c r="R502" i="1" s="1"/>
  <c r="V495" i="1"/>
  <c r="T495" i="1"/>
  <c r="Q494" i="1"/>
  <c r="R494" i="1" s="1"/>
  <c r="P494" i="1"/>
  <c r="V487" i="1"/>
  <c r="T487" i="1"/>
  <c r="Q486" i="1"/>
  <c r="R486" i="1" s="1"/>
  <c r="P486" i="1"/>
  <c r="V479" i="1"/>
  <c r="T479" i="1"/>
  <c r="Q478" i="1"/>
  <c r="R478" i="1" s="1"/>
  <c r="P478" i="1"/>
  <c r="V471" i="1"/>
  <c r="T471" i="1"/>
  <c r="Q470" i="1"/>
  <c r="R470" i="1" s="1"/>
  <c r="P470" i="1"/>
  <c r="V463" i="1"/>
  <c r="T463" i="1"/>
  <c r="Q462" i="1"/>
  <c r="R462" i="1" s="1"/>
  <c r="P462" i="1"/>
  <c r="V455" i="1"/>
  <c r="T455" i="1"/>
  <c r="Q454" i="1"/>
  <c r="R454" i="1" s="1"/>
  <c r="P454" i="1"/>
  <c r="V447" i="1"/>
  <c r="T447" i="1"/>
  <c r="Q446" i="1"/>
  <c r="R446" i="1" s="1"/>
  <c r="P446" i="1"/>
  <c r="V439" i="1"/>
  <c r="T439" i="1"/>
  <c r="Q438" i="1"/>
  <c r="R438" i="1" s="1"/>
  <c r="P438" i="1"/>
  <c r="V431" i="1"/>
  <c r="T431" i="1"/>
  <c r="Q430" i="1"/>
  <c r="R430" i="1" s="1"/>
  <c r="P430" i="1"/>
  <c r="V423" i="1"/>
  <c r="T423" i="1"/>
  <c r="Q422" i="1"/>
  <c r="R422" i="1" s="1"/>
  <c r="P422" i="1"/>
  <c r="V415" i="1"/>
  <c r="T415" i="1"/>
  <c r="Q414" i="1"/>
  <c r="R414" i="1" s="1"/>
  <c r="P414" i="1"/>
  <c r="Q633" i="1"/>
  <c r="R633" i="1" s="1"/>
  <c r="P633" i="1"/>
  <c r="V578" i="1"/>
  <c r="T578" i="1"/>
  <c r="P577" i="1"/>
  <c r="Q577" i="1"/>
  <c r="R577" i="1" s="1"/>
  <c r="V570" i="1"/>
  <c r="T570" i="1"/>
  <c r="T562" i="1"/>
  <c r="V562" i="1"/>
  <c r="Q553" i="1"/>
  <c r="R553" i="1" s="1"/>
  <c r="P553" i="1"/>
  <c r="P545" i="1"/>
  <c r="Q545" i="1"/>
  <c r="R545" i="1" s="1"/>
  <c r="V538" i="1"/>
  <c r="T538" i="1"/>
  <c r="P529" i="1"/>
  <c r="Q529" i="1"/>
  <c r="R529" i="1" s="1"/>
  <c r="V522" i="1"/>
  <c r="T522" i="1"/>
  <c r="Q505" i="1"/>
  <c r="R505" i="1" s="1"/>
  <c r="P505" i="1"/>
  <c r="V490" i="1"/>
  <c r="T490" i="1"/>
  <c r="P481" i="1"/>
  <c r="Q481" i="1"/>
  <c r="R481" i="1" s="1"/>
  <c r="Q473" i="1"/>
  <c r="R473" i="1" s="1"/>
  <c r="P473" i="1"/>
  <c r="P465" i="1"/>
  <c r="Q465" i="1"/>
  <c r="R465" i="1" s="1"/>
  <c r="V458" i="1"/>
  <c r="T458" i="1"/>
  <c r="Q457" i="1"/>
  <c r="R457" i="1" s="1"/>
  <c r="P457" i="1"/>
  <c r="T450" i="1"/>
  <c r="V450" i="1"/>
  <c r="V442" i="1"/>
  <c r="T442" i="1"/>
  <c r="Q425" i="1"/>
  <c r="R425" i="1" s="1"/>
  <c r="P425" i="1"/>
  <c r="V410" i="1"/>
  <c r="T410" i="1"/>
  <c r="P401" i="1"/>
  <c r="Q401" i="1"/>
  <c r="R401" i="1" s="1"/>
  <c r="P385" i="1"/>
  <c r="Q385" i="1"/>
  <c r="R385" i="1" s="1"/>
  <c r="T378" i="1"/>
  <c r="V378" i="1"/>
  <c r="P369" i="1"/>
  <c r="Q369" i="1"/>
  <c r="R369" i="1" s="1"/>
  <c r="V362" i="1"/>
  <c r="T362" i="1"/>
  <c r="V354" i="1"/>
  <c r="T354" i="1"/>
  <c r="Q345" i="1"/>
  <c r="R345" i="1" s="1"/>
  <c r="P345" i="1"/>
  <c r="V338" i="1"/>
  <c r="T338" i="1"/>
  <c r="Q329" i="1"/>
  <c r="R329" i="1" s="1"/>
  <c r="P329" i="1"/>
  <c r="V322" i="1"/>
  <c r="T322" i="1"/>
  <c r="Q313" i="1"/>
  <c r="R313" i="1" s="1"/>
  <c r="P313" i="1"/>
  <c r="P305" i="1"/>
  <c r="Q305" i="1"/>
  <c r="R305" i="1" s="1"/>
  <c r="V274" i="1"/>
  <c r="T274" i="1"/>
  <c r="V242" i="1"/>
  <c r="T242" i="1"/>
  <c r="T53" i="1"/>
  <c r="V53" i="1"/>
  <c r="P52" i="1"/>
  <c r="Q52" i="1"/>
  <c r="R52" i="1" s="1"/>
  <c r="V45" i="1"/>
  <c r="T45" i="1"/>
  <c r="Q44" i="1"/>
  <c r="R44" i="1" s="1"/>
  <c r="P44" i="1"/>
  <c r="V37" i="1"/>
  <c r="T37" i="1"/>
  <c r="P36" i="1"/>
  <c r="Q36" i="1"/>
  <c r="R36" i="1" s="1"/>
  <c r="T29" i="1"/>
  <c r="V29" i="1"/>
  <c r="Q28" i="1"/>
  <c r="R28" i="1" s="1"/>
  <c r="P28" i="1"/>
  <c r="V21" i="1"/>
  <c r="T21" i="1"/>
  <c r="Q20" i="1"/>
  <c r="R20" i="1" s="1"/>
  <c r="P20" i="1"/>
  <c r="T13" i="1"/>
  <c r="V13" i="1"/>
  <c r="Q12" i="1"/>
  <c r="R12" i="1" s="1"/>
  <c r="P12" i="1"/>
  <c r="V614" i="1"/>
  <c r="T614" i="1"/>
  <c r="V598" i="1"/>
  <c r="T598" i="1"/>
  <c r="P589" i="1"/>
  <c r="Q589" i="1"/>
  <c r="R589" i="1" s="1"/>
  <c r="V574" i="1"/>
  <c r="T574" i="1"/>
  <c r="Q573" i="1"/>
  <c r="R573" i="1" s="1"/>
  <c r="P573" i="1"/>
  <c r="P565" i="1"/>
  <c r="Q565" i="1"/>
  <c r="R565" i="1" s="1"/>
  <c r="V558" i="1"/>
  <c r="T558" i="1"/>
  <c r="P549" i="1"/>
  <c r="Q549" i="1"/>
  <c r="R549" i="1" s="1"/>
  <c r="P541" i="1"/>
  <c r="Q541" i="1"/>
  <c r="R541" i="1" s="1"/>
  <c r="V534" i="1"/>
  <c r="T534" i="1"/>
  <c r="P501" i="1"/>
  <c r="Q501" i="1"/>
  <c r="R501" i="1" s="1"/>
  <c r="V486" i="1"/>
  <c r="T486" i="1"/>
  <c r="Q477" i="1"/>
  <c r="R477" i="1" s="1"/>
  <c r="P477" i="1"/>
  <c r="P469" i="1"/>
  <c r="Q469" i="1"/>
  <c r="R469" i="1" s="1"/>
  <c r="Q461" i="1"/>
  <c r="R461" i="1" s="1"/>
  <c r="P461" i="1"/>
  <c r="V454" i="1"/>
  <c r="T454" i="1"/>
  <c r="V446" i="1"/>
  <c r="T446" i="1"/>
  <c r="P437" i="1"/>
  <c r="Q437" i="1"/>
  <c r="R437" i="1" s="1"/>
  <c r="Q413" i="1"/>
  <c r="R413" i="1" s="1"/>
  <c r="P413" i="1"/>
  <c r="P405" i="1"/>
  <c r="Q405" i="1"/>
  <c r="R405" i="1" s="1"/>
  <c r="Q397" i="1"/>
  <c r="R397" i="1" s="1"/>
  <c r="P397" i="1"/>
  <c r="P389" i="1"/>
  <c r="Q389" i="1"/>
  <c r="R389" i="1" s="1"/>
  <c r="Q381" i="1"/>
  <c r="R381" i="1" s="1"/>
  <c r="P381" i="1"/>
  <c r="Q341" i="1"/>
  <c r="R341" i="1" s="1"/>
  <c r="P341" i="1"/>
  <c r="T326" i="1"/>
  <c r="V326" i="1"/>
  <c r="V318" i="1"/>
  <c r="T318" i="1"/>
  <c r="V310" i="1"/>
  <c r="T310" i="1"/>
  <c r="Q301" i="1"/>
  <c r="R301" i="1" s="1"/>
  <c r="P301" i="1"/>
  <c r="V286" i="1"/>
  <c r="T286" i="1"/>
  <c r="V278" i="1"/>
  <c r="T278" i="1"/>
  <c r="Q253" i="1"/>
  <c r="R253" i="1" s="1"/>
  <c r="P253" i="1"/>
  <c r="P245" i="1"/>
  <c r="Q245" i="1"/>
  <c r="R245" i="1" s="1"/>
  <c r="V238" i="1"/>
  <c r="T238" i="1"/>
  <c r="P229" i="1"/>
  <c r="Q229" i="1"/>
  <c r="R229" i="1" s="1"/>
  <c r="V222" i="1"/>
  <c r="T222" i="1"/>
  <c r="V214" i="1"/>
  <c r="T214" i="1"/>
  <c r="P205" i="1"/>
  <c r="Q205" i="1"/>
  <c r="R205" i="1" s="1"/>
  <c r="V198" i="1"/>
  <c r="T198" i="1"/>
  <c r="V182" i="1"/>
  <c r="T182" i="1"/>
  <c r="V174" i="1"/>
  <c r="T174" i="1"/>
  <c r="T166" i="1"/>
  <c r="V166" i="1"/>
  <c r="Q157" i="1"/>
  <c r="R157" i="1" s="1"/>
  <c r="P157" i="1"/>
  <c r="Q149" i="1"/>
  <c r="R149" i="1" s="1"/>
  <c r="P149" i="1"/>
  <c r="Q141" i="1"/>
  <c r="R141" i="1" s="1"/>
  <c r="P141" i="1"/>
  <c r="Q133" i="1"/>
  <c r="R133" i="1" s="1"/>
  <c r="P133" i="1"/>
  <c r="V126" i="1"/>
  <c r="T126" i="1"/>
  <c r="Q109" i="1"/>
  <c r="R109" i="1" s="1"/>
  <c r="P109" i="1"/>
  <c r="V102" i="1"/>
  <c r="T102" i="1"/>
  <c r="P93" i="1"/>
  <c r="Q93" i="1"/>
  <c r="R93" i="1" s="1"/>
  <c r="Q85" i="1"/>
  <c r="R85" i="1" s="1"/>
  <c r="P85" i="1"/>
  <c r="V78" i="1"/>
  <c r="T78" i="1"/>
  <c r="P69" i="1"/>
  <c r="Q69" i="1"/>
  <c r="R69" i="1" s="1"/>
  <c r="V62" i="1"/>
  <c r="T62" i="1"/>
  <c r="P56" i="1"/>
  <c r="Q56" i="1"/>
  <c r="R56" i="1" s="1"/>
  <c r="Q48" i="1"/>
  <c r="R48" i="1" s="1"/>
  <c r="P48" i="1"/>
  <c r="V41" i="1"/>
  <c r="T41" i="1"/>
  <c r="Q24" i="1"/>
  <c r="R24" i="1" s="1"/>
  <c r="P24" i="1"/>
  <c r="V625" i="1"/>
  <c r="T625" i="1"/>
  <c r="Q568" i="1"/>
  <c r="R568" i="1" s="1"/>
  <c r="P568" i="1"/>
  <c r="Q552" i="1"/>
  <c r="R552" i="1" s="1"/>
  <c r="P552" i="1"/>
  <c r="V545" i="1"/>
  <c r="T545" i="1"/>
  <c r="Q528" i="1"/>
  <c r="R528" i="1" s="1"/>
  <c r="P528" i="1"/>
  <c r="Q520" i="1"/>
  <c r="R520" i="1" s="1"/>
  <c r="P520" i="1"/>
  <c r="Q512" i="1"/>
  <c r="R512" i="1" s="1"/>
  <c r="P512" i="1"/>
  <c r="Q504" i="1"/>
  <c r="R504" i="1" s="1"/>
  <c r="P504" i="1"/>
  <c r="Q496" i="1"/>
  <c r="R496" i="1" s="1"/>
  <c r="P496" i="1"/>
  <c r="Q480" i="1"/>
  <c r="R480" i="1" s="1"/>
  <c r="P480" i="1"/>
  <c r="V473" i="1"/>
  <c r="T473" i="1"/>
  <c r="Q464" i="1"/>
  <c r="R464" i="1" s="1"/>
  <c r="P464" i="1"/>
  <c r="V441" i="1"/>
  <c r="T441" i="1"/>
  <c r="T425" i="1"/>
  <c r="V425" i="1"/>
  <c r="Q416" i="1"/>
  <c r="R416" i="1" s="1"/>
  <c r="P416" i="1"/>
  <c r="P408" i="1"/>
  <c r="Q408" i="1"/>
  <c r="R408" i="1" s="1"/>
  <c r="Q400" i="1"/>
  <c r="R400" i="1" s="1"/>
  <c r="P400" i="1"/>
  <c r="V393" i="1"/>
  <c r="T393" i="1"/>
  <c r="V353" i="1"/>
  <c r="T353" i="1"/>
  <c r="P344" i="1"/>
  <c r="Q344" i="1"/>
  <c r="R344" i="1" s="1"/>
  <c r="Q312" i="1"/>
  <c r="R312" i="1" s="1"/>
  <c r="P312" i="1"/>
  <c r="Q280" i="1"/>
  <c r="R280" i="1" s="1"/>
  <c r="P280" i="1"/>
  <c r="P272" i="1"/>
  <c r="Q272" i="1"/>
  <c r="R272" i="1" s="1"/>
  <c r="Q224" i="1"/>
  <c r="R224" i="1" s="1"/>
  <c r="P224" i="1"/>
  <c r="P168" i="1"/>
  <c r="Q168" i="1"/>
  <c r="R168" i="1" s="1"/>
  <c r="V161" i="1"/>
  <c r="T161" i="1"/>
  <c r="Q152" i="1"/>
  <c r="R152" i="1" s="1"/>
  <c r="P152" i="1"/>
  <c r="V145" i="1"/>
  <c r="T145" i="1"/>
  <c r="Q136" i="1"/>
  <c r="R136" i="1" s="1"/>
  <c r="P136" i="1"/>
  <c r="Q128" i="1"/>
  <c r="R128" i="1" s="1"/>
  <c r="P128" i="1"/>
  <c r="V121" i="1"/>
  <c r="T121" i="1"/>
  <c r="V97" i="1"/>
  <c r="T97" i="1"/>
  <c r="V81" i="1"/>
  <c r="T81" i="1"/>
  <c r="V73" i="1"/>
  <c r="T73" i="1"/>
  <c r="T65" i="1"/>
  <c r="V65" i="1"/>
  <c r="Q46" i="1"/>
  <c r="R46" i="1" s="1"/>
  <c r="P46" i="1"/>
  <c r="Q38" i="1"/>
  <c r="R38" i="1" s="1"/>
  <c r="P38" i="1"/>
  <c r="V31" i="1"/>
  <c r="T31" i="1"/>
  <c r="V15" i="1"/>
  <c r="T15" i="1"/>
  <c r="V626" i="1"/>
  <c r="T626" i="1"/>
  <c r="Q617" i="1"/>
  <c r="R617" i="1" s="1"/>
  <c r="P617" i="1"/>
  <c r="V610" i="1"/>
  <c r="T610" i="1"/>
  <c r="P593" i="1"/>
  <c r="Q593" i="1"/>
  <c r="R593" i="1" s="1"/>
  <c r="Q585" i="1"/>
  <c r="R585" i="1" s="1"/>
  <c r="P585" i="1"/>
  <c r="V554" i="1"/>
  <c r="T554" i="1"/>
  <c r="V530" i="1"/>
  <c r="T530" i="1"/>
  <c r="Q521" i="1"/>
  <c r="R521" i="1" s="1"/>
  <c r="P521" i="1"/>
  <c r="P513" i="1"/>
  <c r="Q513" i="1"/>
  <c r="R513" i="1" s="1"/>
  <c r="V506" i="1"/>
  <c r="T506" i="1"/>
  <c r="P497" i="1"/>
  <c r="Q497" i="1"/>
  <c r="R497" i="1" s="1"/>
  <c r="V482" i="1"/>
  <c r="T482" i="1"/>
  <c r="V474" i="1"/>
  <c r="T474" i="1"/>
  <c r="V466" i="1"/>
  <c r="T466" i="1"/>
  <c r="P449" i="1"/>
  <c r="Q449" i="1"/>
  <c r="R449" i="1" s="1"/>
  <c r="Q441" i="1"/>
  <c r="R441" i="1" s="1"/>
  <c r="P441" i="1"/>
  <c r="P433" i="1"/>
  <c r="Q433" i="1"/>
  <c r="R433" i="1" s="1"/>
  <c r="V426" i="1"/>
  <c r="T426" i="1"/>
  <c r="P417" i="1"/>
  <c r="Q417" i="1"/>
  <c r="R417" i="1" s="1"/>
  <c r="Q409" i="1"/>
  <c r="R409" i="1" s="1"/>
  <c r="P409" i="1"/>
  <c r="V402" i="1"/>
  <c r="T402" i="1"/>
  <c r="V394" i="1"/>
  <c r="T394" i="1"/>
  <c r="Q393" i="1"/>
  <c r="R393" i="1" s="1"/>
  <c r="P393" i="1"/>
  <c r="V386" i="1"/>
  <c r="T386" i="1"/>
  <c r="Q377" i="1"/>
  <c r="R377" i="1" s="1"/>
  <c r="P377" i="1"/>
  <c r="V370" i="1"/>
  <c r="T370" i="1"/>
  <c r="P353" i="1"/>
  <c r="Q353" i="1"/>
  <c r="R353" i="1" s="1"/>
  <c r="V346" i="1"/>
  <c r="T346" i="1"/>
  <c r="Q337" i="1"/>
  <c r="R337" i="1" s="1"/>
  <c r="P337" i="1"/>
  <c r="V330" i="1"/>
  <c r="T330" i="1"/>
  <c r="P321" i="1"/>
  <c r="Q321" i="1"/>
  <c r="R321" i="1" s="1"/>
  <c r="V314" i="1"/>
  <c r="T314" i="1"/>
  <c r="V306" i="1"/>
  <c r="T306" i="1"/>
  <c r="Q297" i="1"/>
  <c r="R297" i="1" s="1"/>
  <c r="P297" i="1"/>
  <c r="P289" i="1"/>
  <c r="Q289" i="1"/>
  <c r="R289" i="1" s="1"/>
  <c r="Q97" i="1"/>
  <c r="R97" i="1" s="1"/>
  <c r="P97" i="1"/>
  <c r="V629" i="1"/>
  <c r="T629" i="1"/>
  <c r="Q628" i="1"/>
  <c r="R628" i="1" s="1"/>
  <c r="P628" i="1"/>
  <c r="V621" i="1"/>
  <c r="T621" i="1"/>
  <c r="Q620" i="1"/>
  <c r="R620" i="1" s="1"/>
  <c r="P620" i="1"/>
  <c r="T613" i="1"/>
  <c r="V613" i="1"/>
  <c r="Q612" i="1"/>
  <c r="R612" i="1" s="1"/>
  <c r="P612" i="1"/>
  <c r="V605" i="1"/>
  <c r="T605" i="1"/>
  <c r="Q604" i="1"/>
  <c r="R604" i="1" s="1"/>
  <c r="P604" i="1"/>
  <c r="T597" i="1"/>
  <c r="V597" i="1"/>
  <c r="Q596" i="1"/>
  <c r="R596" i="1" s="1"/>
  <c r="P596" i="1"/>
  <c r="T589" i="1"/>
  <c r="V589" i="1"/>
  <c r="Q588" i="1"/>
  <c r="R588" i="1" s="1"/>
  <c r="P588" i="1"/>
  <c r="V581" i="1"/>
  <c r="T581" i="1"/>
  <c r="Q580" i="1"/>
  <c r="R580" i="1" s="1"/>
  <c r="P580" i="1"/>
  <c r="T573" i="1"/>
  <c r="V573" i="1"/>
  <c r="Q572" i="1"/>
  <c r="R572" i="1" s="1"/>
  <c r="P572" i="1"/>
  <c r="V565" i="1"/>
  <c r="T565" i="1"/>
  <c r="P564" i="1"/>
  <c r="Q564" i="1"/>
  <c r="R564" i="1" s="1"/>
  <c r="V557" i="1"/>
  <c r="T557" i="1"/>
  <c r="Q556" i="1"/>
  <c r="R556" i="1" s="1"/>
  <c r="P556" i="1"/>
  <c r="V549" i="1"/>
  <c r="T549" i="1"/>
  <c r="P548" i="1"/>
  <c r="Q548" i="1"/>
  <c r="R548" i="1" s="1"/>
  <c r="V541" i="1"/>
  <c r="T541" i="1"/>
  <c r="Q540" i="1"/>
  <c r="R540" i="1" s="1"/>
  <c r="P540" i="1"/>
  <c r="T533" i="1"/>
  <c r="V533" i="1"/>
  <c r="P532" i="1"/>
  <c r="Q532" i="1"/>
  <c r="R532" i="1" s="1"/>
  <c r="V525" i="1"/>
  <c r="T525" i="1"/>
  <c r="Q524" i="1"/>
  <c r="R524" i="1" s="1"/>
  <c r="P524" i="1"/>
  <c r="V517" i="1"/>
  <c r="T517" i="1"/>
  <c r="P516" i="1"/>
  <c r="Q516" i="1"/>
  <c r="R516" i="1" s="1"/>
  <c r="V509" i="1"/>
  <c r="T509" i="1"/>
  <c r="Q508" i="1"/>
  <c r="R508" i="1" s="1"/>
  <c r="P508" i="1"/>
  <c r="V501" i="1"/>
  <c r="T501" i="1"/>
  <c r="P500" i="1"/>
  <c r="Q500" i="1"/>
  <c r="R500" i="1" s="1"/>
  <c r="V493" i="1"/>
  <c r="T493" i="1"/>
  <c r="Q492" i="1"/>
  <c r="R492" i="1" s="1"/>
  <c r="P492" i="1"/>
  <c r="V485" i="1"/>
  <c r="T485" i="1"/>
  <c r="P484" i="1"/>
  <c r="Q484" i="1"/>
  <c r="R484" i="1" s="1"/>
  <c r="V477" i="1"/>
  <c r="T477" i="1"/>
  <c r="Q476" i="1"/>
  <c r="R476" i="1" s="1"/>
  <c r="P476" i="1"/>
  <c r="T469" i="1"/>
  <c r="V469" i="1"/>
  <c r="P468" i="1"/>
  <c r="Q468" i="1"/>
  <c r="R468" i="1" s="1"/>
  <c r="V461" i="1"/>
  <c r="T461" i="1"/>
  <c r="Q460" i="1"/>
  <c r="R460" i="1" s="1"/>
  <c r="P460" i="1"/>
  <c r="V453" i="1"/>
  <c r="T453" i="1"/>
  <c r="P452" i="1"/>
  <c r="Q452" i="1"/>
  <c r="R452" i="1" s="1"/>
  <c r="V445" i="1"/>
  <c r="T445" i="1"/>
  <c r="Q444" i="1"/>
  <c r="R444" i="1" s="1"/>
  <c r="P444" i="1"/>
  <c r="V437" i="1"/>
  <c r="T437" i="1"/>
  <c r="Q436" i="1"/>
  <c r="R436" i="1" s="1"/>
  <c r="P436" i="1"/>
  <c r="T429" i="1"/>
  <c r="V429" i="1"/>
  <c r="P428" i="1"/>
  <c r="Q428" i="1"/>
  <c r="R428" i="1" s="1"/>
  <c r="T421" i="1"/>
  <c r="V421" i="1"/>
  <c r="P420" i="1"/>
  <c r="Q420" i="1"/>
  <c r="R420" i="1" s="1"/>
  <c r="V413" i="1"/>
  <c r="T413" i="1"/>
  <c r="Q412" i="1"/>
  <c r="R412" i="1" s="1"/>
  <c r="P412" i="1"/>
  <c r="V405" i="1"/>
  <c r="T405" i="1"/>
  <c r="P404" i="1"/>
  <c r="Q404" i="1"/>
  <c r="R404" i="1" s="1"/>
  <c r="V397" i="1"/>
  <c r="T397" i="1"/>
  <c r="Q396" i="1"/>
  <c r="R396" i="1" s="1"/>
  <c r="P396" i="1"/>
  <c r="V389" i="1"/>
  <c r="T389" i="1"/>
  <c r="P388" i="1"/>
  <c r="Q388" i="1"/>
  <c r="R388" i="1" s="1"/>
  <c r="V381" i="1"/>
  <c r="T381" i="1"/>
  <c r="Q380" i="1"/>
  <c r="R380" i="1" s="1"/>
  <c r="P380" i="1"/>
  <c r="V373" i="1"/>
  <c r="T373" i="1"/>
  <c r="P372" i="1"/>
  <c r="Q372" i="1"/>
  <c r="R372" i="1" s="1"/>
  <c r="T365" i="1"/>
  <c r="V365" i="1"/>
  <c r="P364" i="1"/>
  <c r="Q364" i="1"/>
  <c r="R364" i="1" s="1"/>
  <c r="V357" i="1"/>
  <c r="T357" i="1"/>
  <c r="Q356" i="1"/>
  <c r="R356" i="1" s="1"/>
  <c r="P356" i="1"/>
  <c r="V349" i="1"/>
  <c r="T349" i="1"/>
  <c r="Q348" i="1"/>
  <c r="R348" i="1" s="1"/>
  <c r="P348" i="1"/>
  <c r="V341" i="1"/>
  <c r="T341" i="1"/>
  <c r="Q340" i="1"/>
  <c r="R340" i="1" s="1"/>
  <c r="P340" i="1"/>
  <c r="V333" i="1"/>
  <c r="T333" i="1"/>
  <c r="Q332" i="1"/>
  <c r="R332" i="1" s="1"/>
  <c r="P332" i="1"/>
  <c r="V325" i="1"/>
  <c r="T325" i="1"/>
  <c r="P324" i="1"/>
  <c r="Q324" i="1"/>
  <c r="R324" i="1" s="1"/>
  <c r="T317" i="1"/>
  <c r="V317" i="1"/>
  <c r="Q316" i="1"/>
  <c r="R316" i="1" s="1"/>
  <c r="P316" i="1"/>
  <c r="T309" i="1"/>
  <c r="V309" i="1"/>
  <c r="P308" i="1"/>
  <c r="Q308" i="1"/>
  <c r="R308" i="1" s="1"/>
  <c r="V301" i="1"/>
  <c r="T301" i="1"/>
  <c r="P300" i="1"/>
  <c r="Q300" i="1"/>
  <c r="R300" i="1" s="1"/>
  <c r="V293" i="1"/>
  <c r="T293" i="1"/>
  <c r="P292" i="1"/>
  <c r="Q292" i="1"/>
  <c r="R292" i="1" s="1"/>
  <c r="V285" i="1"/>
  <c r="T285" i="1"/>
  <c r="Q284" i="1"/>
  <c r="R284" i="1" s="1"/>
  <c r="P284" i="1"/>
  <c r="V277" i="1"/>
  <c r="T277" i="1"/>
  <c r="P276" i="1"/>
  <c r="Q276" i="1"/>
  <c r="R276" i="1" s="1"/>
  <c r="V269" i="1"/>
  <c r="T269" i="1"/>
  <c r="P268" i="1"/>
  <c r="Q268" i="1"/>
  <c r="R268" i="1" s="1"/>
  <c r="V261" i="1"/>
  <c r="T261" i="1"/>
  <c r="P260" i="1"/>
  <c r="Q260" i="1"/>
  <c r="R260" i="1" s="1"/>
  <c r="V253" i="1"/>
  <c r="T253" i="1"/>
  <c r="P252" i="1"/>
  <c r="Q252" i="1"/>
  <c r="R252" i="1" s="1"/>
  <c r="V245" i="1"/>
  <c r="T245" i="1"/>
  <c r="P244" i="1"/>
  <c r="Q244" i="1"/>
  <c r="R244" i="1" s="1"/>
  <c r="V237" i="1"/>
  <c r="T237" i="1"/>
  <c r="Q236" i="1"/>
  <c r="R236" i="1" s="1"/>
  <c r="P236" i="1"/>
  <c r="V229" i="1"/>
  <c r="T229" i="1"/>
  <c r="P228" i="1"/>
  <c r="Q228" i="1"/>
  <c r="R228" i="1" s="1"/>
  <c r="T221" i="1"/>
  <c r="V221" i="1"/>
  <c r="Q220" i="1"/>
  <c r="R220" i="1" s="1"/>
  <c r="P220" i="1"/>
  <c r="T213" i="1"/>
  <c r="V213" i="1"/>
  <c r="P212" i="1"/>
  <c r="Q212" i="1"/>
  <c r="R212" i="1" s="1"/>
  <c r="V205" i="1"/>
  <c r="T205" i="1"/>
  <c r="Q204" i="1"/>
  <c r="R204" i="1" s="1"/>
  <c r="P204" i="1"/>
  <c r="V197" i="1"/>
  <c r="T197" i="1"/>
  <c r="Q196" i="1"/>
  <c r="R196" i="1" s="1"/>
  <c r="P196" i="1"/>
  <c r="V189" i="1"/>
  <c r="T189" i="1"/>
  <c r="P188" i="1"/>
  <c r="Q188" i="1"/>
  <c r="R188" i="1" s="1"/>
  <c r="V181" i="1"/>
  <c r="T181" i="1"/>
  <c r="P180" i="1"/>
  <c r="Q180" i="1"/>
  <c r="R180" i="1" s="1"/>
  <c r="V173" i="1"/>
  <c r="T173" i="1"/>
  <c r="Q172" i="1"/>
  <c r="R172" i="1" s="1"/>
  <c r="P172" i="1"/>
  <c r="V165" i="1"/>
  <c r="T165" i="1"/>
  <c r="P164" i="1"/>
  <c r="Q164" i="1"/>
  <c r="R164" i="1" s="1"/>
  <c r="V157" i="1"/>
  <c r="T157" i="1"/>
  <c r="Q156" i="1"/>
  <c r="R156" i="1" s="1"/>
  <c r="P156" i="1"/>
  <c r="V149" i="1"/>
  <c r="T149" i="1"/>
  <c r="Q148" i="1"/>
  <c r="R148" i="1" s="1"/>
  <c r="P148" i="1"/>
  <c r="T141" i="1"/>
  <c r="V141" i="1"/>
  <c r="Q140" i="1"/>
  <c r="R140" i="1" s="1"/>
  <c r="P140" i="1"/>
  <c r="V133" i="1"/>
  <c r="T133" i="1"/>
  <c r="Q132" i="1"/>
  <c r="R132" i="1" s="1"/>
  <c r="P132" i="1"/>
  <c r="T125" i="1"/>
  <c r="V125" i="1"/>
  <c r="Q124" i="1"/>
  <c r="R124" i="1" s="1"/>
  <c r="P124" i="1"/>
  <c r="V117" i="1"/>
  <c r="T117" i="1"/>
  <c r="P116" i="1"/>
  <c r="Q116" i="1"/>
  <c r="R116" i="1" s="1"/>
  <c r="V109" i="1"/>
  <c r="T109" i="1"/>
  <c r="P108" i="1"/>
  <c r="Q108" i="1"/>
  <c r="R108" i="1" s="1"/>
  <c r="V101" i="1"/>
  <c r="T101" i="1"/>
  <c r="P100" i="1"/>
  <c r="Q100" i="1"/>
  <c r="R100" i="1" s="1"/>
  <c r="V93" i="1"/>
  <c r="T93" i="1"/>
  <c r="Q92" i="1"/>
  <c r="R92" i="1" s="1"/>
  <c r="P92" i="1"/>
  <c r="V85" i="1"/>
  <c r="T85" i="1"/>
  <c r="Q84" i="1"/>
  <c r="R84" i="1" s="1"/>
  <c r="P84" i="1"/>
  <c r="V77" i="1"/>
  <c r="T77" i="1"/>
  <c r="Q76" i="1"/>
  <c r="R76" i="1" s="1"/>
  <c r="P76" i="1"/>
  <c r="V69" i="1"/>
  <c r="T69" i="1"/>
  <c r="Q68" i="1"/>
  <c r="R68" i="1" s="1"/>
  <c r="P68" i="1"/>
  <c r="V61" i="1"/>
  <c r="T61" i="1"/>
  <c r="Q60" i="1"/>
  <c r="R60" i="1" s="1"/>
  <c r="P60" i="1"/>
  <c r="P117" i="1"/>
  <c r="Q117" i="1"/>
  <c r="R117" i="1" s="1"/>
  <c r="V57" i="1"/>
  <c r="T57" i="1"/>
  <c r="P32" i="1"/>
  <c r="Q32" i="1"/>
  <c r="R32" i="1" s="1"/>
  <c r="V9" i="1"/>
  <c r="T9" i="1"/>
  <c r="V633" i="1"/>
  <c r="T633" i="1"/>
  <c r="T617" i="1"/>
  <c r="V617" i="1"/>
  <c r="P608" i="1"/>
  <c r="Q608" i="1"/>
  <c r="R608" i="1" s="1"/>
  <c r="V601" i="1"/>
  <c r="T601" i="1"/>
  <c r="T593" i="1"/>
  <c r="V593" i="1"/>
  <c r="T553" i="1"/>
  <c r="V553" i="1"/>
  <c r="Q536" i="1"/>
  <c r="R536" i="1" s="1"/>
  <c r="P536" i="1"/>
  <c r="T521" i="1"/>
  <c r="V521" i="1"/>
  <c r="T465" i="1"/>
  <c r="V465" i="1"/>
  <c r="P448" i="1"/>
  <c r="Q448" i="1"/>
  <c r="R448" i="1" s="1"/>
  <c r="Q432" i="1"/>
  <c r="R432" i="1" s="1"/>
  <c r="P432" i="1"/>
  <c r="V417" i="1"/>
  <c r="T417" i="1"/>
  <c r="V401" i="1"/>
  <c r="T401" i="1"/>
  <c r="Q384" i="1"/>
  <c r="R384" i="1" s="1"/>
  <c r="P384" i="1"/>
  <c r="Q368" i="1"/>
  <c r="R368" i="1" s="1"/>
  <c r="P368" i="1"/>
  <c r="P328" i="1"/>
  <c r="Q328" i="1"/>
  <c r="R328" i="1" s="1"/>
  <c r="V321" i="1"/>
  <c r="T321" i="1"/>
  <c r="V313" i="1"/>
  <c r="T313" i="1"/>
  <c r="P304" i="1"/>
  <c r="Q304" i="1"/>
  <c r="R304" i="1" s="1"/>
  <c r="V289" i="1"/>
  <c r="T289" i="1"/>
  <c r="V281" i="1"/>
  <c r="T281" i="1"/>
  <c r="T273" i="1"/>
  <c r="V273" i="1"/>
  <c r="V249" i="1"/>
  <c r="T249" i="1"/>
  <c r="Q192" i="1"/>
  <c r="R192" i="1" s="1"/>
  <c r="P192" i="1"/>
  <c r="Q160" i="1"/>
  <c r="R160" i="1" s="1"/>
  <c r="P160" i="1"/>
  <c r="V153" i="1"/>
  <c r="T153" i="1"/>
  <c r="P144" i="1"/>
  <c r="Q144" i="1"/>
  <c r="R144" i="1" s="1"/>
  <c r="V137" i="1"/>
  <c r="T137" i="1"/>
  <c r="V129" i="1"/>
  <c r="T129" i="1"/>
  <c r="Q96" i="1"/>
  <c r="R96" i="1" s="1"/>
  <c r="P96" i="1"/>
  <c r="V89" i="1"/>
  <c r="T89" i="1"/>
  <c r="V55" i="1"/>
  <c r="T55" i="1"/>
  <c r="V23" i="1"/>
  <c r="T23" i="1"/>
  <c r="V634" i="1"/>
  <c r="T634" i="1"/>
  <c r="P625" i="1"/>
  <c r="Q625" i="1"/>
  <c r="R625" i="1" s="1"/>
  <c r="V618" i="1"/>
  <c r="T618" i="1"/>
  <c r="P609" i="1"/>
  <c r="Q609" i="1"/>
  <c r="R609" i="1" s="1"/>
  <c r="V602" i="1"/>
  <c r="T602" i="1"/>
  <c r="V594" i="1"/>
  <c r="T594" i="1"/>
  <c r="V546" i="1"/>
  <c r="T546" i="1"/>
  <c r="Q233" i="1"/>
  <c r="R233" i="1" s="1"/>
  <c r="P233" i="1"/>
  <c r="V114" i="1"/>
  <c r="T114" i="1"/>
  <c r="T56" i="1"/>
  <c r="V56" i="1"/>
  <c r="Q55" i="1"/>
  <c r="R55" i="1" s="1"/>
  <c r="P55" i="1"/>
  <c r="V48" i="1"/>
  <c r="T48" i="1"/>
  <c r="Q47" i="1"/>
  <c r="R47" i="1" s="1"/>
  <c r="P47" i="1"/>
  <c r="T40" i="1"/>
  <c r="V40" i="1"/>
  <c r="Q39" i="1"/>
  <c r="R39" i="1" s="1"/>
  <c r="P39" i="1"/>
  <c r="V32" i="1"/>
  <c r="T32" i="1"/>
  <c r="Q31" i="1"/>
  <c r="R31" i="1" s="1"/>
  <c r="P31" i="1"/>
  <c r="T24" i="1"/>
  <c r="V24" i="1"/>
  <c r="Q23" i="1"/>
  <c r="R23" i="1" s="1"/>
  <c r="P23" i="1"/>
  <c r="V16" i="1"/>
  <c r="T16" i="1"/>
  <c r="Q15" i="1"/>
  <c r="R15" i="1" s="1"/>
  <c r="P15" i="1"/>
  <c r="V8" i="1"/>
  <c r="T8" i="1"/>
  <c r="Q7" i="1"/>
  <c r="R7" i="1" s="1"/>
  <c r="P7" i="1"/>
  <c r="C6" i="1"/>
  <c r="C5" i="1"/>
  <c r="M5" i="1"/>
  <c r="X5" i="1" s="1"/>
  <c r="Q6" i="1" l="1"/>
  <c r="R6" i="1" s="1"/>
  <c r="Z330" i="1"/>
  <c r="Z597" i="1"/>
  <c r="Z592" i="1"/>
  <c r="Z286" i="1"/>
  <c r="Z309" i="1"/>
  <c r="Z41" i="1"/>
  <c r="Z351" i="1"/>
  <c r="Z72" i="1"/>
  <c r="Z472" i="1"/>
  <c r="Z38" i="1"/>
  <c r="Z455" i="1"/>
  <c r="Z64" i="1"/>
  <c r="Z469" i="1"/>
  <c r="Z81" i="1"/>
  <c r="Z173" i="1"/>
  <c r="Z51" i="1"/>
  <c r="Z341" i="1"/>
  <c r="Z437" i="1"/>
  <c r="Z23" i="1"/>
  <c r="Z155" i="1"/>
  <c r="Z54" i="1"/>
  <c r="Z578" i="1"/>
  <c r="Z542" i="1"/>
  <c r="Z409" i="1"/>
  <c r="Z298" i="1"/>
  <c r="Z511" i="1"/>
  <c r="Z94" i="1"/>
  <c r="Z222" i="1"/>
  <c r="Z27" i="1"/>
  <c r="Z539" i="1"/>
  <c r="Z226" i="1"/>
  <c r="Z609" i="1"/>
  <c r="Z143" i="1"/>
  <c r="Z382" i="1"/>
  <c r="Z251" i="1"/>
  <c r="Z235" i="1"/>
  <c r="Z9" i="1"/>
  <c r="Z134" i="1"/>
  <c r="Z262" i="1"/>
  <c r="Z389" i="1"/>
  <c r="Z517" i="1"/>
  <c r="Z266" i="1"/>
  <c r="Z521" i="1"/>
  <c r="Z458" i="1"/>
  <c r="Z379" i="1"/>
  <c r="Z471" i="1"/>
  <c r="Z119" i="1"/>
  <c r="Z555" i="1"/>
  <c r="Z503" i="1"/>
  <c r="Z253" i="1"/>
  <c r="Z380" i="1"/>
  <c r="Z508" i="1"/>
  <c r="Z576" i="1"/>
  <c r="Z614" i="1"/>
  <c r="Z205" i="1"/>
  <c r="Z358" i="1"/>
  <c r="Z171" i="1"/>
  <c r="Z259" i="1"/>
  <c r="Z602" i="1"/>
  <c r="Z535" i="1"/>
  <c r="Z296" i="1"/>
  <c r="Z586" i="1"/>
  <c r="Z559" i="1"/>
  <c r="Z346" i="1"/>
  <c r="Z450" i="1"/>
  <c r="Z177" i="1"/>
  <c r="Z432" i="1"/>
  <c r="Z601" i="1"/>
  <c r="Z349" i="1"/>
  <c r="Z583" i="1"/>
  <c r="Z282" i="1"/>
  <c r="Z522" i="1"/>
  <c r="Z624" i="1"/>
  <c r="Z227" i="1"/>
  <c r="Z322" i="1"/>
  <c r="Z377" i="1"/>
  <c r="Z510" i="1"/>
  <c r="Z234" i="1"/>
  <c r="Z52" i="1"/>
  <c r="Z300" i="1"/>
  <c r="Z293" i="1"/>
  <c r="Z600" i="1"/>
  <c r="Z258" i="1"/>
  <c r="Z302" i="1"/>
  <c r="Z328" i="1"/>
  <c r="Z456" i="1"/>
  <c r="Z544" i="1"/>
  <c r="Z374" i="1"/>
  <c r="Z283" i="1"/>
  <c r="Z411" i="1"/>
  <c r="Z479" i="1"/>
  <c r="Z315" i="1"/>
  <c r="Z86" i="1"/>
  <c r="Z214" i="1"/>
  <c r="Z36" i="1"/>
  <c r="Z95" i="1"/>
  <c r="Z163" i="1"/>
  <c r="Z466" i="1"/>
  <c r="Z35" i="1"/>
  <c r="Z618" i="1"/>
  <c r="Z457" i="1"/>
  <c r="Z19" i="1"/>
  <c r="Z238" i="1"/>
  <c r="Z621" i="1"/>
  <c r="Z361" i="1"/>
  <c r="Z26" i="1"/>
  <c r="Z332" i="1"/>
  <c r="Z588" i="1"/>
  <c r="Z272" i="1"/>
  <c r="Z528" i="1"/>
  <c r="Z299" i="1"/>
  <c r="Z386" i="1"/>
  <c r="Z427" i="1"/>
  <c r="Z325" i="1"/>
  <c r="Z453" i="1"/>
  <c r="Z581" i="1"/>
  <c r="Z136" i="1"/>
  <c r="Z118" i="1"/>
  <c r="Z321" i="1"/>
  <c r="Z574" i="1"/>
  <c r="Z312" i="1"/>
  <c r="Z166" i="1"/>
  <c r="Z318" i="1"/>
  <c r="Z30" i="1"/>
  <c r="Z154" i="1"/>
  <c r="Z537" i="1"/>
  <c r="Z111" i="1"/>
  <c r="Z199" i="1"/>
  <c r="Z335" i="1"/>
  <c r="Z421" i="1"/>
  <c r="Z549" i="1"/>
  <c r="Z620" i="1"/>
  <c r="Z48" i="1"/>
  <c r="Z59" i="1"/>
  <c r="Z329" i="1"/>
  <c r="Z254" i="1"/>
  <c r="Z381" i="1"/>
  <c r="Z443" i="1"/>
  <c r="Z571" i="1"/>
  <c r="Z473" i="1"/>
  <c r="Z203" i="1"/>
  <c r="Z474" i="1"/>
  <c r="Z507" i="1"/>
  <c r="Z45" i="1"/>
  <c r="Z233" i="1"/>
  <c r="Z273" i="1"/>
  <c r="Z172" i="1"/>
  <c r="Z128" i="1"/>
  <c r="Z198" i="1"/>
  <c r="Z623" i="1"/>
  <c r="Z125" i="1"/>
  <c r="Z606" i="1"/>
  <c r="Z158" i="1"/>
  <c r="Z285" i="1"/>
  <c r="Z541" i="1"/>
  <c r="Z220" i="1"/>
  <c r="Z347" i="1"/>
  <c r="Z246" i="1"/>
  <c r="Z373" i="1"/>
  <c r="Z501" i="1"/>
  <c r="Z175" i="1"/>
  <c r="Z430" i="1"/>
  <c r="Z55" i="1"/>
  <c r="Z446" i="1"/>
  <c r="Z464" i="1"/>
  <c r="Z10" i="1"/>
  <c r="Z256" i="1"/>
  <c r="Z156" i="1"/>
  <c r="Z97" i="1"/>
  <c r="Z352" i="1"/>
  <c r="Z130" i="1"/>
  <c r="Z15" i="1"/>
  <c r="Z28" i="1"/>
  <c r="Z385" i="1"/>
  <c r="Z303" i="1"/>
  <c r="Z613" i="1"/>
  <c r="Z195" i="1"/>
  <c r="Z62" i="1"/>
  <c r="Z562" i="1"/>
  <c r="Z359" i="1"/>
  <c r="Z270" i="1"/>
  <c r="Z105" i="1"/>
  <c r="Z304" i="1"/>
  <c r="Z399" i="1"/>
  <c r="Z131" i="1"/>
  <c r="Z70" i="1"/>
  <c r="Z102" i="1"/>
  <c r="Z230" i="1"/>
  <c r="Z357" i="1"/>
  <c r="Z485" i="1"/>
  <c r="Z264" i="1"/>
  <c r="Z317" i="1"/>
  <c r="Z460" i="1"/>
  <c r="Z515" i="1"/>
  <c r="Z616" i="1"/>
  <c r="Z213" i="1"/>
  <c r="Z482" i="1"/>
  <c r="Z297" i="1"/>
  <c r="Z367" i="1"/>
  <c r="Z423" i="1"/>
  <c r="Z176" i="1"/>
  <c r="Z66" i="1"/>
  <c r="Z241" i="1"/>
  <c r="Z368" i="1"/>
  <c r="Z577" i="1"/>
  <c r="Z239" i="1"/>
  <c r="Z494" i="1"/>
  <c r="Z354" i="1"/>
  <c r="Z420" i="1"/>
  <c r="Z104" i="1"/>
  <c r="Z7" i="1"/>
  <c r="Z261" i="1"/>
  <c r="Z428" i="1"/>
  <c r="Z475" i="1"/>
  <c r="Z556" i="1"/>
  <c r="Z603" i="1"/>
  <c r="Z497" i="1"/>
  <c r="Z625" i="1"/>
  <c r="Z543" i="1"/>
  <c r="Z530" i="1"/>
  <c r="Z169" i="1"/>
  <c r="Z218" i="1"/>
  <c r="Z607" i="1"/>
  <c r="Z263" i="1"/>
  <c r="Z93" i="1"/>
  <c r="Z221" i="1"/>
  <c r="Z348" i="1"/>
  <c r="Z476" i="1"/>
  <c r="Z604" i="1"/>
  <c r="Z518" i="1"/>
  <c r="Z138" i="1"/>
  <c r="Z524" i="1"/>
  <c r="Z232" i="1"/>
  <c r="Z122" i="1"/>
  <c r="Z417" i="1"/>
  <c r="Z294" i="1"/>
  <c r="Z422" i="1"/>
  <c r="Z400" i="1"/>
  <c r="Z107" i="1"/>
  <c r="Z350" i="1"/>
  <c r="Z356" i="1"/>
  <c r="Z248" i="1"/>
  <c r="Z8" i="1"/>
  <c r="Z63" i="1"/>
  <c r="Z463" i="1"/>
  <c r="Z268" i="1"/>
  <c r="Z207" i="1"/>
  <c r="Z141" i="1"/>
  <c r="Z188" i="1"/>
  <c r="Z545" i="1"/>
  <c r="Z407" i="1"/>
  <c r="Z590" i="1"/>
  <c r="Z61" i="1"/>
  <c r="Z101" i="1"/>
  <c r="Z189" i="1"/>
  <c r="Z229" i="1"/>
  <c r="Z316" i="1"/>
  <c r="Z444" i="1"/>
  <c r="Z484" i="1"/>
  <c r="Z572" i="1"/>
  <c r="Z612" i="1"/>
  <c r="Z593" i="1"/>
  <c r="Z633" i="1"/>
  <c r="Z589" i="1"/>
  <c r="Z194" i="1"/>
  <c r="Z80" i="1"/>
  <c r="Z553" i="1"/>
  <c r="Z50" i="1"/>
  <c r="Z133" i="1"/>
  <c r="Z31" i="1"/>
  <c r="Z202" i="1"/>
  <c r="Z364" i="1"/>
  <c r="Z492" i="1"/>
  <c r="Z216" i="1"/>
  <c r="Z69" i="1"/>
  <c r="Z157" i="1"/>
  <c r="Z197" i="1"/>
  <c r="Z284" i="1"/>
  <c r="Z324" i="1"/>
  <c r="Z412" i="1"/>
  <c r="Z452" i="1"/>
  <c r="Z540" i="1"/>
  <c r="Z580" i="1"/>
  <c r="Z178" i="1"/>
  <c r="Z305" i="1"/>
  <c r="Z433" i="1"/>
  <c r="Z561" i="1"/>
  <c r="Z375" i="1"/>
  <c r="Z560" i="1"/>
  <c r="Z388" i="1"/>
  <c r="Z426" i="1"/>
  <c r="Z585" i="1"/>
  <c r="Z225" i="1"/>
  <c r="Z49" i="1"/>
  <c r="Z429" i="1"/>
  <c r="Z557" i="1"/>
  <c r="Z74" i="1"/>
  <c r="Z99" i="1"/>
  <c r="Z145" i="1"/>
  <c r="Z431" i="1"/>
  <c r="Z44" i="1"/>
  <c r="Z18" i="1"/>
  <c r="Z58" i="1"/>
  <c r="Z634" i="1"/>
  <c r="Z395" i="1"/>
  <c r="Z73" i="1"/>
  <c r="Z190" i="1"/>
  <c r="Z594" i="1"/>
  <c r="Z610" i="1"/>
  <c r="Z40" i="1"/>
  <c r="Z292" i="1"/>
  <c r="Z150" i="1"/>
  <c r="Z277" i="1"/>
  <c r="Z405" i="1"/>
  <c r="Z487" i="1"/>
  <c r="Z591" i="1"/>
  <c r="Z152" i="1"/>
  <c r="Z91" i="1"/>
  <c r="Z525" i="1"/>
  <c r="Z168" i="1"/>
  <c r="Z516" i="1"/>
  <c r="Z139" i="1"/>
  <c r="Z414" i="1"/>
  <c r="Z165" i="1"/>
  <c r="Z267" i="1"/>
  <c r="Z519" i="1"/>
  <c r="Z313" i="1"/>
  <c r="Z12" i="1"/>
  <c r="Z520" i="1"/>
  <c r="Z179" i="1"/>
  <c r="Z546" i="1"/>
  <c r="Z434" i="1"/>
  <c r="Z394" i="1"/>
  <c r="Z39" i="1"/>
  <c r="Z215" i="1"/>
  <c r="Z326" i="1"/>
  <c r="Z454" i="1"/>
  <c r="Z68" i="1"/>
  <c r="Z249" i="1"/>
  <c r="Z17" i="1"/>
  <c r="Z554" i="1"/>
  <c r="Z223" i="1"/>
  <c r="Z343" i="1"/>
  <c r="Z140" i="1"/>
  <c r="Z204" i="1"/>
  <c r="Z331" i="1"/>
  <c r="Z459" i="1"/>
  <c r="Z491" i="1"/>
  <c r="Z523" i="1"/>
  <c r="Z587" i="1"/>
  <c r="Z619" i="1"/>
  <c r="Z13" i="1"/>
  <c r="Z113" i="1"/>
  <c r="Z65" i="1"/>
  <c r="Z129" i="1"/>
  <c r="Z257" i="1"/>
  <c r="Z288" i="1"/>
  <c r="Z271" i="1"/>
  <c r="Z186" i="1"/>
  <c r="Z20" i="1"/>
  <c r="Z98" i="1"/>
  <c r="Z71" i="1"/>
  <c r="Z231" i="1"/>
  <c r="Z366" i="1"/>
  <c r="Z495" i="1"/>
  <c r="Z467" i="1"/>
  <c r="Z499" i="1"/>
  <c r="Z425" i="1"/>
  <c r="Z201" i="1"/>
  <c r="Z265" i="1"/>
  <c r="Z295" i="1"/>
  <c r="Z567" i="1"/>
  <c r="Z103" i="1"/>
  <c r="Z255" i="1"/>
  <c r="Z390" i="1"/>
  <c r="Z60" i="1"/>
  <c r="Z92" i="1"/>
  <c r="Z124" i="1"/>
  <c r="Z252" i="1"/>
  <c r="Z100" i="1"/>
  <c r="Z132" i="1"/>
  <c r="Z164" i="1"/>
  <c r="Z196" i="1"/>
  <c r="Z228" i="1"/>
  <c r="Z260" i="1"/>
  <c r="Z291" i="1"/>
  <c r="Z355" i="1"/>
  <c r="Z387" i="1"/>
  <c r="Z419" i="1"/>
  <c r="Z451" i="1"/>
  <c r="Z483" i="1"/>
  <c r="Z161" i="1"/>
  <c r="Z416" i="1"/>
  <c r="Z37" i="1"/>
  <c r="Z344" i="1"/>
  <c r="Z376" i="1"/>
  <c r="Z408" i="1"/>
  <c r="Z440" i="1"/>
  <c r="Z504" i="1"/>
  <c r="Z536" i="1"/>
  <c r="Z632" i="1"/>
  <c r="Z392" i="1"/>
  <c r="Z362" i="1"/>
  <c r="Z57" i="1"/>
  <c r="Z439" i="1"/>
  <c r="Z87" i="1"/>
  <c r="Z151" i="1"/>
  <c r="Z247" i="1"/>
  <c r="Z278" i="1"/>
  <c r="Z310" i="1"/>
  <c r="Z342" i="1"/>
  <c r="Z438" i="1"/>
  <c r="Z502" i="1"/>
  <c r="Z534" i="1"/>
  <c r="Z566" i="1"/>
  <c r="Z148" i="1"/>
  <c r="Z180" i="1"/>
  <c r="Z212" i="1"/>
  <c r="Z275" i="1"/>
  <c r="Z307" i="1"/>
  <c r="Z435" i="1"/>
  <c r="Z531" i="1"/>
  <c r="Z595" i="1"/>
  <c r="Z627" i="1"/>
  <c r="Z391" i="1"/>
  <c r="Z85" i="1"/>
  <c r="Z117" i="1"/>
  <c r="Z149" i="1"/>
  <c r="Z245" i="1"/>
  <c r="Z276" i="1"/>
  <c r="Z308" i="1"/>
  <c r="Z340" i="1"/>
  <c r="Z372" i="1"/>
  <c r="Z404" i="1"/>
  <c r="Z436" i="1"/>
  <c r="Z468" i="1"/>
  <c r="Z500" i="1"/>
  <c r="Z21" i="1"/>
  <c r="Z219" i="1"/>
  <c r="Z281" i="1"/>
  <c r="Z410" i="1"/>
  <c r="Z489" i="1"/>
  <c r="Z191" i="1"/>
  <c r="Z327" i="1"/>
  <c r="Z615" i="1"/>
  <c r="Z34" i="1"/>
  <c r="Z470" i="1"/>
  <c r="Z403" i="1"/>
  <c r="Z56" i="1"/>
  <c r="Z532" i="1"/>
  <c r="Z596" i="1"/>
  <c r="Z628" i="1"/>
  <c r="Z548" i="1"/>
  <c r="Z486" i="1"/>
  <c r="Z126" i="1"/>
  <c r="Z413" i="1"/>
  <c r="Z445" i="1"/>
  <c r="Z477" i="1"/>
  <c r="Z509" i="1"/>
  <c r="Z573" i="1"/>
  <c r="Z605" i="1"/>
  <c r="Z144" i="1"/>
  <c r="Z22" i="1"/>
  <c r="Z187" i="1"/>
  <c r="Z314" i="1"/>
  <c r="Z378" i="1"/>
  <c r="Z442" i="1"/>
  <c r="Z506" i="1"/>
  <c r="Z538" i="1"/>
  <c r="Z570" i="1"/>
  <c r="Z11" i="1"/>
  <c r="Z43" i="1"/>
  <c r="Z575" i="1"/>
  <c r="Z67" i="1"/>
  <c r="Z393" i="1"/>
  <c r="Z526" i="1"/>
  <c r="Z490" i="1"/>
  <c r="Z569" i="1"/>
  <c r="Z127" i="1"/>
  <c r="Z584" i="1"/>
  <c r="Z334" i="1"/>
  <c r="Z608" i="1"/>
  <c r="Z505" i="1"/>
  <c r="Z33" i="1"/>
  <c r="Z184" i="1"/>
  <c r="Z209" i="1"/>
  <c r="Z336" i="1"/>
  <c r="Z106" i="1"/>
  <c r="Z418" i="1"/>
  <c r="Z29" i="1"/>
  <c r="Z162" i="1"/>
  <c r="Z290" i="1"/>
  <c r="Z353" i="1"/>
  <c r="Z441" i="1"/>
  <c r="Z550" i="1"/>
  <c r="Z42" i="1"/>
  <c r="Z360" i="1"/>
  <c r="Z424" i="1"/>
  <c r="Z488" i="1"/>
  <c r="Z622" i="1"/>
  <c r="Z533" i="1"/>
  <c r="Z279" i="1"/>
  <c r="Z338" i="1"/>
  <c r="Z402" i="1"/>
  <c r="Z498" i="1"/>
  <c r="Z79" i="1"/>
  <c r="Z78" i="1"/>
  <c r="Z142" i="1"/>
  <c r="Z206" i="1"/>
  <c r="Z301" i="1"/>
  <c r="Z365" i="1"/>
  <c r="Z493" i="1"/>
  <c r="Z481" i="1"/>
  <c r="Z90" i="1"/>
  <c r="Z135" i="1"/>
  <c r="Z558" i="1"/>
  <c r="Z323" i="1"/>
  <c r="Z121" i="1"/>
  <c r="Z568" i="1"/>
  <c r="Z25" i="1"/>
  <c r="Z598" i="1"/>
  <c r="Z339" i="1"/>
  <c r="Z160" i="1"/>
  <c r="Z192" i="1"/>
  <c r="Z496" i="1"/>
  <c r="Z24" i="1"/>
  <c r="Z617" i="1"/>
  <c r="Z565" i="1"/>
  <c r="Z579" i="1"/>
  <c r="Z120" i="1"/>
  <c r="Z244" i="1"/>
  <c r="Z406" i="1"/>
  <c r="Z159" i="1"/>
  <c r="Z582" i="1"/>
  <c r="Z76" i="1"/>
  <c r="Z108" i="1"/>
  <c r="Z236" i="1"/>
  <c r="Z363" i="1"/>
  <c r="Z200" i="1"/>
  <c r="Z447" i="1"/>
  <c r="Z193" i="1"/>
  <c r="Z448" i="1"/>
  <c r="Z480" i="1"/>
  <c r="Z306" i="1"/>
  <c r="Z250" i="1"/>
  <c r="Z47" i="1"/>
  <c r="Z114" i="1"/>
  <c r="Z16" i="1"/>
  <c r="Z167" i="1"/>
  <c r="Z478" i="1"/>
  <c r="Z77" i="1"/>
  <c r="Z109" i="1"/>
  <c r="Z237" i="1"/>
  <c r="Z269" i="1"/>
  <c r="Z396" i="1"/>
  <c r="Z146" i="1"/>
  <c r="Z551" i="1"/>
  <c r="Z210" i="1"/>
  <c r="Z83" i="1"/>
  <c r="Z112" i="1"/>
  <c r="Z529" i="1"/>
  <c r="Z552" i="1"/>
  <c r="Z311" i="1"/>
  <c r="Z513" i="1"/>
  <c r="Z224" i="1"/>
  <c r="Z82" i="1"/>
  <c r="Z88" i="1"/>
  <c r="Z274" i="1"/>
  <c r="Z631" i="1"/>
  <c r="Z153" i="1"/>
  <c r="Z449" i="1"/>
  <c r="Z563" i="1"/>
  <c r="Z137" i="1"/>
  <c r="Z514" i="1"/>
  <c r="Z415" i="1"/>
  <c r="Z115" i="1"/>
  <c r="Z240" i="1"/>
  <c r="Z398" i="1"/>
  <c r="Z185" i="1"/>
  <c r="Z116" i="1"/>
  <c r="Z96" i="1"/>
  <c r="Z181" i="1"/>
  <c r="Z512" i="1"/>
  <c r="Z287" i="1"/>
  <c r="Z599" i="1"/>
  <c r="Z75" i="1"/>
  <c r="Z208" i="1"/>
  <c r="Z243" i="1"/>
  <c r="Z547" i="1"/>
  <c r="Z217" i="1"/>
  <c r="Z123" i="1"/>
  <c r="Z84" i="1"/>
  <c r="Z242" i="1"/>
  <c r="Z182" i="1"/>
  <c r="Z14" i="1"/>
  <c r="Z626" i="1"/>
  <c r="Z183" i="1"/>
  <c r="Z170" i="1"/>
  <c r="Z89" i="1"/>
  <c r="Z211" i="1"/>
  <c r="Z32" i="1"/>
  <c r="Z401" i="1"/>
  <c r="Z320" i="1"/>
  <c r="Z527" i="1"/>
  <c r="Z369" i="1"/>
  <c r="Z465" i="1"/>
  <c r="Z289" i="1"/>
  <c r="Z629" i="1"/>
  <c r="Z46" i="1"/>
  <c r="Z147" i="1"/>
  <c r="Z370" i="1"/>
  <c r="Z384" i="1"/>
  <c r="Z345" i="1"/>
  <c r="Z383" i="1"/>
  <c r="Z110" i="1"/>
  <c r="Z174" i="1"/>
  <c r="Z333" i="1"/>
  <c r="Z397" i="1"/>
  <c r="Z461" i="1"/>
  <c r="Z337" i="1"/>
  <c r="Z611" i="1"/>
  <c r="Z280" i="1"/>
  <c r="Z630" i="1"/>
  <c r="Z319" i="1"/>
  <c r="Z462" i="1"/>
  <c r="Z564" i="1"/>
  <c r="Z53" i="1"/>
  <c r="Z371" i="1"/>
  <c r="N5" i="1"/>
  <c r="P5" i="1" s="1"/>
  <c r="Q5" i="1"/>
  <c r="R5" i="1" s="1"/>
  <c r="R3" i="1" s="1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120" i="16" s="1"/>
  <c r="B121" i="16" s="1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149" i="16" s="1"/>
  <c r="B150" i="16" s="1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2" i="16" s="1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I13" i="13"/>
  <c r="B257" i="16" l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B269" i="16" s="1"/>
  <c r="B270" i="16" s="1"/>
  <c r="B271" i="16" s="1"/>
  <c r="B272" i="16" s="1"/>
  <c r="B273" i="16" s="1"/>
  <c r="B274" i="16" s="1"/>
  <c r="B275" i="16" s="1"/>
  <c r="B276" i="16" s="1"/>
  <c r="B277" i="16" s="1"/>
  <c r="B278" i="16" s="1"/>
  <c r="B279" i="16" s="1"/>
  <c r="B280" i="16" s="1"/>
  <c r="B281" i="16" s="1"/>
  <c r="B282" i="16" s="1"/>
  <c r="B283" i="16" s="1"/>
  <c r="B284" i="16" s="1"/>
  <c r="B285" i="16" s="1"/>
  <c r="B286" i="16" s="1"/>
  <c r="B287" i="16" s="1"/>
  <c r="B288" i="16" s="1"/>
  <c r="B289" i="16" s="1"/>
  <c r="B290" i="16" s="1"/>
  <c r="B291" i="16" s="1"/>
  <c r="B292" i="16" s="1"/>
  <c r="B293" i="16" s="1"/>
  <c r="B294" i="16" s="1"/>
  <c r="B295" i="16" s="1"/>
  <c r="B296" i="16" s="1"/>
  <c r="B297" i="16" s="1"/>
  <c r="B298" i="16" s="1"/>
  <c r="B299" i="16" s="1"/>
  <c r="B300" i="16" s="1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324" i="16" s="1"/>
  <c r="B325" i="16" s="1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I11" i="13"/>
  <c r="M6" i="1"/>
  <c r="X6" i="1" s="1"/>
  <c r="X3" i="1" l="1"/>
  <c r="N6" i="1"/>
  <c r="P6" i="1" s="1"/>
  <c r="I18" i="13"/>
  <c r="O6" i="1"/>
  <c r="L6" i="1"/>
  <c r="K6" i="1"/>
  <c r="J6" i="1"/>
  <c r="I6" i="1"/>
  <c r="H6" i="1"/>
  <c r="S6" i="1" s="1"/>
  <c r="G6" i="1"/>
  <c r="F6" i="1"/>
  <c r="E6" i="1"/>
  <c r="D6" i="1"/>
  <c r="O5" i="1"/>
  <c r="L5" i="1"/>
  <c r="K5" i="1"/>
  <c r="J5" i="1"/>
  <c r="I5" i="1"/>
  <c r="H5" i="1"/>
  <c r="S5" i="1" s="1"/>
  <c r="G5" i="1"/>
  <c r="F5" i="1"/>
  <c r="E5" i="1"/>
  <c r="D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V6" i="1" l="1"/>
  <c r="T6" i="1"/>
  <c r="P3" i="1"/>
  <c r="S3" i="1"/>
  <c r="I8" i="13" s="1"/>
  <c r="T5" i="1"/>
  <c r="T3" i="1" s="1"/>
  <c r="V5" i="1"/>
  <c r="V3" i="1" l="1"/>
  <c r="I12" i="13" s="1"/>
  <c r="I10" i="13"/>
  <c r="C10" i="13" s="1"/>
  <c r="Z6" i="1"/>
  <c r="Z5" i="1"/>
  <c r="I14" i="13"/>
  <c r="Z3" i="1" l="1"/>
  <c r="I4" i="13"/>
  <c r="I19" i="13" l="1"/>
</calcChain>
</file>

<file path=xl/sharedStrings.xml><?xml version="1.0" encoding="utf-8"?>
<sst xmlns="http://schemas.openxmlformats.org/spreadsheetml/2006/main" count="27566" uniqueCount="5180">
  <si>
    <t>Settlement AMT (KRW)</t>
    <phoneticPr fontId="5" type="noConversion"/>
  </si>
  <si>
    <t>Copy-Paste</t>
    <phoneticPr fontId="5" type="noConversion"/>
  </si>
  <si>
    <t>No</t>
    <phoneticPr fontId="6" type="noConversion"/>
  </si>
  <si>
    <t>ADD DT</t>
    <phoneticPr fontId="6" type="noConversion"/>
  </si>
  <si>
    <t>MBL</t>
    <phoneticPr fontId="6" type="noConversion"/>
  </si>
  <si>
    <t>HBL</t>
    <phoneticPr fontId="6" type="noConversion"/>
  </si>
  <si>
    <t>CNEE Name</t>
    <phoneticPr fontId="6" type="noConversion"/>
  </si>
  <si>
    <t>Clearance Type</t>
    <phoneticPr fontId="6" type="noConversion"/>
  </si>
  <si>
    <t>INVOICE
VALUE</t>
    <phoneticPr fontId="6" type="noConversion"/>
  </si>
  <si>
    <t>PKG</t>
    <phoneticPr fontId="6" type="noConversion"/>
  </si>
  <si>
    <t>G.WT</t>
    <phoneticPr fontId="6" type="noConversion"/>
  </si>
  <si>
    <t>V.WT</t>
    <phoneticPr fontId="6" type="noConversion"/>
  </si>
  <si>
    <t>C.WT</t>
    <phoneticPr fontId="6" type="noConversion"/>
  </si>
  <si>
    <t>Total
AMT</t>
    <phoneticPr fontId="6" type="noConversion"/>
  </si>
  <si>
    <t>Arrival Date</t>
  </si>
  <si>
    <t>POL</t>
  </si>
  <si>
    <t>MBL</t>
  </si>
  <si>
    <t>HBL</t>
  </si>
  <si>
    <t>CNEE Name</t>
  </si>
  <si>
    <t>CNEE Mobile</t>
  </si>
  <si>
    <t>CNEE Zipcd</t>
  </si>
  <si>
    <t>Hold Reason</t>
  </si>
  <si>
    <t>PKG</t>
  </si>
  <si>
    <t>G.WT</t>
  </si>
  <si>
    <t>V.WT</t>
  </si>
  <si>
    <t>C.WT</t>
  </si>
  <si>
    <t>Clearance Type</t>
  </si>
  <si>
    <t>Invoice Value</t>
  </si>
  <si>
    <t>반입</t>
  </si>
  <si>
    <t>수리</t>
  </si>
  <si>
    <t>반출</t>
  </si>
  <si>
    <t>택배사인계</t>
  </si>
  <si>
    <t>배송완료</t>
  </si>
  <si>
    <t>SHPR</t>
  </si>
  <si>
    <t>SHPR Name</t>
  </si>
  <si>
    <t>SHPR ADDR</t>
  </si>
  <si>
    <t>Freight Team</t>
  </si>
  <si>
    <t>Incoterms</t>
  </si>
  <si>
    <t>Box ID</t>
    <phoneticPr fontId="5" type="noConversion"/>
  </si>
  <si>
    <t>Box Code</t>
  </si>
  <si>
    <t>Delivery No</t>
  </si>
  <si>
    <t>FLT No</t>
  </si>
  <si>
    <t>CARRIER</t>
  </si>
  <si>
    <t>DPTR PTNR</t>
  </si>
  <si>
    <t>관세사</t>
  </si>
  <si>
    <t>신용/착불</t>
  </si>
  <si>
    <t>정정사유</t>
  </si>
  <si>
    <t/>
  </si>
  <si>
    <t>목록(Manifest)</t>
  </si>
  <si>
    <t>완료</t>
  </si>
  <si>
    <t>EXW</t>
  </si>
  <si>
    <t>ASIANA AIRLINES</t>
  </si>
  <si>
    <t>정운</t>
  </si>
  <si>
    <t>신용</t>
  </si>
  <si>
    <t>일반(목록배제,Normal-Manifest Exception)</t>
  </si>
  <si>
    <t>일반(NORMAL)</t>
  </si>
  <si>
    <t>간이(Simple)</t>
  </si>
  <si>
    <t>개인통관부호 미제출</t>
  </si>
  <si>
    <t>Type</t>
    <phoneticPr fontId="5" type="noConversion"/>
  </si>
  <si>
    <t>Value</t>
    <phoneticPr fontId="5" type="noConversion"/>
  </si>
  <si>
    <t>간이</t>
    <phoneticPr fontId="5" type="noConversion"/>
  </si>
  <si>
    <t>목록</t>
    <phoneticPr fontId="5" type="noConversion"/>
  </si>
  <si>
    <t>선별(검사,Manifest-Inspection)</t>
  </si>
  <si>
    <t>금액</t>
    <phoneticPr fontId="5" type="noConversion"/>
  </si>
  <si>
    <t>[ 영세율 ]</t>
    <phoneticPr fontId="15" type="noConversion"/>
  </si>
  <si>
    <t>DESC.</t>
    <phoneticPr fontId="15" type="noConversion"/>
  </si>
  <si>
    <t>Quantity</t>
    <phoneticPr fontId="15" type="noConversion"/>
  </si>
  <si>
    <t>Weight</t>
    <phoneticPr fontId="15" type="noConversion"/>
  </si>
  <si>
    <t>요율</t>
    <phoneticPr fontId="15" type="noConversion"/>
  </si>
  <si>
    <t>TOTAL
 (KRW)</t>
    <phoneticPr fontId="15" type="noConversion"/>
  </si>
  <si>
    <t>박스추가비용</t>
    <phoneticPr fontId="15" type="noConversion"/>
  </si>
  <si>
    <t>할증료</t>
    <phoneticPr fontId="15" type="noConversion"/>
  </si>
  <si>
    <t>대신택배</t>
    <phoneticPr fontId="15" type="noConversion"/>
  </si>
  <si>
    <t>TOTAL</t>
    <phoneticPr fontId="15" type="noConversion"/>
  </si>
  <si>
    <t>화물 택배
비용
GTS</t>
    <phoneticPr fontId="6" type="noConversion"/>
  </si>
  <si>
    <t>Air Freight Charge</t>
    <phoneticPr fontId="15" type="noConversion"/>
  </si>
  <si>
    <t>3PL 독일(EUR)</t>
    <phoneticPr fontId="15" type="noConversion"/>
  </si>
  <si>
    <t>3PL 영국(USD)</t>
    <phoneticPr fontId="15" type="noConversion"/>
  </si>
  <si>
    <t>프랑스 국내비용</t>
    <phoneticPr fontId="15" type="noConversion"/>
  </si>
  <si>
    <t>Customs Clearance Charge
(B2C)</t>
    <phoneticPr fontId="15" type="noConversion"/>
  </si>
  <si>
    <t>Customs Clearance Charge
(B2B)</t>
    <phoneticPr fontId="15" type="noConversion"/>
  </si>
  <si>
    <t>관세사-&gt;화주 직접 청구</t>
    <phoneticPr fontId="15" type="noConversion"/>
  </si>
  <si>
    <t>중량화물</t>
    <phoneticPr fontId="15" type="noConversion"/>
  </si>
  <si>
    <t>할증료</t>
    <phoneticPr fontId="5" type="noConversion"/>
  </si>
  <si>
    <t>세관창고료X(고객 직청구 변경)</t>
    <phoneticPr fontId="15" type="noConversion"/>
  </si>
  <si>
    <t>추가비용</t>
    <phoneticPr fontId="15" type="noConversion"/>
  </si>
  <si>
    <t xml:space="preserve"> </t>
    <phoneticPr fontId="15" type="noConversion"/>
  </si>
  <si>
    <t>USD</t>
    <phoneticPr fontId="15" type="noConversion"/>
  </si>
  <si>
    <t>EUR</t>
    <phoneticPr fontId="15" type="noConversion"/>
  </si>
  <si>
    <t>Ceiling</t>
    <phoneticPr fontId="5" type="noConversion"/>
  </si>
  <si>
    <t>AFT</t>
    <phoneticPr fontId="5" type="noConversion"/>
  </si>
  <si>
    <t>고객사</t>
  </si>
  <si>
    <t>HBL NO</t>
  </si>
  <si>
    <t>CNEE NAME</t>
  </si>
  <si>
    <t>물류센터용역
수수료</t>
  </si>
  <si>
    <t>현지 반송 
수수료</t>
  </si>
  <si>
    <t>현지 반송 
실비</t>
  </si>
  <si>
    <t>보관
수수료</t>
  </si>
  <si>
    <t>안심포장
수수료</t>
  </si>
  <si>
    <t>기타</t>
    <phoneticPr fontId="15" type="noConversion"/>
  </si>
  <si>
    <t>합계</t>
  </si>
  <si>
    <t>비고</t>
  </si>
  <si>
    <t>EUROBOX</t>
    <phoneticPr fontId="31" type="noConversion"/>
  </si>
  <si>
    <t>양명빈</t>
  </si>
  <si>
    <t xml:space="preserve">1EUR: </t>
    <phoneticPr fontId="12" type="noConversion"/>
  </si>
  <si>
    <t>업체명</t>
    <phoneticPr fontId="32" type="noConversion"/>
  </si>
  <si>
    <t>HAWB No</t>
    <phoneticPr fontId="32" type="noConversion"/>
  </si>
  <si>
    <t>MRN</t>
  </si>
  <si>
    <t>MAWB No</t>
    <phoneticPr fontId="32" type="noConversion"/>
  </si>
  <si>
    <t>CODE</t>
  </si>
  <si>
    <t>금액 (EUR)</t>
    <phoneticPr fontId="32" type="noConversion"/>
  </si>
  <si>
    <t>KG</t>
    <phoneticPr fontId="15" type="noConversion"/>
  </si>
  <si>
    <t>AMT</t>
    <phoneticPr fontId="15" type="noConversion"/>
  </si>
  <si>
    <t>Currency</t>
    <phoneticPr fontId="15" type="noConversion"/>
  </si>
  <si>
    <t>KRW</t>
    <phoneticPr fontId="15" type="noConversion"/>
  </si>
  <si>
    <t>POL</t>
    <phoneticPr fontId="5" type="noConversion"/>
  </si>
  <si>
    <t>LHR</t>
    <phoneticPr fontId="5" type="noConversion"/>
  </si>
  <si>
    <t>FRA</t>
    <phoneticPr fontId="5" type="noConversion"/>
  </si>
  <si>
    <t>CDG</t>
    <phoneticPr fontId="5" type="noConversion"/>
  </si>
  <si>
    <t>Dest</t>
    <phoneticPr fontId="5" type="noConversion"/>
  </si>
  <si>
    <t>3PL</t>
    <phoneticPr fontId="5" type="noConversion"/>
  </si>
  <si>
    <t>3PL비용
원화변경</t>
    <phoneticPr fontId="5" type="noConversion"/>
  </si>
  <si>
    <r>
      <rPr>
        <b/>
        <sz val="10"/>
        <rFont val="맑은 고딕"/>
        <family val="2"/>
        <charset val="129"/>
      </rPr>
      <t>통관수수료</t>
    </r>
    <r>
      <rPr>
        <b/>
        <sz val="10"/>
        <rFont val="Calibri"/>
        <family val="2"/>
      </rPr>
      <t xml:space="preserve">
</t>
    </r>
    <r>
      <rPr>
        <b/>
        <sz val="10"/>
        <rFont val="맑은 고딕"/>
        <family val="2"/>
        <charset val="129"/>
      </rPr>
      <t>일반</t>
    </r>
    <r>
      <rPr>
        <b/>
        <sz val="10"/>
        <rFont val="Calibri"/>
        <family val="2"/>
      </rPr>
      <t xml:space="preserve">1100
</t>
    </r>
    <r>
      <rPr>
        <b/>
        <sz val="10"/>
        <rFont val="맑은 고딕"/>
        <family val="2"/>
        <charset val="129"/>
      </rPr>
      <t>사업자청구</t>
    </r>
    <r>
      <rPr>
        <b/>
        <sz val="10"/>
        <rFont val="Calibri"/>
        <family val="2"/>
      </rPr>
      <t xml:space="preserve">
X</t>
    </r>
    <phoneticPr fontId="6" type="noConversion"/>
  </si>
  <si>
    <r>
      <rPr>
        <b/>
        <sz val="10"/>
        <rFont val="맑은 고딕"/>
        <family val="3"/>
        <charset val="129"/>
      </rPr>
      <t>박스추가비용</t>
    </r>
    <r>
      <rPr>
        <b/>
        <sz val="10"/>
        <rFont val="Calibri"/>
        <family val="3"/>
      </rPr>
      <t xml:space="preserve">
</t>
    </r>
    <r>
      <rPr>
        <b/>
        <sz val="10"/>
        <rFont val="Calibri"/>
        <family val="2"/>
      </rPr>
      <t>KRW 2500</t>
    </r>
    <phoneticPr fontId="6" type="noConversion"/>
  </si>
  <si>
    <r>
      <t>독일</t>
    </r>
    <r>
      <rPr>
        <b/>
        <sz val="10"/>
        <rFont val="맑은 고딕"/>
        <family val="3"/>
        <charset val="129"/>
      </rPr>
      <t xml:space="preserve"> </t>
    </r>
    <r>
      <rPr>
        <b/>
        <sz val="10"/>
        <rFont val="Calibri"/>
        <family val="3"/>
        <charset val="129"/>
      </rPr>
      <t xml:space="preserve">MRN </t>
    </r>
    <r>
      <rPr>
        <b/>
        <sz val="10"/>
        <rFont val="맑은 고딕"/>
        <family val="3"/>
        <charset val="129"/>
      </rPr>
      <t>비용</t>
    </r>
    <phoneticPr fontId="6" type="noConversion"/>
  </si>
  <si>
    <t xml:space="preserve">- Overweight
 . 2.1-5KG : KRW 550
  . 5-10KG : KRW 1,200
  . 10-20KG : KRW 4,500
  . 20-25KG : KRW 11,000
  . 25-30KG : KRW 15,000  </t>
    <phoneticPr fontId="6" type="noConversion"/>
  </si>
  <si>
    <t>환율</t>
    <phoneticPr fontId="5" type="noConversion"/>
  </si>
  <si>
    <t>Base AFT</t>
    <phoneticPr fontId="5" type="noConversion"/>
  </si>
  <si>
    <t>Kg</t>
    <phoneticPr fontId="5" type="noConversion"/>
  </si>
  <si>
    <t>Add AFT</t>
    <phoneticPr fontId="5" type="noConversion"/>
  </si>
  <si>
    <t>LHR / FRA</t>
    <phoneticPr fontId="5" type="noConversion"/>
  </si>
  <si>
    <t>FRA</t>
  </si>
  <si>
    <t>07041066275</t>
  </si>
  <si>
    <t>2221168</t>
  </si>
  <si>
    <t>KOONECT_EUROBOX</t>
  </si>
  <si>
    <t>LX PANTOS GERMANY GMBH</t>
  </si>
  <si>
    <t>EUROBOX.COM HTTPS   WWW.EBAY.DE ITM</t>
  </si>
  <si>
    <t>LHR</t>
  </si>
  <si>
    <t>2221169</t>
  </si>
  <si>
    <t>EUROBOX</t>
  </si>
  <si>
    <t>OZ522</t>
  </si>
  <si>
    <t>고지훈</t>
  </si>
  <si>
    <t>CDG</t>
  </si>
  <si>
    <t>2242137</t>
  </si>
  <si>
    <t>EUROBOX_FR</t>
  </si>
  <si>
    <t>KE902</t>
  </si>
  <si>
    <t>eurobox_fr</t>
  </si>
  <si>
    <t>01089045048</t>
  </si>
  <si>
    <t>목록취하(허용배제,Manifest-Drop)</t>
  </si>
  <si>
    <r>
      <rPr>
        <b/>
        <sz val="10"/>
        <rFont val="맑은 고딕"/>
        <family val="3"/>
        <charset val="129"/>
      </rPr>
      <t>기타</t>
    </r>
    <r>
      <rPr>
        <b/>
        <sz val="10"/>
        <rFont val="Calibri"/>
        <family val="2"/>
      </rPr>
      <t xml:space="preserve">
(</t>
    </r>
    <r>
      <rPr>
        <b/>
        <sz val="10"/>
        <rFont val="맑은 고딕"/>
        <family val="2"/>
        <charset val="129"/>
      </rPr>
      <t>상계 및</t>
    </r>
    <r>
      <rPr>
        <b/>
        <sz val="10"/>
        <rFont val="Calibri"/>
        <family val="2"/>
      </rPr>
      <t xml:space="preserve">
</t>
    </r>
    <r>
      <rPr>
        <b/>
        <sz val="10"/>
        <rFont val="맑은 고딕"/>
        <family val="2"/>
        <charset val="129"/>
      </rPr>
      <t>영국수수료)</t>
    </r>
    <phoneticPr fontId="5" type="noConversion"/>
  </si>
  <si>
    <t>묶음배송
수수료</t>
  </si>
  <si>
    <t>재포장
수수료</t>
  </si>
  <si>
    <t>BOX 추가</t>
  </si>
  <si>
    <t>사진 촬영 
수수료</t>
  </si>
  <si>
    <t>Lastmile charge 우체국</t>
    <phoneticPr fontId="5" type="noConversion"/>
  </si>
  <si>
    <t>EUROBOX.COM HTTPS   WWW.VINTED.FR I</t>
  </si>
  <si>
    <t>WWW.EBAY.COM</t>
  </si>
  <si>
    <t>독일 Base 145원 / add 145원 인하</t>
  </si>
  <si>
    <t>영국 Base 85원 / add 85원 인하</t>
    <phoneticPr fontId="5" type="noConversion"/>
  </si>
  <si>
    <t>우체국</t>
  </si>
  <si>
    <t>일반전환</t>
  </si>
  <si>
    <t>[사업자]</t>
  </si>
  <si>
    <t>HTTPS   WWW.EBAY.DE  EUROBOX.COM</t>
  </si>
  <si>
    <t>정영화</t>
  </si>
  <si>
    <t>01066955434</t>
  </si>
  <si>
    <t>기존</t>
    <phoneticPr fontId="5" type="noConversion"/>
  </si>
  <si>
    <t xml:space="preserve">2024년 4월 1일 부터 ~ </t>
    <phoneticPr fontId="5" type="noConversion"/>
  </si>
  <si>
    <t>SHPR</t>
    <phoneticPr fontId="32" type="noConversion"/>
  </si>
  <si>
    <t>HBL</t>
    <phoneticPr fontId="32" type="noConversion"/>
  </si>
  <si>
    <t>고객명</t>
    <phoneticPr fontId="32" type="noConversion"/>
  </si>
  <si>
    <t>상세</t>
    <phoneticPr fontId="32" type="noConversion"/>
  </si>
  <si>
    <t>처리방법</t>
    <phoneticPr fontId="32" type="noConversion"/>
  </si>
  <si>
    <t>통화</t>
    <phoneticPr fontId="32" type="noConversion"/>
  </si>
  <si>
    <t>금액</t>
    <phoneticPr fontId="32" type="noConversion"/>
  </si>
  <si>
    <t>비고</t>
    <phoneticPr fontId="32" type="noConversion"/>
  </si>
  <si>
    <t>김문환</t>
  </si>
  <si>
    <t>01045353847</t>
  </si>
  <si>
    <t>상계</t>
    <phoneticPr fontId="15" type="noConversion"/>
  </si>
  <si>
    <t>독일 MRN비용</t>
    <phoneticPr fontId="15" type="noConversion"/>
  </si>
  <si>
    <t>LX PANTOS U.K. LIMITED</t>
  </si>
  <si>
    <t>김도연</t>
  </si>
  <si>
    <t>01071631524</t>
  </si>
  <si>
    <t>01057047764</t>
  </si>
  <si>
    <t>01047685785</t>
  </si>
  <si>
    <t>검수</t>
  </si>
  <si>
    <t>김효숙</t>
  </si>
  <si>
    <t>01091093315</t>
  </si>
  <si>
    <t>HTTPS   WWW.VESTIAIRECOLLECTIVE.COM WOMEN CLOTHING</t>
  </si>
  <si>
    <t>HTTPS   WWW.MCSFORMULAS.COM</t>
  </si>
  <si>
    <t>01077412234</t>
  </si>
  <si>
    <t>01067011889</t>
  </si>
  <si>
    <t>이원경</t>
  </si>
  <si>
    <t>양우석</t>
  </si>
  <si>
    <t>01023245048</t>
  </si>
  <si>
    <t xml:space="preserve">EUROBOX.COM HTTPS   WWW.AMAZON.DE  </t>
  </si>
  <si>
    <t>EUROBOX.COM HTTPS   WWW.AMAZON.DE D</t>
  </si>
  <si>
    <t>곽혜진</t>
  </si>
  <si>
    <t>01041473077</t>
  </si>
  <si>
    <t>우현과학</t>
  </si>
  <si>
    <t>01027609301</t>
  </si>
  <si>
    <t xml:space="preserve">유로박스 운임 인상 </t>
  </si>
  <si>
    <t xml:space="preserve">  - 독일 : Base 95원 / add 95원 인상 (’25.1월)</t>
  </si>
  <si>
    <t xml:space="preserve">           </t>
  </si>
  <si>
    <t xml:space="preserve">  &gt; Base 6,805원 &gt; 6,900원</t>
  </si>
  <si>
    <t xml:space="preserve">  &gt; Add 2,355원 &gt; 2,450원</t>
  </si>
  <si>
    <t xml:space="preserve">  - 영국 : Base 50원 / add 50원 인상 (’25.1월)</t>
  </si>
  <si>
    <t xml:space="preserve">               &gt; Base 7,210원 &gt; 7,260원</t>
  </si>
  <si>
    <t xml:space="preserve">               &gt; Add 2,400원 &gt; 2,450원</t>
  </si>
  <si>
    <t>도재연</t>
  </si>
  <si>
    <t>뜻밖의발견</t>
  </si>
  <si>
    <t>HTTPS   WWW.VETUK.CO.UK DOG SUPPLEMENTS CAT SUPPLE</t>
  </si>
  <si>
    <t>01030976564</t>
  </si>
  <si>
    <t>여선혁</t>
  </si>
  <si>
    <t>01086838153</t>
  </si>
  <si>
    <t>이경희</t>
  </si>
  <si>
    <t>EBAY.COM</t>
  </si>
  <si>
    <t>김도희</t>
  </si>
  <si>
    <t>01046442091</t>
  </si>
  <si>
    <t>성연재</t>
  </si>
  <si>
    <t>01040251635</t>
  </si>
  <si>
    <t>KOREAN AIR LINES.CO., LTD.</t>
  </si>
  <si>
    <t>보세(Normal-Bonded)</t>
    <phoneticPr fontId="5" type="noConversion"/>
  </si>
  <si>
    <t>영국 부가서비스</t>
    <phoneticPr fontId="15" type="noConversion"/>
  </si>
  <si>
    <t>오창환</t>
  </si>
  <si>
    <t>01020006226</t>
  </si>
  <si>
    <t>김효정</t>
  </si>
  <si>
    <t>NONE</t>
  </si>
  <si>
    <t>김진성</t>
  </si>
  <si>
    <t>01094234714</t>
  </si>
  <si>
    <t>01045378906</t>
  </si>
  <si>
    <t>일반전환(부호검증오류)</t>
  </si>
  <si>
    <t>김남훈</t>
  </si>
  <si>
    <t>01040949882</t>
  </si>
  <si>
    <t>SHOPIFY.COM</t>
  </si>
  <si>
    <t>6900+(N5-0.5)/0.5*2450</t>
    <phoneticPr fontId="5" type="noConversion"/>
  </si>
  <si>
    <t>7260+(N5-0.5)/0.5*2450</t>
    <phoneticPr fontId="5" type="noConversion"/>
  </si>
  <si>
    <t>우체국 운임 인상 : 100원</t>
    <phoneticPr fontId="5" type="noConversion"/>
  </si>
  <si>
    <r>
      <t xml:space="preserve">3PL
</t>
    </r>
    <r>
      <rPr>
        <b/>
        <sz val="10"/>
        <rFont val="맑은 고딕"/>
        <family val="3"/>
        <charset val="129"/>
      </rPr>
      <t>독일</t>
    </r>
    <r>
      <rPr>
        <b/>
        <sz val="10"/>
        <rFont val="Calibri"/>
        <family val="2"/>
      </rPr>
      <t xml:space="preserve">3.41EUR
</t>
    </r>
    <r>
      <rPr>
        <b/>
        <sz val="10"/>
        <rFont val="맑은 고딕"/>
        <family val="3"/>
        <charset val="129"/>
      </rPr>
      <t>영국</t>
    </r>
    <r>
      <rPr>
        <b/>
        <sz val="10"/>
        <rFont val="Calibri"/>
        <family val="2"/>
      </rPr>
      <t xml:space="preserve">4.07USD
</t>
    </r>
    <r>
      <rPr>
        <b/>
        <sz val="10"/>
        <rFont val="맑은 고딕"/>
        <family val="3"/>
        <charset val="129"/>
      </rPr>
      <t>프랑스</t>
    </r>
    <r>
      <rPr>
        <b/>
        <sz val="10"/>
        <rFont val="Calibri"/>
        <family val="2"/>
      </rPr>
      <t>3350</t>
    </r>
    <r>
      <rPr>
        <b/>
        <sz val="10"/>
        <rFont val="맑은 고딕"/>
        <family val="3"/>
        <charset val="129"/>
      </rPr>
      <t>원</t>
    </r>
    <phoneticPr fontId="5" type="noConversion"/>
  </si>
  <si>
    <t>25.1월 (3PL비용에 적용함)</t>
    <phoneticPr fontId="5" type="noConversion"/>
  </si>
  <si>
    <t>정산 BL</t>
    <phoneticPr fontId="5" type="noConversion"/>
  </si>
  <si>
    <t>강지헌</t>
  </si>
  <si>
    <t>SUM</t>
  </si>
  <si>
    <t>강명진</t>
  </si>
  <si>
    <t>01035384770</t>
  </si>
  <si>
    <t>주성우</t>
  </si>
  <si>
    <t>01029288440</t>
  </si>
  <si>
    <t>01042608588</t>
  </si>
  <si>
    <t>허수정</t>
  </si>
  <si>
    <t>최희선</t>
  </si>
  <si>
    <t>01040066012</t>
  </si>
  <si>
    <t>KE0946</t>
  </si>
  <si>
    <t>EUROBOX.COM HTTPS   WWW.MED24.DK KO</t>
  </si>
  <si>
    <t>TW404</t>
  </si>
  <si>
    <t>T WAY AIR LINES</t>
  </si>
  <si>
    <t>식물검역(Plants Inspection)</t>
  </si>
  <si>
    <t>라엘</t>
  </si>
  <si>
    <t>HTTPS   VISIOPUTTING.COM MI PUTTING TEMPLATE BLACK</t>
  </si>
  <si>
    <t>01093723905</t>
  </si>
  <si>
    <t>김영상</t>
  </si>
  <si>
    <t>01071886138</t>
  </si>
  <si>
    <t>일반전환(전자상거래사이트미기재)</t>
  </si>
  <si>
    <t>차은주</t>
  </si>
  <si>
    <t>FROMVINTED EUROBOX.COM</t>
  </si>
  <si>
    <t>윤호균</t>
  </si>
  <si>
    <t>김태영</t>
  </si>
  <si>
    <t>고명진</t>
  </si>
  <si>
    <t>김현석</t>
  </si>
  <si>
    <t>01071937036</t>
  </si>
  <si>
    <t>SOLDOUT EUROBOX.COM</t>
  </si>
  <si>
    <t>HTTPS   WWW.HOLLANDANDBARRETT.COM SHOP PRODUCT NEW</t>
  </si>
  <si>
    <t>UVUCLUB.COM</t>
  </si>
  <si>
    <t>이동건</t>
  </si>
  <si>
    <t>01062160590</t>
  </si>
  <si>
    <t xml:space="preserve">HTTPS   WWW.PETDRUGSONLINE.CO.UK AN HYPRO DOG EYE </t>
  </si>
  <si>
    <t>01072771751</t>
  </si>
  <si>
    <t>양윤식</t>
  </si>
  <si>
    <t>01023590263</t>
  </si>
  <si>
    <t>01053344131</t>
  </si>
  <si>
    <t>유동현</t>
  </si>
  <si>
    <t>01092874009</t>
  </si>
  <si>
    <t>방민혁</t>
  </si>
  <si>
    <t>01031006646</t>
  </si>
  <si>
    <r>
      <rPr>
        <sz val="10"/>
        <rFont val="맑은 고딕"/>
        <family val="2"/>
        <charset val="129"/>
      </rPr>
      <t>정산</t>
    </r>
    <r>
      <rPr>
        <sz val="10"/>
        <rFont val="Arial"/>
        <family val="2"/>
      </rPr>
      <t>BL</t>
    </r>
    <phoneticPr fontId="5" type="noConversion"/>
  </si>
  <si>
    <t>홍준기</t>
  </si>
  <si>
    <t>이정윤</t>
  </si>
  <si>
    <t>유준석</t>
  </si>
  <si>
    <t>정유나</t>
  </si>
  <si>
    <t>EUROBOX.COM HTTPS   WWW.LEBONCOIN.F</t>
  </si>
  <si>
    <t>01022743293</t>
  </si>
  <si>
    <t>01040811132</t>
  </si>
  <si>
    <t>정연선</t>
  </si>
  <si>
    <t>01089012918</t>
  </si>
  <si>
    <t>EBAY EUROBOX.COM</t>
  </si>
  <si>
    <t>김영길</t>
  </si>
  <si>
    <t>HTTPS   DEPOP.APP.LINK</t>
  </si>
  <si>
    <t>납세의무자 전화번호가 일치하지 않습니다.</t>
  </si>
  <si>
    <t>임재환</t>
  </si>
  <si>
    <t>01038106759</t>
  </si>
  <si>
    <t>염흥열</t>
  </si>
  <si>
    <t>01090129245</t>
  </si>
  <si>
    <t>홍성현</t>
  </si>
  <si>
    <t>01040010583</t>
  </si>
  <si>
    <t>01072782804</t>
  </si>
  <si>
    <t>01091632100</t>
  </si>
  <si>
    <t>EBAY</t>
  </si>
  <si>
    <t>박성훈</t>
  </si>
  <si>
    <t>KE0902</t>
  </si>
  <si>
    <t>천흥일</t>
  </si>
  <si>
    <t>01056786299</t>
  </si>
  <si>
    <t>동물검역(Animal Inspection)</t>
    <phoneticPr fontId="5" type="noConversion"/>
  </si>
  <si>
    <t>영국부가서비스 합계</t>
    <phoneticPr fontId="5" type="noConversion"/>
  </si>
  <si>
    <t>이화목</t>
  </si>
  <si>
    <t>김응용</t>
  </si>
  <si>
    <t>전현호</t>
  </si>
  <si>
    <t>김지권</t>
  </si>
  <si>
    <t>박시우</t>
  </si>
  <si>
    <t>전영지</t>
  </si>
  <si>
    <t>01029081513</t>
  </si>
  <si>
    <t>김영진</t>
  </si>
  <si>
    <t>김보연</t>
  </si>
  <si>
    <t>01072907278</t>
  </si>
  <si>
    <t>KE530</t>
  </si>
  <si>
    <t>황인철</t>
  </si>
  <si>
    <t>WWW.OILILY.COM</t>
  </si>
  <si>
    <t>01026066988</t>
  </si>
  <si>
    <t>김지윤</t>
  </si>
  <si>
    <t>김은하</t>
  </si>
  <si>
    <t>01076124979</t>
  </si>
  <si>
    <t xml:space="preserve">HTTPS   CONSERVATION RESOURCES.CO.UK PRODUCTS HMG </t>
  </si>
  <si>
    <t>01043663019</t>
  </si>
  <si>
    <t>김대솔</t>
  </si>
  <si>
    <t>01066798214</t>
  </si>
  <si>
    <t>01026183907</t>
  </si>
  <si>
    <t>김혜수</t>
  </si>
  <si>
    <t>01031569658</t>
  </si>
  <si>
    <t>배경한</t>
  </si>
  <si>
    <t>01044075253</t>
  </si>
  <si>
    <t>이남규</t>
  </si>
  <si>
    <t>01077301437</t>
  </si>
  <si>
    <t>EUROBOX.COM HTTPS   WWW.EBAY.CO.UK</t>
  </si>
  <si>
    <t>이은정</t>
  </si>
  <si>
    <t>01071410038</t>
  </si>
  <si>
    <t>EBAY.NL EUROBOX.COM</t>
  </si>
  <si>
    <t>납세의무자 전화번호가 일치하지 않습니다./일반전환</t>
  </si>
  <si>
    <t>양금빈</t>
  </si>
  <si>
    <t>01040265048</t>
  </si>
  <si>
    <t>01074858555</t>
  </si>
  <si>
    <t>01036469818</t>
  </si>
  <si>
    <t>유환형</t>
  </si>
  <si>
    <t>01024659962</t>
  </si>
  <si>
    <t>한상승</t>
  </si>
  <si>
    <t>01077539091</t>
  </si>
  <si>
    <t>HTTPS   WWW.ADIDAS.CO.UK TOUR FIREBIRD TRACK TOP K</t>
  </si>
  <si>
    <t>HTTPS   WWW.ADIDAS.CO.UK TOUR 3 STRIPES LONGSLEEVE</t>
  </si>
  <si>
    <t>01089712001</t>
  </si>
  <si>
    <t>김길수</t>
  </si>
  <si>
    <t>01053309369</t>
  </si>
  <si>
    <t>HTTPS   WWW.ADIDAS.CO.UK TOUR 3 STRIPES T SHIRT KT</t>
  </si>
  <si>
    <t>HTTPS   WWW.EBAY.CO.UK ITM 283513174849</t>
  </si>
  <si>
    <t>[식물검역]</t>
  </si>
  <si>
    <t>백상훈</t>
  </si>
  <si>
    <t>01071227089</t>
  </si>
  <si>
    <t>김대영</t>
  </si>
  <si>
    <t>01065123919</t>
  </si>
  <si>
    <t>EUROBOX.COM HTTPS   WWW.JALA HELSEK</t>
  </si>
  <si>
    <t>(예정재전송)</t>
  </si>
  <si>
    <t>김지영</t>
  </si>
  <si>
    <t>KE0538</t>
  </si>
  <si>
    <t>김희주</t>
  </si>
  <si>
    <t>01066775258</t>
  </si>
  <si>
    <t>전필규</t>
  </si>
  <si>
    <t>01063514607</t>
  </si>
  <si>
    <t>최은진</t>
  </si>
  <si>
    <t>이아현</t>
  </si>
  <si>
    <t>01039060083</t>
  </si>
  <si>
    <t>박희찬</t>
  </si>
  <si>
    <t>김인정</t>
  </si>
  <si>
    <t>유명길</t>
  </si>
  <si>
    <t>01031293215</t>
  </si>
  <si>
    <t>박문영</t>
  </si>
  <si>
    <t>01053718851</t>
  </si>
  <si>
    <t>남기웅</t>
  </si>
  <si>
    <t>01096531105</t>
  </si>
  <si>
    <t>HTTPS   NOMAPROJECTS.COM PRODUCTS NOMA KAFFE VARIA</t>
  </si>
  <si>
    <t>김영민</t>
  </si>
  <si>
    <t>01027111155</t>
  </si>
  <si>
    <t>01094069957</t>
  </si>
  <si>
    <t>양보순</t>
  </si>
  <si>
    <t>01024815048</t>
  </si>
  <si>
    <t>장나윤</t>
  </si>
  <si>
    <t>01093122954</t>
  </si>
  <si>
    <t>박선영</t>
  </si>
  <si>
    <t>01055530795</t>
  </si>
  <si>
    <t>장성진</t>
  </si>
  <si>
    <t>01047049031</t>
  </si>
  <si>
    <t>박예지</t>
  </si>
  <si>
    <t>01041585191</t>
  </si>
  <si>
    <t>HTTPS   WWW.ADIDAS.CO.UK TOUR JACQUARD JERSEY KT34</t>
  </si>
  <si>
    <t>장하늘</t>
  </si>
  <si>
    <t>01099226260</t>
  </si>
  <si>
    <t>최주영</t>
  </si>
  <si>
    <t>01071383829</t>
  </si>
  <si>
    <t>오유리</t>
  </si>
  <si>
    <t>01066023383</t>
  </si>
  <si>
    <t>HTTPS   WWW.VETARK.CO.UK PRODUCTS REPTILE REPTOBOO</t>
  </si>
  <si>
    <t>강지현</t>
  </si>
  <si>
    <t>01093737739</t>
  </si>
  <si>
    <t>김진아</t>
  </si>
  <si>
    <t>정지혜</t>
  </si>
  <si>
    <t>01044335048</t>
  </si>
  <si>
    <t>주성국</t>
  </si>
  <si>
    <t>01053811066</t>
  </si>
  <si>
    <t>최선미</t>
  </si>
  <si>
    <t>01054884460</t>
  </si>
  <si>
    <t>김재일</t>
  </si>
  <si>
    <t>01089815860</t>
  </si>
  <si>
    <t>정용화</t>
  </si>
  <si>
    <t>01021117218</t>
  </si>
  <si>
    <t>HTTPS   ASSETS.ADIDAS.COM IMAGES W 600 F AUTO Q AU</t>
  </si>
  <si>
    <t>HTTPS   WWW.WAYLANDGAMES.CO.UK SPACE WOLVES VENERA</t>
  </si>
  <si>
    <t>이택수</t>
  </si>
  <si>
    <t>0108536458</t>
  </si>
  <si>
    <t>황상현</t>
  </si>
  <si>
    <t>01062594608</t>
  </si>
  <si>
    <t>HTTPS   WWW.PRESERVATIONEQUIPMENT.COM CATALOGUE CO</t>
  </si>
  <si>
    <t>전재규</t>
  </si>
  <si>
    <t>01063107327</t>
  </si>
  <si>
    <t>이동근</t>
  </si>
  <si>
    <t>01053854446</t>
  </si>
  <si>
    <t>박순영</t>
  </si>
  <si>
    <t>최지형</t>
  </si>
  <si>
    <t>01085318213</t>
  </si>
  <si>
    <t>EUROBOX.COM HTTPS   WWW.MOTIS SHOP.</t>
  </si>
  <si>
    <t>엄준영</t>
  </si>
  <si>
    <t>01099370825</t>
  </si>
  <si>
    <t>김민정</t>
  </si>
  <si>
    <t>김정우</t>
  </si>
  <si>
    <t>01035324838</t>
  </si>
  <si>
    <t>이현주</t>
  </si>
  <si>
    <t>01046037741</t>
  </si>
  <si>
    <t>이예지</t>
  </si>
  <si>
    <t>01039515703</t>
  </si>
  <si>
    <t>김동욱</t>
  </si>
  <si>
    <t>이시윤</t>
  </si>
  <si>
    <t>01041850620</t>
  </si>
  <si>
    <t>최성희</t>
  </si>
  <si>
    <t>01077946420</t>
  </si>
  <si>
    <t xml:space="preserve">HTTPS   WWW.MARIAGEFRERES.COM EN EARL GREY FRENCH </t>
  </si>
  <si>
    <t>김민선</t>
  </si>
  <si>
    <t>이원규</t>
  </si>
  <si>
    <t>01051030509</t>
  </si>
  <si>
    <t>HTTPS   WWW.CARDMARKET.COM EN MAGIC PRODUCTS SINGL</t>
  </si>
  <si>
    <t>김명선</t>
  </si>
  <si>
    <t>김세호</t>
  </si>
  <si>
    <t>01044798125</t>
  </si>
  <si>
    <t>일반전환(향수용량미기재)</t>
  </si>
  <si>
    <t>HTTPS   WWW.NISBETS.CO.UK BANANA SKIN WET FLOOR SI</t>
  </si>
  <si>
    <t>김진수</t>
  </si>
  <si>
    <t>01052447724</t>
  </si>
  <si>
    <t>성재호</t>
  </si>
  <si>
    <t>01023618007</t>
  </si>
  <si>
    <t>HTTPS   SMARTSTORE.NAVER.COM MALLBUY PRODUCTS 6424</t>
  </si>
  <si>
    <t>정미영</t>
  </si>
  <si>
    <t>01030510717</t>
  </si>
  <si>
    <t>이한송</t>
  </si>
  <si>
    <t>01050091588</t>
  </si>
  <si>
    <t>이상원</t>
  </si>
  <si>
    <t>01062907603</t>
  </si>
  <si>
    <t>이진규</t>
  </si>
  <si>
    <t>01024564729</t>
  </si>
  <si>
    <t>김동환</t>
  </si>
  <si>
    <t>01056877735</t>
  </si>
  <si>
    <t>김민경</t>
  </si>
  <si>
    <t>윤길호</t>
  </si>
  <si>
    <t>01022036884</t>
  </si>
  <si>
    <t>HTTPS   WWW.ADIDAS.CO.UK TOUR OVERSIZED CREW KT345</t>
  </si>
  <si>
    <t>백혜빈</t>
  </si>
  <si>
    <t>01077049240</t>
  </si>
  <si>
    <t>서승범</t>
  </si>
  <si>
    <t>한종민</t>
  </si>
  <si>
    <t>01086693068</t>
  </si>
  <si>
    <t>이지민</t>
  </si>
  <si>
    <t>김홍진</t>
  </si>
  <si>
    <t>01071190348</t>
  </si>
  <si>
    <t>염지민</t>
  </si>
  <si>
    <t>01021714647</t>
  </si>
  <si>
    <t>박창재</t>
  </si>
  <si>
    <t>01096451984</t>
  </si>
  <si>
    <t>서경헌</t>
  </si>
  <si>
    <t>AMAZON.COM</t>
  </si>
  <si>
    <t>유한복</t>
  </si>
  <si>
    <t>01027940080</t>
  </si>
  <si>
    <t>현찬영</t>
  </si>
  <si>
    <t>01039774907</t>
  </si>
  <si>
    <t>HTTPS   WWW.GOBLINGAMING.CO.UK PRODUCTS SPACE MARI</t>
  </si>
  <si>
    <t>김민수</t>
  </si>
  <si>
    <t>WWW.ADIDAS.CO.UK</t>
  </si>
  <si>
    <t>이정은</t>
  </si>
  <si>
    <t>설시연</t>
  </si>
  <si>
    <t>01083787127</t>
  </si>
  <si>
    <t>임민정</t>
  </si>
  <si>
    <t>01046929347</t>
  </si>
  <si>
    <t>조우근</t>
  </si>
  <si>
    <t>5백만원 이상 결재지연에 따른 비용 분할 (4분할 청구)</t>
    <phoneticPr fontId="5" type="noConversion"/>
  </si>
  <si>
    <t>하나은행 7월 고시환율</t>
    <phoneticPr fontId="15" type="noConversion"/>
  </si>
  <si>
    <t>INVOICE - EURO BOX  2025.08</t>
    <phoneticPr fontId="15" type="noConversion"/>
  </si>
  <si>
    <t>2025-08-01</t>
  </si>
  <si>
    <t>18050214356</t>
  </si>
  <si>
    <t>PDE026649119</t>
  </si>
  <si>
    <t>최윤용</t>
  </si>
  <si>
    <t>01075758695</t>
  </si>
  <si>
    <t>6094321975899</t>
  </si>
  <si>
    <t>D316358</t>
  </si>
  <si>
    <t>KE538</t>
  </si>
  <si>
    <t>PDE026649118</t>
  </si>
  <si>
    <t>박정길</t>
  </si>
  <si>
    <t>01087142891</t>
  </si>
  <si>
    <t>6094321975898</t>
  </si>
  <si>
    <t>D316357</t>
  </si>
  <si>
    <t>PDE026649117</t>
  </si>
  <si>
    <t>우성미</t>
  </si>
  <si>
    <t>01086058087</t>
  </si>
  <si>
    <t>6094321975897</t>
  </si>
  <si>
    <t>D316356</t>
  </si>
  <si>
    <t>PDE026649116</t>
  </si>
  <si>
    <t>이미란</t>
  </si>
  <si>
    <t>01027915929</t>
  </si>
  <si>
    <t>6094321975896</t>
  </si>
  <si>
    <t>D316355</t>
  </si>
  <si>
    <t>PDE026649011</t>
  </si>
  <si>
    <t>김도근</t>
  </si>
  <si>
    <t>01028554191</t>
  </si>
  <si>
    <t>6094321975791</t>
  </si>
  <si>
    <t>D315767</t>
  </si>
  <si>
    <t>PDE026649103</t>
  </si>
  <si>
    <t>김해경</t>
  </si>
  <si>
    <t>01073936030</t>
  </si>
  <si>
    <t>HTTPS   WWW.BESTSECRET.COM PRODUCT.HTM CODE 403875</t>
  </si>
  <si>
    <t>6094321975883</t>
  </si>
  <si>
    <t>D316305</t>
  </si>
  <si>
    <t>PDE026649101</t>
  </si>
  <si>
    <t>박선혜</t>
  </si>
  <si>
    <t>01041243164</t>
  </si>
  <si>
    <t>6094321975881</t>
  </si>
  <si>
    <t>D316299</t>
  </si>
  <si>
    <t>PDE026649100</t>
  </si>
  <si>
    <t>황대봉</t>
  </si>
  <si>
    <t>01080049767</t>
  </si>
  <si>
    <t>6094321975880</t>
  </si>
  <si>
    <t>D316298</t>
  </si>
  <si>
    <t>PDE026649099</t>
  </si>
  <si>
    <t>6094321975879</t>
  </si>
  <si>
    <t>D316297</t>
  </si>
  <si>
    <t>PDE026649098</t>
  </si>
  <si>
    <t>01025675020</t>
  </si>
  <si>
    <t>6094321975878</t>
  </si>
  <si>
    <t>D316296</t>
  </si>
  <si>
    <t>PDE026649097</t>
  </si>
  <si>
    <t>6094321975877</t>
  </si>
  <si>
    <t>D316295</t>
  </si>
  <si>
    <t>PDE026649078</t>
  </si>
  <si>
    <t>강승민</t>
  </si>
  <si>
    <t>01079791956</t>
  </si>
  <si>
    <t>HTTPS   LITTLE DUTCH.COM EN UK PRODUCTS CAR ORGANI</t>
  </si>
  <si>
    <t>6094321975858</t>
  </si>
  <si>
    <t>D316157</t>
  </si>
  <si>
    <t>PDE026649071</t>
  </si>
  <si>
    <t>01024125154</t>
  </si>
  <si>
    <t>HTTPS   LITTLE DUTCH.COM PRODUCTS SLAB GROEN LITTL</t>
  </si>
  <si>
    <t>6094321975851</t>
  </si>
  <si>
    <t>D316118</t>
  </si>
  <si>
    <t>PDE026649120</t>
  </si>
  <si>
    <t>이정준</t>
  </si>
  <si>
    <t>01062248037</t>
  </si>
  <si>
    <t>6094321975900</t>
  </si>
  <si>
    <t>D316359</t>
  </si>
  <si>
    <t>PDE026649121</t>
  </si>
  <si>
    <t>한혁</t>
  </si>
  <si>
    <t>01032153194</t>
  </si>
  <si>
    <t>6094321975901</t>
  </si>
  <si>
    <t>D316360</t>
  </si>
  <si>
    <t>PDE026649105</t>
  </si>
  <si>
    <t>EUROBOX.COM HTTPS   EBAY.US M 3SMPG</t>
  </si>
  <si>
    <t>6094321975885</t>
  </si>
  <si>
    <t>D316316</t>
  </si>
  <si>
    <t>18050214360</t>
  </si>
  <si>
    <t>PDE026649154</t>
  </si>
  <si>
    <t>이채연</t>
  </si>
  <si>
    <t>01077608446</t>
  </si>
  <si>
    <t>6094321975934</t>
  </si>
  <si>
    <t>D316491</t>
  </si>
  <si>
    <t>PDE026648808</t>
  </si>
  <si>
    <t>EUROBOX.COM HTTPS   EBAY.US M THZSM</t>
  </si>
  <si>
    <t>6094321975588</t>
  </si>
  <si>
    <t>D314670</t>
  </si>
  <si>
    <t>PDE026649148</t>
  </si>
  <si>
    <t>박기순</t>
  </si>
  <si>
    <t>01045854700</t>
  </si>
  <si>
    <t>6094321975928</t>
  </si>
  <si>
    <t>D316480</t>
  </si>
  <si>
    <t>PDE026649139</t>
  </si>
  <si>
    <t>양윤경</t>
  </si>
  <si>
    <t>01027429844</t>
  </si>
  <si>
    <t>6094321975919</t>
  </si>
  <si>
    <t>D316435</t>
  </si>
  <si>
    <t>PDE026649138</t>
  </si>
  <si>
    <t>6094321975918</t>
  </si>
  <si>
    <t>D316434</t>
  </si>
  <si>
    <t>PDE026649115</t>
  </si>
  <si>
    <t>김지애</t>
  </si>
  <si>
    <t>01084729222</t>
  </si>
  <si>
    <t>반입예정정보재전송</t>
  </si>
  <si>
    <t>6094321975895</t>
  </si>
  <si>
    <t>D316352</t>
  </si>
  <si>
    <t>PDE026649114</t>
  </si>
  <si>
    <t>LUU VAN TY</t>
  </si>
  <si>
    <t>01076344236</t>
  </si>
  <si>
    <t>6094321975894</t>
  </si>
  <si>
    <t>D316351</t>
  </si>
  <si>
    <t>PDE026649109</t>
  </si>
  <si>
    <t>황영식</t>
  </si>
  <si>
    <t>01020098363</t>
  </si>
  <si>
    <t>EUROBOX.COM HTTPS   WWW.BUTCH.DE DE</t>
  </si>
  <si>
    <t>6094321975889</t>
  </si>
  <si>
    <t>D316330</t>
  </si>
  <si>
    <t>PDE026649107</t>
  </si>
  <si>
    <t>이은진</t>
  </si>
  <si>
    <t>01056743305</t>
  </si>
  <si>
    <t>6094321975887</t>
  </si>
  <si>
    <t>D316323</t>
  </si>
  <si>
    <t>PDE026649106</t>
  </si>
  <si>
    <t>황상윤</t>
  </si>
  <si>
    <t>01095871253</t>
  </si>
  <si>
    <t>EUROBOX.COM HTTPS   EN.ZALANDO.DE S</t>
  </si>
  <si>
    <t>6094321975886</t>
  </si>
  <si>
    <t>D316320</t>
  </si>
  <si>
    <t>PDE026649104</t>
  </si>
  <si>
    <t>01024663327</t>
  </si>
  <si>
    <t>6094321975884</t>
  </si>
  <si>
    <t>D316306</t>
  </si>
  <si>
    <t>PDE026649102</t>
  </si>
  <si>
    <t>6094321975882</t>
  </si>
  <si>
    <t>D316300</t>
  </si>
  <si>
    <t>PDE026649082</t>
  </si>
  <si>
    <t>HTTPS   WWW.COS.COM EN DE WOMEN WOMENSWEAR COATSJA</t>
  </si>
  <si>
    <t>6094321975862</t>
  </si>
  <si>
    <t>D316169</t>
  </si>
  <si>
    <t>PDE026649081</t>
  </si>
  <si>
    <t>HTTPS   WWW.COS.COM EN DE ACCOUNT ORDER HISTORY MY</t>
  </si>
  <si>
    <t>6094321975861</t>
  </si>
  <si>
    <t>D316168</t>
  </si>
  <si>
    <t>PDE026649080</t>
  </si>
  <si>
    <t>6094321975860</t>
  </si>
  <si>
    <t>D316167</t>
  </si>
  <si>
    <t>PDE026649047</t>
  </si>
  <si>
    <t>안국찬</t>
  </si>
  <si>
    <t>01038419731</t>
  </si>
  <si>
    <t>6094321975827</t>
  </si>
  <si>
    <t>D315982</t>
  </si>
  <si>
    <t>PDE026649030</t>
  </si>
  <si>
    <t>고선욱</t>
  </si>
  <si>
    <t>01087515747</t>
  </si>
  <si>
    <t>EUROBOX.COM HTTPS   SHOP.SPEIDELS B</t>
  </si>
  <si>
    <t>6094321975810</t>
  </si>
  <si>
    <t>D315867</t>
  </si>
  <si>
    <t>PDE026649028</t>
  </si>
  <si>
    <t>이민규</t>
  </si>
  <si>
    <t>01089881403</t>
  </si>
  <si>
    <t>HTTPS   STILOGREECE.COM STILO WRC DES CARBON PIUMA</t>
  </si>
  <si>
    <t>6094321975808</t>
  </si>
  <si>
    <t>D315853</t>
  </si>
  <si>
    <t>PDE026649014</t>
  </si>
  <si>
    <t xml:space="preserve"> 입력하신 납세의무자명(배경한)이 개인통관고유부호의 성명과 일치하지 않습니다.  납세의무자 전화번호가 일치하지 않습니다./일반전환</t>
  </si>
  <si>
    <t>6094321975794</t>
  </si>
  <si>
    <t>D315780</t>
  </si>
  <si>
    <t>PDE026648939</t>
  </si>
  <si>
    <t>EUROBOX.COM HTTPS   EBAY.US M Z5NIT</t>
  </si>
  <si>
    <t>6094321975719</t>
  </si>
  <si>
    <t>D315424</t>
  </si>
  <si>
    <t>PDE026649149</t>
  </si>
  <si>
    <t>문숙이</t>
  </si>
  <si>
    <t>01088927877</t>
  </si>
  <si>
    <t>6094321975929</t>
  </si>
  <si>
    <t>D316481</t>
  </si>
  <si>
    <t>2025-08-03</t>
  </si>
  <si>
    <t>99431913744</t>
  </si>
  <si>
    <t>PGB026518115</t>
  </si>
  <si>
    <t>황윤서</t>
  </si>
  <si>
    <t>01052312623</t>
  </si>
  <si>
    <t>HTTPS   PULPOFFICIAL.CO.UK PRODUCTS MORE 2025 TOUR</t>
  </si>
  <si>
    <t>6094321954895</t>
  </si>
  <si>
    <t>G316191</t>
  </si>
  <si>
    <t>KJ794</t>
  </si>
  <si>
    <t>AIRZETA CO., LTD</t>
  </si>
  <si>
    <t>PGB026518105</t>
  </si>
  <si>
    <t>박정환</t>
  </si>
  <si>
    <t>01041762261</t>
  </si>
  <si>
    <t>HTTPS   WWW.CRTZ.XYZ COLLECTIONS DENIM PRODUCTS AL</t>
  </si>
  <si>
    <t>6094321954885</t>
  </si>
  <si>
    <t>G316143</t>
  </si>
  <si>
    <t>PGB026518103</t>
  </si>
  <si>
    <t>최희원</t>
  </si>
  <si>
    <t>01053483442</t>
  </si>
  <si>
    <t xml:space="preserve">HTTPS   DAMSONMADDER.COM PRODUCTS BORA MINI DRESS </t>
  </si>
  <si>
    <t>6094321954883</t>
  </si>
  <si>
    <t>G316129</t>
  </si>
  <si>
    <t>PGB026518085</t>
  </si>
  <si>
    <t>곽우진</t>
  </si>
  <si>
    <t>01053230820</t>
  </si>
  <si>
    <t>HTTPS   WWW.EBAY.CO.UK ITM 388021394710 MKEVT 1 MK</t>
  </si>
  <si>
    <t>6094321954865</t>
  </si>
  <si>
    <t>G316066</t>
  </si>
  <si>
    <t>PGB026518079</t>
  </si>
  <si>
    <t>WWW.EBAY.CO.UK ITM 226777122417</t>
  </si>
  <si>
    <t>6094321954859</t>
  </si>
  <si>
    <t>G316043</t>
  </si>
  <si>
    <t>PGB026518077</t>
  </si>
  <si>
    <t>윤수현</t>
  </si>
  <si>
    <t>01050769979</t>
  </si>
  <si>
    <t>HTTPS   WWW.ADIDAS.CO.UK SUPERSTAR SANDALS KIDS JI</t>
  </si>
  <si>
    <t>6094321954857</t>
  </si>
  <si>
    <t>G316029</t>
  </si>
  <si>
    <t>PGB026518070</t>
  </si>
  <si>
    <t>HTTPS   VISIONARYFRAGRANCES.COM PRODUCTS AMOUAGE P</t>
  </si>
  <si>
    <t>6094321954850</t>
  </si>
  <si>
    <t>G316005</t>
  </si>
  <si>
    <t>PGB026518053</t>
  </si>
  <si>
    <t>배근영</t>
  </si>
  <si>
    <t>01055375391</t>
  </si>
  <si>
    <t>HTTPS   WWW.ZARA.COM UK EN MAXI BUCKET BAG P160894</t>
  </si>
  <si>
    <t>6094321954833</t>
  </si>
  <si>
    <t>G315959</t>
  </si>
  <si>
    <t>PGB026518039</t>
  </si>
  <si>
    <t>이승주</t>
  </si>
  <si>
    <t>01088109985</t>
  </si>
  <si>
    <t>HTTPS   WWW.SALOMON.COM EN GB SHOP EMEA PRODUCT DR</t>
  </si>
  <si>
    <t>6094321954819</t>
  </si>
  <si>
    <t>G315899</t>
  </si>
  <si>
    <t>PGB026518034</t>
  </si>
  <si>
    <t>6094321954814</t>
  </si>
  <si>
    <t>G315885</t>
  </si>
  <si>
    <t>PGB026518018</t>
  </si>
  <si>
    <t>박용택</t>
  </si>
  <si>
    <t>01088918106</t>
  </si>
  <si>
    <t xml:space="preserve">HTTPS   SHOP.KEOGHS.IE EN GB COLLECTIONS OUR BEST </t>
  </si>
  <si>
    <t>6094321954798</t>
  </si>
  <si>
    <t>G315841</t>
  </si>
  <si>
    <t>PGB026518009</t>
  </si>
  <si>
    <t>정승문</t>
  </si>
  <si>
    <t>01052445246</t>
  </si>
  <si>
    <t>HTTPS   WWW.EBAY.COM ITM 127223148431</t>
  </si>
  <si>
    <t>6094321954789</t>
  </si>
  <si>
    <t>G315815</t>
  </si>
  <si>
    <t>PGB026518008</t>
  </si>
  <si>
    <t>HTTPS   WWW.SEVENSTORE.COM FOOTWEAR CATEGORIES SNE</t>
  </si>
  <si>
    <t>6094321954788</t>
  </si>
  <si>
    <t>G315810</t>
  </si>
  <si>
    <t>PGB026517985</t>
  </si>
  <si>
    <t>HTTPS   EBAY.US M ODKJLD</t>
  </si>
  <si>
    <t>6094321954765</t>
  </si>
  <si>
    <t>G315729</t>
  </si>
  <si>
    <t>PGB026517976</t>
  </si>
  <si>
    <t>HTTPS   EBAY.US M UXRU1R</t>
  </si>
  <si>
    <t>6094321954756</t>
  </si>
  <si>
    <t>G315684</t>
  </si>
  <si>
    <t>PGB026517974</t>
  </si>
  <si>
    <t>HTTPS   EBAY.US M NRBOME</t>
  </si>
  <si>
    <t>6094321954754</t>
  </si>
  <si>
    <t>G315678</t>
  </si>
  <si>
    <t>PGB026517950</t>
  </si>
  <si>
    <t>이창재</t>
  </si>
  <si>
    <t>01050206246</t>
  </si>
  <si>
    <t>HTTPS   WWW.WAYLANDGAMES.CO.UK THE HORUS HERESY AG</t>
  </si>
  <si>
    <t>6094321954730</t>
  </si>
  <si>
    <t>G315601</t>
  </si>
  <si>
    <t>PGB026517947</t>
  </si>
  <si>
    <t>HTTPS   WWW.THEWARP.CO.UK PRODUCTS HORUS HERESY AG</t>
  </si>
  <si>
    <t>6094321954727</t>
  </si>
  <si>
    <t>G315588</t>
  </si>
  <si>
    <t>PGB026517803</t>
  </si>
  <si>
    <t>HTTPS   EBAY.US M YFIWLA</t>
  </si>
  <si>
    <t>6094321954583</t>
  </si>
  <si>
    <t>G315069</t>
  </si>
  <si>
    <t>PGB026517695</t>
  </si>
  <si>
    <t>품명상이(충전기기) 임민희반장/과태료납부동의완료 후, 영국법인에 과태료 비용 공유할것!</t>
  </si>
  <si>
    <t>HTTPS   WWW.EBAY.CO.UK ITM 167593813164</t>
  </si>
  <si>
    <t>6094321954475</t>
  </si>
  <si>
    <t>G314606</t>
  </si>
  <si>
    <t>PGB026517659</t>
  </si>
  <si>
    <t>HTTPS   EBAY.US M YR5LJE</t>
  </si>
  <si>
    <t>6094321954439</t>
  </si>
  <si>
    <t>G314519</t>
  </si>
  <si>
    <t>PGB026518179</t>
  </si>
  <si>
    <t>6094321954959</t>
  </si>
  <si>
    <t>G316419</t>
  </si>
  <si>
    <t>PGB026518178</t>
  </si>
  <si>
    <t>6094321954958</t>
  </si>
  <si>
    <t>G316418</t>
  </si>
  <si>
    <t>PGB026518173</t>
  </si>
  <si>
    <t>6094321954953</t>
  </si>
  <si>
    <t>G316399</t>
  </si>
  <si>
    <t>PGB026518167</t>
  </si>
  <si>
    <t>한인균</t>
  </si>
  <si>
    <t>01094984212</t>
  </si>
  <si>
    <t>6094321954947</t>
  </si>
  <si>
    <t>G316365</t>
  </si>
  <si>
    <t>PGB026518166</t>
  </si>
  <si>
    <t>HTTPS   UVUCLUB.COM PRODUCTS INSIGNIA T SHIRT VARI</t>
  </si>
  <si>
    <t>6094321954946</t>
  </si>
  <si>
    <t>G316353</t>
  </si>
  <si>
    <t>PGB026518164</t>
  </si>
  <si>
    <t>안현태</t>
  </si>
  <si>
    <t>01089131307</t>
  </si>
  <si>
    <t>6094321954944</t>
  </si>
  <si>
    <t>G316347</t>
  </si>
  <si>
    <t>PGB026518152</t>
  </si>
  <si>
    <t>이동철</t>
  </si>
  <si>
    <t>01089389929</t>
  </si>
  <si>
    <t>6094321954932</t>
  </si>
  <si>
    <t>G316311</t>
  </si>
  <si>
    <t>PGB026518148</t>
  </si>
  <si>
    <t>한승민</t>
  </si>
  <si>
    <t>01035564363</t>
  </si>
  <si>
    <t>6094321954928</t>
  </si>
  <si>
    <t>G316291</t>
  </si>
  <si>
    <t>PGB026518147</t>
  </si>
  <si>
    <t>박세진</t>
  </si>
  <si>
    <t>01029231569</t>
  </si>
  <si>
    <t>HTTPS   WWW.EBAY.COM ITM 226737769762</t>
  </si>
  <si>
    <t>6094321954927</t>
  </si>
  <si>
    <t>G316287</t>
  </si>
  <si>
    <t>PGB026518145</t>
  </si>
  <si>
    <t>BEKBERGENOVA INDIRA</t>
  </si>
  <si>
    <t>01088894614</t>
  </si>
  <si>
    <t>HTTPS   WWW.LECREUSET.CO.UK EN GB P STONEWARE BUTT</t>
  </si>
  <si>
    <t>6094321954925</t>
  </si>
  <si>
    <t>G316272</t>
  </si>
  <si>
    <t>PGB026518144</t>
  </si>
  <si>
    <t>박점덕</t>
  </si>
  <si>
    <t>01063376573</t>
  </si>
  <si>
    <t>6094321954924</t>
  </si>
  <si>
    <t>G316271</t>
  </si>
  <si>
    <t>PGB026518143</t>
  </si>
  <si>
    <t>6094321954923</t>
  </si>
  <si>
    <t>G316266</t>
  </si>
  <si>
    <t>PGB026518142</t>
  </si>
  <si>
    <t>윤동준</t>
  </si>
  <si>
    <t>01033720178</t>
  </si>
  <si>
    <t>6094321954922</t>
  </si>
  <si>
    <t>G316265</t>
  </si>
  <si>
    <t>PGB026518141</t>
  </si>
  <si>
    <t>01063973850</t>
  </si>
  <si>
    <t>HTTPS   WWW.EBAY.CO.UK ITM 316447931844 MKEVT 1 MK</t>
  </si>
  <si>
    <t>6094321954921</t>
  </si>
  <si>
    <t>G316263</t>
  </si>
  <si>
    <t>PGB026518140</t>
  </si>
  <si>
    <t>김민지</t>
  </si>
  <si>
    <t>01026039665</t>
  </si>
  <si>
    <t>HTTPS   WWW.ZARA.COM UK EN ZW COLLECTION DARTED LI</t>
  </si>
  <si>
    <t>6094321954920</t>
  </si>
  <si>
    <t>G316262</t>
  </si>
  <si>
    <t>PGB026518139</t>
  </si>
  <si>
    <t>알투카라반정비센터</t>
  </si>
  <si>
    <t>01076011456</t>
  </si>
  <si>
    <t>HTTPS   WWW.SEALSDIRECT.CO.UK SHOP CS786 20352 CAT</t>
  </si>
  <si>
    <t>6094321954919</t>
  </si>
  <si>
    <t>G316260</t>
  </si>
  <si>
    <t>PGB026518137</t>
  </si>
  <si>
    <t>박문선</t>
  </si>
  <si>
    <t>01083289700</t>
  </si>
  <si>
    <t>DEPOP.COM</t>
  </si>
  <si>
    <t>6094321954917</t>
  </si>
  <si>
    <t>G316253</t>
  </si>
  <si>
    <t>PGB026518133</t>
  </si>
  <si>
    <t>이재영</t>
  </si>
  <si>
    <t>01050006573</t>
  </si>
  <si>
    <t>HTTPS   WWW.SUPERYACHTMARINESTORE.COM TENDER JETSK</t>
  </si>
  <si>
    <t>6094321954913</t>
  </si>
  <si>
    <t>G316246</t>
  </si>
  <si>
    <t>PGB026518130</t>
  </si>
  <si>
    <t>전승우</t>
  </si>
  <si>
    <t>01047791402</t>
  </si>
  <si>
    <t>6094321954910</t>
  </si>
  <si>
    <t>G316240</t>
  </si>
  <si>
    <t>PGB026518129</t>
  </si>
  <si>
    <t>6094321954909</t>
  </si>
  <si>
    <t>G316237</t>
  </si>
  <si>
    <t>PGB026518127</t>
  </si>
  <si>
    <t>HTTPS   WWW.IN2DETAILING.CO.UK COLLECTIONS GTECHNI</t>
  </si>
  <si>
    <t>6094321954907</t>
  </si>
  <si>
    <t>G316228</t>
  </si>
  <si>
    <t>PGB026518126</t>
  </si>
  <si>
    <t>임세훈</t>
  </si>
  <si>
    <t>01088103606</t>
  </si>
  <si>
    <t>6094321954906</t>
  </si>
  <si>
    <t>G316224</t>
  </si>
  <si>
    <t>PGB026518123</t>
  </si>
  <si>
    <t>6094321954903</t>
  </si>
  <si>
    <t>G316215</t>
  </si>
  <si>
    <t>PGB026518118</t>
  </si>
  <si>
    <t>6094321954898</t>
  </si>
  <si>
    <t>G316199</t>
  </si>
  <si>
    <t>PGB026518116</t>
  </si>
  <si>
    <t>최은주</t>
  </si>
  <si>
    <t>01067233364</t>
  </si>
  <si>
    <t>HTTPS   WWW.HOLLANDANDBARRETT.COM SHOP PRODUCT HOL</t>
  </si>
  <si>
    <t>6094321954896</t>
  </si>
  <si>
    <t>G316194</t>
  </si>
  <si>
    <t>99431947731</t>
  </si>
  <si>
    <t>PDE026649113</t>
  </si>
  <si>
    <t>김서율</t>
  </si>
  <si>
    <t>01089471845</t>
  </si>
  <si>
    <t>EUROBOX.COM HTTPS   MINIBREW.IO PRO</t>
  </si>
  <si>
    <t>6094321975893</t>
  </si>
  <si>
    <t>D316345</t>
  </si>
  <si>
    <t>KJ0796</t>
  </si>
  <si>
    <t>PDE026649112</t>
  </si>
  <si>
    <t>문철신</t>
  </si>
  <si>
    <t>01034901008</t>
  </si>
  <si>
    <t>HTTPS   WWW.BESTSECRET.COM PRODUCT.HTM CODE 404051</t>
  </si>
  <si>
    <t>6094321975892</t>
  </si>
  <si>
    <t>D316339</t>
  </si>
  <si>
    <t>PDE026649111</t>
  </si>
  <si>
    <t>HTTPS   WWW.MASSIMODUTTI.COM DE HEMD MIT TEXTUR UN</t>
  </si>
  <si>
    <t>6094321975891</t>
  </si>
  <si>
    <t>D316338</t>
  </si>
  <si>
    <t>PDE026649108</t>
  </si>
  <si>
    <t>임지용</t>
  </si>
  <si>
    <t>01022770361</t>
  </si>
  <si>
    <t>PERSONAL TRANSACTIONS EUROBOX.COM</t>
  </si>
  <si>
    <t>6094321975888</t>
  </si>
  <si>
    <t>D316326</t>
  </si>
  <si>
    <t>PDE026649089</t>
  </si>
  <si>
    <t>주대선</t>
  </si>
  <si>
    <t>01036113030</t>
  </si>
  <si>
    <t>EUROBOX.COM HTTPS   EBAY.US M 2GCWC</t>
  </si>
  <si>
    <t>6094321975869</t>
  </si>
  <si>
    <t>D316213</t>
  </si>
  <si>
    <t>PDE026649084</t>
  </si>
  <si>
    <t>김대은</t>
  </si>
  <si>
    <t>01072802106</t>
  </si>
  <si>
    <t>EUROBOX.COM HTTPS   WWW.ROCHESCHEMI</t>
  </si>
  <si>
    <t>6094321975864</t>
  </si>
  <si>
    <t>D316189</t>
  </si>
  <si>
    <t>PDE026649069</t>
  </si>
  <si>
    <t>6094321975849 (2)</t>
  </si>
  <si>
    <t>D316100</t>
  </si>
  <si>
    <t>PDE026649159</t>
  </si>
  <si>
    <t>함승열</t>
  </si>
  <si>
    <t>01020541277</t>
  </si>
  <si>
    <t>6094321975939</t>
  </si>
  <si>
    <t>D316525</t>
  </si>
  <si>
    <t>PDE026649161</t>
  </si>
  <si>
    <t>황숙희</t>
  </si>
  <si>
    <t>01025967648</t>
  </si>
  <si>
    <t>6094321975941</t>
  </si>
  <si>
    <t>D316527</t>
  </si>
  <si>
    <t>PDE026648850</t>
  </si>
  <si>
    <t>6094321975630</t>
  </si>
  <si>
    <t>D314946</t>
  </si>
  <si>
    <t>PDE026649155</t>
  </si>
  <si>
    <t>6094321975935</t>
  </si>
  <si>
    <t>D316493</t>
  </si>
  <si>
    <t>PDE026649152</t>
  </si>
  <si>
    <t>김기원</t>
  </si>
  <si>
    <t>01073601444</t>
  </si>
  <si>
    <t>EUROBOX.COM HTTPS   EN.ZALANDO.DE P</t>
  </si>
  <si>
    <t>6094321975932</t>
  </si>
  <si>
    <t>D316489</t>
  </si>
  <si>
    <t>PDE026649151</t>
  </si>
  <si>
    <t>이종란</t>
  </si>
  <si>
    <t>01022220771</t>
  </si>
  <si>
    <t>6094321975931</t>
  </si>
  <si>
    <t>D316483</t>
  </si>
  <si>
    <t>PDE026649146</t>
  </si>
  <si>
    <t>6094321975926</t>
  </si>
  <si>
    <t>D316475</t>
  </si>
  <si>
    <t>PDE026649140</t>
  </si>
  <si>
    <t>일반전환(품명부정확/전자상거래사이트미기재)</t>
  </si>
  <si>
    <t>6094321975920</t>
  </si>
  <si>
    <t>D316437</t>
  </si>
  <si>
    <t>PDE026649135</t>
  </si>
  <si>
    <t>신우리</t>
  </si>
  <si>
    <t>01065783906</t>
  </si>
  <si>
    <t>EUROBOX.COM HTTPS   EBAY.US M 1X6B5</t>
  </si>
  <si>
    <t>6094321975915</t>
  </si>
  <si>
    <t>D316411</t>
  </si>
  <si>
    <t>PDE026649134</t>
  </si>
  <si>
    <t>장지수</t>
  </si>
  <si>
    <t>01049418373</t>
  </si>
  <si>
    <t>HTTPS   PEPITA.COM EN DIAPERS C1382 LIBERO TOUCH D</t>
  </si>
  <si>
    <t>6094321975914</t>
  </si>
  <si>
    <t>D316410</t>
  </si>
  <si>
    <t>PDE026649122</t>
  </si>
  <si>
    <t>서승건</t>
  </si>
  <si>
    <t>01032829332</t>
  </si>
  <si>
    <t>6094321975902</t>
  </si>
  <si>
    <t>D316369</t>
  </si>
  <si>
    <t>2025-08-05</t>
  </si>
  <si>
    <t>18042697093</t>
  </si>
  <si>
    <t>PFR027987235</t>
  </si>
  <si>
    <t>성시진</t>
  </si>
  <si>
    <t>01083233111</t>
  </si>
  <si>
    <t>HTTPS   EUROMED YACHTING.COM PRODUCTS TELECOMMANDE</t>
  </si>
  <si>
    <t>6094321994015</t>
  </si>
  <si>
    <t>F316465</t>
  </si>
  <si>
    <t>PFR027987219</t>
  </si>
  <si>
    <t>박인호</t>
  </si>
  <si>
    <t>01096802525</t>
  </si>
  <si>
    <t xml:space="preserve">HTTPS   WWW.UNISPORTSTORE.COM REFEREES SHIRT M NK </t>
  </si>
  <si>
    <t>6094321993999</t>
  </si>
  <si>
    <t>F316273</t>
  </si>
  <si>
    <t>PFR027987212</t>
  </si>
  <si>
    <t xml:space="preserve">HTTPS   WWW.KUSMITEA.COM INT LOVELY NIGHT ORGANIC </t>
  </si>
  <si>
    <t>6094321993992</t>
  </si>
  <si>
    <t>F316174</t>
  </si>
  <si>
    <t>PFR027987059</t>
  </si>
  <si>
    <t>6094321993839 (2)</t>
  </si>
  <si>
    <t>F314095</t>
  </si>
  <si>
    <t>PFR027987195</t>
  </si>
  <si>
    <t>김재연</t>
  </si>
  <si>
    <t>01073008910</t>
  </si>
  <si>
    <t>HTTPS   WWW.EBAY.COM ITM 317074698965</t>
  </si>
  <si>
    <t>6094321993975</t>
  </si>
  <si>
    <t>F315946</t>
  </si>
  <si>
    <t>PFR027987187</t>
  </si>
  <si>
    <t>정채연</t>
  </si>
  <si>
    <t>01045801351</t>
  </si>
  <si>
    <t>EUROBOX.COM GLITTER MAKEUP PENCILS</t>
  </si>
  <si>
    <t>6094321993967</t>
  </si>
  <si>
    <t>F315889</t>
  </si>
  <si>
    <t>PFR027987164</t>
  </si>
  <si>
    <t>김명식</t>
  </si>
  <si>
    <t>01073220907</t>
  </si>
  <si>
    <t>HTTPS   LABOUTIQUE.CARLOTTAFILMS.COM PRODUCTS FANT</t>
  </si>
  <si>
    <t>6094321993944</t>
  </si>
  <si>
    <t>F315465</t>
  </si>
  <si>
    <t>PFR027987198</t>
  </si>
  <si>
    <t>양은혜</t>
  </si>
  <si>
    <t>01073213651</t>
  </si>
  <si>
    <t>EUROBOX.COM HTTPS   WWW.PIMKIE.FR P</t>
  </si>
  <si>
    <t>6094321993978</t>
  </si>
  <si>
    <t>F316016</t>
  </si>
  <si>
    <t>18042697104</t>
  </si>
  <si>
    <t>PFR027987228</t>
  </si>
  <si>
    <t>하채용</t>
  </si>
  <si>
    <t>01083880365</t>
  </si>
  <si>
    <t>HTTPS   MARKO HELMETS.COM CASQUE INTEGRAL FULL MOO</t>
  </si>
  <si>
    <t>6094321994008</t>
  </si>
  <si>
    <t>F316400</t>
  </si>
  <si>
    <t>PFR027987093</t>
  </si>
  <si>
    <t>6094321993873</t>
  </si>
  <si>
    <t>F314532</t>
  </si>
  <si>
    <t>PFR027987188</t>
  </si>
  <si>
    <t>안도영</t>
  </si>
  <si>
    <t>01026688002</t>
  </si>
  <si>
    <t>EUROBOX.COM HTTPS   WWW.AMAZON.FR D</t>
  </si>
  <si>
    <t>6094321993968</t>
  </si>
  <si>
    <t>F315900</t>
  </si>
  <si>
    <t>PFR027987193</t>
  </si>
  <si>
    <t>노경록</t>
  </si>
  <si>
    <t>01037455124</t>
  </si>
  <si>
    <t>HTTPS   WWW.EBAY.COM ITM 257000019056</t>
  </si>
  <si>
    <t>6094321993973</t>
  </si>
  <si>
    <t>F315926</t>
  </si>
  <si>
    <t>99431913755</t>
  </si>
  <si>
    <t>PGB026517819</t>
  </si>
  <si>
    <t>장우진</t>
  </si>
  <si>
    <t>01020503351</t>
  </si>
  <si>
    <t>6094321954599</t>
  </si>
  <si>
    <t>G315123</t>
  </si>
  <si>
    <t>PGB026518205</t>
  </si>
  <si>
    <t>김종호</t>
  </si>
  <si>
    <t>01064129475</t>
  </si>
  <si>
    <t>HTTPS   WWW.AMAZON.CO.UK DP B0D9M8VTB1 REF PPX YO2</t>
  </si>
  <si>
    <t>6094321954985</t>
  </si>
  <si>
    <t>G316528</t>
  </si>
  <si>
    <t>PGB026518188</t>
  </si>
  <si>
    <t>박혜정</t>
  </si>
  <si>
    <t>01041727929</t>
  </si>
  <si>
    <t>6094321954968</t>
  </si>
  <si>
    <t>G316451</t>
  </si>
  <si>
    <t>PGB026518185</t>
  </si>
  <si>
    <t>김용수</t>
  </si>
  <si>
    <t>01093903367</t>
  </si>
  <si>
    <t>HTTPS   WWW.EBAY.CO.UK ITM 286661290037</t>
  </si>
  <si>
    <t>6094321954965</t>
  </si>
  <si>
    <t>G316443</t>
  </si>
  <si>
    <t>PGB026518183</t>
  </si>
  <si>
    <t>채희석</t>
  </si>
  <si>
    <t>01037023571</t>
  </si>
  <si>
    <t>HTTPS   PEAKUK.COM OUTLET PRODUCT ID 1385</t>
  </si>
  <si>
    <t>6094321954963</t>
  </si>
  <si>
    <t>G316440</t>
  </si>
  <si>
    <t>PGB026518182</t>
  </si>
  <si>
    <t>이동희</t>
  </si>
  <si>
    <t>01050689098</t>
  </si>
  <si>
    <t>HTTPS   WWW.TAMDHU.COM DALBEALLIE 08</t>
  </si>
  <si>
    <t>6094321954962</t>
  </si>
  <si>
    <t>G316436</t>
  </si>
  <si>
    <t>PGB026518180</t>
  </si>
  <si>
    <t>박태영</t>
  </si>
  <si>
    <t>01057850865</t>
  </si>
  <si>
    <t xml:space="preserve">HTTPS   ENGWELD.CO.UK PRODUCT 3M1120 COMFORT SOFT </t>
  </si>
  <si>
    <t>6094321954960</t>
  </si>
  <si>
    <t>G316421</t>
  </si>
  <si>
    <t>PGB026518177</t>
  </si>
  <si>
    <t>HTTPS   WWW.WAYLANDGAMES.CO.UK VANGUARD ORRUK WARC</t>
  </si>
  <si>
    <t>6094321954957</t>
  </si>
  <si>
    <t>G316404</t>
  </si>
  <si>
    <t>PGB026518174</t>
  </si>
  <si>
    <t>HTTPS   WWW.EBAY.CO.UK ITM 205623349956</t>
  </si>
  <si>
    <t>6094321954954</t>
  </si>
  <si>
    <t>G316401</t>
  </si>
  <si>
    <t>PGB026518169</t>
  </si>
  <si>
    <t>이찬민</t>
  </si>
  <si>
    <t>01037874121</t>
  </si>
  <si>
    <t>6094321954949</t>
  </si>
  <si>
    <t>G316371</t>
  </si>
  <si>
    <t>PGB026518154</t>
  </si>
  <si>
    <t>HTTPS   EBAY.US M RJQXGK</t>
  </si>
  <si>
    <t>6094321954934</t>
  </si>
  <si>
    <t>G316318</t>
  </si>
  <si>
    <t>PGB026518146</t>
  </si>
  <si>
    <t>신승현</t>
  </si>
  <si>
    <t>01055821766</t>
  </si>
  <si>
    <t>HTTPS   WWW.ADIDAS.CO.UK ADIDAS ADVENTURE BACKPACK</t>
  </si>
  <si>
    <t>6094321954926</t>
  </si>
  <si>
    <t>G316275</t>
  </si>
  <si>
    <t>PGB026518136</t>
  </si>
  <si>
    <t>6094321954916</t>
  </si>
  <si>
    <t>G316251</t>
  </si>
  <si>
    <t>PGB026518134</t>
  </si>
  <si>
    <t>김성준</t>
  </si>
  <si>
    <t>01099765078</t>
  </si>
  <si>
    <t>HTTPS   WWW.DARKSPHERE.CO.UK P.PHP P 102067</t>
  </si>
  <si>
    <t>6094321954914</t>
  </si>
  <si>
    <t>G316247</t>
  </si>
  <si>
    <t>PGB026518120</t>
  </si>
  <si>
    <t>김다울</t>
  </si>
  <si>
    <t>01099356230</t>
  </si>
  <si>
    <t>HTTPS   UK.TOMMY.COM STRIPE FLARED DENIM SHORTS WW</t>
  </si>
  <si>
    <t>6094321954900</t>
  </si>
  <si>
    <t>G316204</t>
  </si>
  <si>
    <t>PGB026518112</t>
  </si>
  <si>
    <t>HTTPS   WWW.EBAY.CO.UK ITM 306397924381  SKW DRESD</t>
  </si>
  <si>
    <t>6094321954892</t>
  </si>
  <si>
    <t>G316182</t>
  </si>
  <si>
    <t>PGB026518111</t>
  </si>
  <si>
    <t>HTTPS   WWW.EBAY.CO.UK ITM 236217631979  SKW LIMOG</t>
  </si>
  <si>
    <t>6094321954891</t>
  </si>
  <si>
    <t>G316181</t>
  </si>
  <si>
    <t>PGB026518104</t>
  </si>
  <si>
    <t>김기범</t>
  </si>
  <si>
    <t>01024392493</t>
  </si>
  <si>
    <t>HTTPS   WWW.COS.COM EN GB MEN MENSWEAR TSHIRTS REL</t>
  </si>
  <si>
    <t>6094321954884</t>
  </si>
  <si>
    <t>G316136</t>
  </si>
  <si>
    <t>PGB026518092</t>
  </si>
  <si>
    <t>HTTPS   EBAY.US M HULCIU</t>
  </si>
  <si>
    <t>6094321954872</t>
  </si>
  <si>
    <t>G316106</t>
  </si>
  <si>
    <t>PGB026518087</t>
  </si>
  <si>
    <t>장현일</t>
  </si>
  <si>
    <t>01089664166</t>
  </si>
  <si>
    <t>HTTPS   WWW.EBAY.CO.UK ITM 226852227504  SKW TEA S</t>
  </si>
  <si>
    <t>6094321954867</t>
  </si>
  <si>
    <t>G316096</t>
  </si>
  <si>
    <t>PGB026518081</t>
  </si>
  <si>
    <t>HTTPS   WWW.EBAY.CO.UK ITM 127224439625</t>
  </si>
  <si>
    <t>6094321954861</t>
  </si>
  <si>
    <t>G316048</t>
  </si>
  <si>
    <t>PGB026518047</t>
  </si>
  <si>
    <t>6094321954827</t>
  </si>
  <si>
    <t>G315929</t>
  </si>
  <si>
    <t>PGB026518010</t>
  </si>
  <si>
    <t>윤세규</t>
  </si>
  <si>
    <t>01062056018</t>
  </si>
  <si>
    <t>6094321954790</t>
  </si>
  <si>
    <t>G315818</t>
  </si>
  <si>
    <t>2025-08-06</t>
  </si>
  <si>
    <t>72220339056</t>
  </si>
  <si>
    <t>PDE026649163</t>
  </si>
  <si>
    <t>유성원</t>
  </si>
  <si>
    <t>01054608997</t>
  </si>
  <si>
    <t>HTTPS   WWW.CHERVO.COM WO EN TORRE 170E</t>
  </si>
  <si>
    <t>6094321975943</t>
  </si>
  <si>
    <t>D316544</t>
  </si>
  <si>
    <t>PDE026649110</t>
  </si>
  <si>
    <t>임은우</t>
  </si>
  <si>
    <t>01071829082</t>
  </si>
  <si>
    <t>EUROBOX.COM HTTPS   WWW.NEXT.DE EN</t>
  </si>
  <si>
    <t>6094321975890</t>
  </si>
  <si>
    <t>D316336</t>
  </si>
  <si>
    <t>PDE026649096</t>
  </si>
  <si>
    <t>박혜연</t>
  </si>
  <si>
    <t>01048126297</t>
  </si>
  <si>
    <t>HTTPS   WWW.GLAMOOD.COM KO CRISS CROSS DESIGNED LE</t>
  </si>
  <si>
    <t>6094321975876</t>
  </si>
  <si>
    <t>D316292</t>
  </si>
  <si>
    <t>PDE026648546</t>
  </si>
  <si>
    <t>김홍</t>
  </si>
  <si>
    <t>01024597110</t>
  </si>
  <si>
    <t>6094321975326</t>
  </si>
  <si>
    <t>D313174</t>
  </si>
  <si>
    <t>PDE026649029</t>
  </si>
  <si>
    <t>박정훈</t>
  </si>
  <si>
    <t>01099543605</t>
  </si>
  <si>
    <t>EUROBOX.COM HTTPS   EBAY.US M PCNOC</t>
  </si>
  <si>
    <t>6094321975809</t>
  </si>
  <si>
    <t>D315859</t>
  </si>
  <si>
    <t>PDE026648975</t>
  </si>
  <si>
    <t>HTTPS   WWW.EBAY.COM ITM 125972063108</t>
  </si>
  <si>
    <t>6094321975755</t>
  </si>
  <si>
    <t>D315617</t>
  </si>
  <si>
    <t>PDE026648905</t>
  </si>
  <si>
    <t>미수리배달 회수건/신규송장발행 및 현장전달완료</t>
  </si>
  <si>
    <t>EUROBOX.COM HTTPS   EBAY.US M NEEM9</t>
  </si>
  <si>
    <t>6094321975685 (2)</t>
  </si>
  <si>
    <t>D315192</t>
  </si>
  <si>
    <t>PDE026649092</t>
  </si>
  <si>
    <t>EUROBOX.COM HTTPS   EBAY.US M KXXGD</t>
  </si>
  <si>
    <t>6094321975872</t>
  </si>
  <si>
    <t>D316244</t>
  </si>
  <si>
    <t>2025-08-07</t>
  </si>
  <si>
    <t>18050214894</t>
  </si>
  <si>
    <t>PDE026649201</t>
  </si>
  <si>
    <t>HTTPS   WWW.DISCOGS.COM SELL ORDER 3642448 1707</t>
  </si>
  <si>
    <t>6094321975981</t>
  </si>
  <si>
    <t>D316737</t>
  </si>
  <si>
    <t>PDE026649198</t>
  </si>
  <si>
    <t>박옥임</t>
  </si>
  <si>
    <t>01059680705</t>
  </si>
  <si>
    <t>EUROBOX.COM HTTPS   ORDER.EBAY.DE O</t>
  </si>
  <si>
    <t>6094321975978</t>
  </si>
  <si>
    <t>D316725</t>
  </si>
  <si>
    <t>PDE026649180</t>
  </si>
  <si>
    <t>6094321975960</t>
  </si>
  <si>
    <t>D316610</t>
  </si>
  <si>
    <t>PDE026649178</t>
  </si>
  <si>
    <t>6094321975958</t>
  </si>
  <si>
    <t>D316606</t>
  </si>
  <si>
    <t>PDE026649166</t>
  </si>
  <si>
    <t>HTTPS   LITTLE DUTCH.COM PRODUCTS BADCAPE GROEN ES</t>
  </si>
  <si>
    <t>6094321975946</t>
  </si>
  <si>
    <t>D316557</t>
  </si>
  <si>
    <t>PDE026648938</t>
  </si>
  <si>
    <t>EUROBOX.COM HTTPS   EBAY.US M MEENF</t>
  </si>
  <si>
    <t>6094321975718</t>
  </si>
  <si>
    <t>D315423</t>
  </si>
  <si>
    <t>PDE026649150</t>
  </si>
  <si>
    <t>강채윤</t>
  </si>
  <si>
    <t>01022654533</t>
  </si>
  <si>
    <t>6094321975930</t>
  </si>
  <si>
    <t>D316482</t>
  </si>
  <si>
    <t>PDE026649136</t>
  </si>
  <si>
    <t>트렌드웨이브</t>
  </si>
  <si>
    <t>01049496449</t>
  </si>
  <si>
    <t>EU.AIMELEONDORE.COM</t>
  </si>
  <si>
    <t>6094321975916</t>
  </si>
  <si>
    <t>D316427</t>
  </si>
  <si>
    <t>PDE026649123</t>
  </si>
  <si>
    <t>박희서</t>
  </si>
  <si>
    <t>01048532732</t>
  </si>
  <si>
    <t>HTTPS   WWW.CAFFEBORBONE.COM DE EN 50 CAPSULES KIK</t>
  </si>
  <si>
    <t>6094321975903</t>
  </si>
  <si>
    <t>D316374</t>
  </si>
  <si>
    <t>PDE026649083</t>
  </si>
  <si>
    <t>문정민</t>
  </si>
  <si>
    <t>01042017380</t>
  </si>
  <si>
    <t>HTTPS   WWW.VINTED.COM ITEMS 6698863294 POLO BLAU</t>
  </si>
  <si>
    <t>6094321975863</t>
  </si>
  <si>
    <t>D316171</t>
  </si>
  <si>
    <t>PDE026649160</t>
  </si>
  <si>
    <t>윤재성</t>
  </si>
  <si>
    <t>01047116809</t>
  </si>
  <si>
    <t>6094321975940</t>
  </si>
  <si>
    <t>D316526</t>
  </si>
  <si>
    <t>2025-08-08</t>
  </si>
  <si>
    <t>18042697115</t>
  </si>
  <si>
    <t>PFR027987247</t>
  </si>
  <si>
    <t>박참이</t>
  </si>
  <si>
    <t>01032056641</t>
  </si>
  <si>
    <t>HTTPS   BONPOINT VINTAGE.COM ACCOUNT  MES COMMANDE</t>
  </si>
  <si>
    <t>6094321994027</t>
  </si>
  <si>
    <t>F316595</t>
  </si>
  <si>
    <t>PFR027987030</t>
  </si>
  <si>
    <t>노소진</t>
  </si>
  <si>
    <t>01093158911</t>
  </si>
  <si>
    <t>HTTPS   ATELIERCHOUX.COM EN SHOP CARRE TAPESTRY PI</t>
  </si>
  <si>
    <t>6094321993810</t>
  </si>
  <si>
    <t>F313739</t>
  </si>
  <si>
    <t>PFR027987239</t>
  </si>
  <si>
    <t>변준호</t>
  </si>
  <si>
    <t>01089959758</t>
  </si>
  <si>
    <t>HTTPS   WWW.VINSETMILLESIMES.COM EN DAUVISSAT 1151</t>
  </si>
  <si>
    <t>6094321994019</t>
  </si>
  <si>
    <t>F316513</t>
  </si>
  <si>
    <t>PFR027987237</t>
  </si>
  <si>
    <t>김철</t>
  </si>
  <si>
    <t>01041330272</t>
  </si>
  <si>
    <t>WWW.DISCOGS.COM</t>
  </si>
  <si>
    <t>6094321994017</t>
  </si>
  <si>
    <t>F316479</t>
  </si>
  <si>
    <t>PFR027987233</t>
  </si>
  <si>
    <t>6094321994013</t>
  </si>
  <si>
    <t>F316458</t>
  </si>
  <si>
    <t>PFR027987232</t>
  </si>
  <si>
    <t>한성우</t>
  </si>
  <si>
    <t>01058832128</t>
  </si>
  <si>
    <t>HTTPS   WWW.FRANCISKURKDJIAN.COM INT EN P SAMPLE S</t>
  </si>
  <si>
    <t>6094321994012</t>
  </si>
  <si>
    <t>F316438</t>
  </si>
  <si>
    <t>PFR027987226</t>
  </si>
  <si>
    <t>박준상</t>
  </si>
  <si>
    <t>01030716608</t>
  </si>
  <si>
    <t>6094321994006</t>
  </si>
  <si>
    <t>F316397</t>
  </si>
  <si>
    <t>PFR027987224</t>
  </si>
  <si>
    <t>김한별</t>
  </si>
  <si>
    <t>01037161246</t>
  </si>
  <si>
    <t>HTTPS   WWW.JANOD.COM FR 1010 TABLE D ACTIVITES JO</t>
  </si>
  <si>
    <t>6094321994004</t>
  </si>
  <si>
    <t>F316329</t>
  </si>
  <si>
    <t>PFR027987222</t>
  </si>
  <si>
    <t>01071285328</t>
  </si>
  <si>
    <t>HTTPS   BELLEROSE.COM PRODUCTS BOYS SOCKS BRAM MOJ</t>
  </si>
  <si>
    <t>6094321994002</t>
  </si>
  <si>
    <t>F316307</t>
  </si>
  <si>
    <t>PFR027987217</t>
  </si>
  <si>
    <t>6094321993997</t>
  </si>
  <si>
    <t>F316229</t>
  </si>
  <si>
    <t>PFR027987211</t>
  </si>
  <si>
    <t>HTTPS   WWW.KUSMITEA.COM INT IMPERIAL LABEL ORGANI</t>
  </si>
  <si>
    <t>6094321993991</t>
  </si>
  <si>
    <t>F316173</t>
  </si>
  <si>
    <t>PFR027987199</t>
  </si>
  <si>
    <t>권효진</t>
  </si>
  <si>
    <t>01097353409</t>
  </si>
  <si>
    <t>HTTPS   OMRBEAUTY.COM EN FLUID</t>
  </si>
  <si>
    <t>6094321993979</t>
  </si>
  <si>
    <t>F316049</t>
  </si>
  <si>
    <t>PFR027987190</t>
  </si>
  <si>
    <t>조소영</t>
  </si>
  <si>
    <t>01062576104</t>
  </si>
  <si>
    <t>HTTPS   WWW.MAISONH.COM EN DE PRODUCTS EUGENIE DRE</t>
  </si>
  <si>
    <t>6094321993970</t>
  </si>
  <si>
    <t>F315918</t>
  </si>
  <si>
    <t>PFR027987122</t>
  </si>
  <si>
    <t>김이지</t>
  </si>
  <si>
    <t>01051941669</t>
  </si>
  <si>
    <t>EUROBOX.COM VOICI UNE ANNONCE INTÉ</t>
  </si>
  <si>
    <t>6094321993902 (2)</t>
  </si>
  <si>
    <t>F314984</t>
  </si>
  <si>
    <t>PFR027987090</t>
  </si>
  <si>
    <t>EUROBOX.COM HTTPS   WWW.VINTED.DE I</t>
  </si>
  <si>
    <t>6094321993870</t>
  </si>
  <si>
    <t>F314500</t>
  </si>
  <si>
    <t>PFR027987240</t>
  </si>
  <si>
    <t>김형록</t>
  </si>
  <si>
    <t>01023722045</t>
  </si>
  <si>
    <t>EUROBOX.COM HTTPS   HYGEE.CO PRODUC</t>
  </si>
  <si>
    <t>6094321994020</t>
  </si>
  <si>
    <t>F316516</t>
  </si>
  <si>
    <t>18050214905</t>
  </si>
  <si>
    <t>PDE026649214</t>
  </si>
  <si>
    <t>6094321975994</t>
  </si>
  <si>
    <t>D316797</t>
  </si>
  <si>
    <t>PDE026648851</t>
  </si>
  <si>
    <t>01035522622</t>
  </si>
  <si>
    <t>회수7071915019200/후)주소변경(주소오기재)/반송재배송대납</t>
  </si>
  <si>
    <t>6094321975631 (3)</t>
  </si>
  <si>
    <t>D314947</t>
  </si>
  <si>
    <t>PDE026649211</t>
  </si>
  <si>
    <t>이문경</t>
  </si>
  <si>
    <t>01041727822</t>
  </si>
  <si>
    <t>6094321975991</t>
  </si>
  <si>
    <t>D316775</t>
  </si>
  <si>
    <t>PDE026649210</t>
  </si>
  <si>
    <t>박효원</t>
  </si>
  <si>
    <t>01076504014</t>
  </si>
  <si>
    <t>6094321975990</t>
  </si>
  <si>
    <t>D316774</t>
  </si>
  <si>
    <t>PDE026649209</t>
  </si>
  <si>
    <t>6094321975989</t>
  </si>
  <si>
    <t>D316765</t>
  </si>
  <si>
    <t>PDE026649208</t>
  </si>
  <si>
    <t>노현정</t>
  </si>
  <si>
    <t>01039597104</t>
  </si>
  <si>
    <t>6094321975988</t>
  </si>
  <si>
    <t>D316764</t>
  </si>
  <si>
    <t>PDE026649206</t>
  </si>
  <si>
    <t>김현숙</t>
  </si>
  <si>
    <t>01024296506</t>
  </si>
  <si>
    <t>6094321975986</t>
  </si>
  <si>
    <t>D316762</t>
  </si>
  <si>
    <t>PDE026649205</t>
  </si>
  <si>
    <t>김유선</t>
  </si>
  <si>
    <t>01052976710</t>
  </si>
  <si>
    <t>6094321975985</t>
  </si>
  <si>
    <t>D316761</t>
  </si>
  <si>
    <t>PDE026649203</t>
  </si>
  <si>
    <t>정혜경</t>
  </si>
  <si>
    <t>01090834825</t>
  </si>
  <si>
    <t>6094321975983</t>
  </si>
  <si>
    <t>D316759</t>
  </si>
  <si>
    <t>PDE026649185</t>
  </si>
  <si>
    <t>권순성</t>
  </si>
  <si>
    <t>01063857939</t>
  </si>
  <si>
    <t xml:space="preserve">HTTPS   WWW.TIPP KICK.COM EN FOOTBALL GAMES RETRO </t>
  </si>
  <si>
    <t>6094321975965</t>
  </si>
  <si>
    <t>D316642</t>
  </si>
  <si>
    <t>PDE026649182</t>
  </si>
  <si>
    <t>이인섭</t>
  </si>
  <si>
    <t>01038490265</t>
  </si>
  <si>
    <t>6094321975962</t>
  </si>
  <si>
    <t>D316618</t>
  </si>
  <si>
    <t>PDE026649181</t>
  </si>
  <si>
    <t>최보금</t>
  </si>
  <si>
    <t>01032731132</t>
  </si>
  <si>
    <t>6094321975961</t>
  </si>
  <si>
    <t>D316617</t>
  </si>
  <si>
    <t>PDE026649179</t>
  </si>
  <si>
    <t>박혜준</t>
  </si>
  <si>
    <t>01090682686</t>
  </si>
  <si>
    <t>EUROBOX.COM HTTPS   ERSATZTEILE.PAI</t>
  </si>
  <si>
    <t>6094321975959</t>
  </si>
  <si>
    <t>D316607</t>
  </si>
  <si>
    <t>PDE026649175</t>
  </si>
  <si>
    <t>황서연</t>
  </si>
  <si>
    <t>01086346804</t>
  </si>
  <si>
    <t>6094321975955</t>
  </si>
  <si>
    <t>D316588</t>
  </si>
  <si>
    <t>PDE026649174</t>
  </si>
  <si>
    <t>HTTPS   WWW.KATEANDKON.COM FINE WINE 14051 TRAUBEN</t>
  </si>
  <si>
    <t>6094321975954</t>
  </si>
  <si>
    <t>D316582</t>
  </si>
  <si>
    <t>PDE026649156</t>
  </si>
  <si>
    <t>가격취하 오주형반장</t>
  </si>
  <si>
    <t>EUROBOX.COM HTTPS   EBAY.US M JHIW7</t>
  </si>
  <si>
    <t>6094321975936</t>
  </si>
  <si>
    <t>D316497</t>
  </si>
  <si>
    <t>PDE026649137</t>
  </si>
  <si>
    <t>EUROBOX.COM HTTPS   EBAY.US M UBNJB</t>
  </si>
  <si>
    <t>6094321975917</t>
  </si>
  <si>
    <t>D316430</t>
  </si>
  <si>
    <t>PDE026649212</t>
  </si>
  <si>
    <t>문석붕</t>
  </si>
  <si>
    <t>01062063185</t>
  </si>
  <si>
    <t>6094321975992</t>
  </si>
  <si>
    <t>D316776</t>
  </si>
  <si>
    <t>2025-08-09</t>
  </si>
  <si>
    <t>18042697126</t>
  </si>
  <si>
    <t>PFR027987263</t>
  </si>
  <si>
    <t>최연희</t>
  </si>
  <si>
    <t>01046279794</t>
  </si>
  <si>
    <t>HTTPS   EAUDEMELISSE.COM EN BOUTIQUE ROOM SPRAYS 1</t>
  </si>
  <si>
    <t>6094321994043</t>
  </si>
  <si>
    <t>F316800</t>
  </si>
  <si>
    <t>PFR027987255</t>
  </si>
  <si>
    <t>HTTPS   WWW.EBAY.COM ITM 167367630613 MKCID 16 AMP</t>
  </si>
  <si>
    <t>6094321994035</t>
  </si>
  <si>
    <t>F316692</t>
  </si>
  <si>
    <t>PFR027987246</t>
  </si>
  <si>
    <t>HTTPS   ALAIN MILLIAT.COM EN PRODUCTS JUS ORANGE T</t>
  </si>
  <si>
    <t>6094321994026</t>
  </si>
  <si>
    <t>F316581</t>
  </si>
  <si>
    <t>PFR027987100</t>
  </si>
  <si>
    <t>6094321993880</t>
  </si>
  <si>
    <t>F314713</t>
  </si>
  <si>
    <t>PFR027987223</t>
  </si>
  <si>
    <t>김기현</t>
  </si>
  <si>
    <t>01050183717</t>
  </si>
  <si>
    <t>EUROBOX.COM HTTPS   EBAY.US M H1NUD</t>
  </si>
  <si>
    <t>6094321994003</t>
  </si>
  <si>
    <t>F316327</t>
  </si>
  <si>
    <t>PFR027987196</t>
  </si>
  <si>
    <t>HTTPS   FR.SANDRO PARIS.COM FR P ROBE LONGUE FRANG</t>
  </si>
  <si>
    <t>6094321993976</t>
  </si>
  <si>
    <t>F315987</t>
  </si>
  <si>
    <t>PFR027987167</t>
  </si>
  <si>
    <t>HTTPS   WWW.EBAY.COM ITM 226813238827</t>
  </si>
  <si>
    <t>6094321993947 (3)</t>
  </si>
  <si>
    <t>F315512</t>
  </si>
  <si>
    <t>PFR027987238</t>
  </si>
  <si>
    <t>박광용</t>
  </si>
  <si>
    <t>01047628955</t>
  </si>
  <si>
    <t>EUROBOX.COM HTTPS   WWW.JDM MOTOS.F</t>
  </si>
  <si>
    <t>6094321994018</t>
  </si>
  <si>
    <t>F316502</t>
  </si>
  <si>
    <t>99431913766</t>
  </si>
  <si>
    <t>PGB026518197</t>
  </si>
  <si>
    <t>강연주</t>
  </si>
  <si>
    <t>01051072696</t>
  </si>
  <si>
    <t>6094321954977</t>
  </si>
  <si>
    <t>G316507</t>
  </si>
  <si>
    <t>PGB026518198</t>
  </si>
  <si>
    <t>김태환</t>
  </si>
  <si>
    <t>01059631987</t>
  </si>
  <si>
    <t>HTTPS   WWW.66NORTH.COM UK HELGAFELL VEST P W61241</t>
  </si>
  <si>
    <t>6094321954978</t>
  </si>
  <si>
    <t>G316509</t>
  </si>
  <si>
    <t>PGB026518191</t>
  </si>
  <si>
    <t>김양환</t>
  </si>
  <si>
    <t>01043740045</t>
  </si>
  <si>
    <t>HTTPS   WWW.BRITAX ROMER.CO.UK CAR SEATS CHILD ADV</t>
  </si>
  <si>
    <t>6094321954971</t>
  </si>
  <si>
    <t>G316460</t>
  </si>
  <si>
    <t>PGB026518181</t>
  </si>
  <si>
    <t>6094321954961</t>
  </si>
  <si>
    <t>G316431</t>
  </si>
  <si>
    <t>PGB026518175</t>
  </si>
  <si>
    <t>HTTPS   WWW.EBAY.CO.UK ITM 146716003643</t>
  </si>
  <si>
    <t>6094321954955</t>
  </si>
  <si>
    <t>G316402</t>
  </si>
  <si>
    <t>PGB026518170</t>
  </si>
  <si>
    <t>윤성준</t>
  </si>
  <si>
    <t>01031775507</t>
  </si>
  <si>
    <t>HTTPS   AVAOFNORWAY.COM PRODUCTS AC 01 GUN INTERNA</t>
  </si>
  <si>
    <t>6094321954950</t>
  </si>
  <si>
    <t>G316375</t>
  </si>
  <si>
    <t>PGB026518168</t>
  </si>
  <si>
    <t>HTTPS   WWW.GOBLINGAMING.CO.UK PRODUCTS THONDIA BR</t>
  </si>
  <si>
    <t>6094321954948</t>
  </si>
  <si>
    <t>G316368</t>
  </si>
  <si>
    <t>PGB026518158</t>
  </si>
  <si>
    <t>심종현</t>
  </si>
  <si>
    <t>01047061360</t>
  </si>
  <si>
    <t>HTTPS   WWW.RIVERSOARRECORDS.COM PRODUCTS WINGS WI</t>
  </si>
  <si>
    <t>6094321954938</t>
  </si>
  <si>
    <t>G316325</t>
  </si>
  <si>
    <t>PGB026518138</t>
  </si>
  <si>
    <t>6094321954918</t>
  </si>
  <si>
    <t>G316259</t>
  </si>
  <si>
    <t>PGB026518045</t>
  </si>
  <si>
    <t>일반전환(전자상거래사이트미기재)//전)SHPR수정(.)</t>
  </si>
  <si>
    <t>6094321954825</t>
  </si>
  <si>
    <t>G315917</t>
  </si>
  <si>
    <t>PGB026518040</t>
  </si>
  <si>
    <t>장은화</t>
  </si>
  <si>
    <t>01023837147</t>
  </si>
  <si>
    <t>HTTPS   WWW.AMEVISTA.COM UK PRADA PR A21V 17N1O1</t>
  </si>
  <si>
    <t>6094321954820</t>
  </si>
  <si>
    <t>G315901</t>
  </si>
  <si>
    <t>PGB026517929</t>
  </si>
  <si>
    <t>HTTPS   EBAY.US M 2HMGGA</t>
  </si>
  <si>
    <t>6094321954709</t>
  </si>
  <si>
    <t>G315500</t>
  </si>
  <si>
    <t>PGB026517840</t>
  </si>
  <si>
    <t>HTTPS   WWW.EBAY.COM ITM 326662519022</t>
  </si>
  <si>
    <t>6094321954620</t>
  </si>
  <si>
    <t>G315194</t>
  </si>
  <si>
    <t>PGB026517499</t>
  </si>
  <si>
    <t>HTTPS   WWW.EBAY.COM ITM 187342419210</t>
  </si>
  <si>
    <t>6094321954279</t>
  </si>
  <si>
    <t>G313955</t>
  </si>
  <si>
    <t>PGB026518279</t>
  </si>
  <si>
    <t>이지윤</t>
  </si>
  <si>
    <t>01052659819</t>
  </si>
  <si>
    <t>HTTPS   CDN.SHOPIFY.COM S FILES 1 0087 3952 0574 F</t>
  </si>
  <si>
    <t>6094321955059</t>
  </si>
  <si>
    <t>G316745</t>
  </si>
  <si>
    <t>PGB026518267</t>
  </si>
  <si>
    <t>박유주</t>
  </si>
  <si>
    <t>01071043227</t>
  </si>
  <si>
    <t>6094321955047</t>
  </si>
  <si>
    <t>G316710</t>
  </si>
  <si>
    <t>PGB026518259</t>
  </si>
  <si>
    <t>HTTPS   WWW.DARKSPHERE.CO.UK P.PHP P 153786</t>
  </si>
  <si>
    <t>6094321955039</t>
  </si>
  <si>
    <t>G316689</t>
  </si>
  <si>
    <t>PGB026518258</t>
  </si>
  <si>
    <t>김채을</t>
  </si>
  <si>
    <t>01047543171</t>
  </si>
  <si>
    <t>HTTPS   WWW.KILLSTAR.COM PRODUCTS DARKMOOR ACADEMY</t>
  </si>
  <si>
    <t>6094321955038</t>
  </si>
  <si>
    <t>G316686</t>
  </si>
  <si>
    <t>PGB026518251</t>
  </si>
  <si>
    <t>01021916564</t>
  </si>
  <si>
    <t>6094321955031</t>
  </si>
  <si>
    <t>G316673</t>
  </si>
  <si>
    <t>PGB026518249</t>
  </si>
  <si>
    <t>6094321955029</t>
  </si>
  <si>
    <t>G316657</t>
  </si>
  <si>
    <t>PGB026518248</t>
  </si>
  <si>
    <t>조경원</t>
  </si>
  <si>
    <t>01052701579</t>
  </si>
  <si>
    <t xml:space="preserve">HTTPS   WWW.BODEN.COM PRODUCTS DOUBLE CLOTH DRESS </t>
  </si>
  <si>
    <t>6094321955028</t>
  </si>
  <si>
    <t>G316656</t>
  </si>
  <si>
    <t>PGB026518246</t>
  </si>
  <si>
    <t>김영옥</t>
  </si>
  <si>
    <t>01043116000</t>
  </si>
  <si>
    <t xml:space="preserve">HTTPS   WWW.VITABIOTICS.COM COLLECTIONS VITAMIN D </t>
  </si>
  <si>
    <t>6094321955026</t>
  </si>
  <si>
    <t>G316653</t>
  </si>
  <si>
    <t>PGB026518241</t>
  </si>
  <si>
    <t>나영수</t>
  </si>
  <si>
    <t>01087157046</t>
  </si>
  <si>
    <t>6094321955021</t>
  </si>
  <si>
    <t>G316639</t>
  </si>
  <si>
    <t>PGB026518235</t>
  </si>
  <si>
    <t>송민수</t>
  </si>
  <si>
    <t>01055063632</t>
  </si>
  <si>
    <t>HTTPS   THETROLLTRADER.COM PRODUCTS KASRKIN TROOPE</t>
  </si>
  <si>
    <t>6094321955015</t>
  </si>
  <si>
    <t>G316626</t>
  </si>
  <si>
    <t>PGB026518228</t>
  </si>
  <si>
    <t>01099912853</t>
  </si>
  <si>
    <t>HTTPS   WWW.EBAY.COM ITM 295773692503</t>
  </si>
  <si>
    <t>6094321955008</t>
  </si>
  <si>
    <t>G316609</t>
  </si>
  <si>
    <t>PGB026518227</t>
  </si>
  <si>
    <t>엄정은</t>
  </si>
  <si>
    <t>01085550911</t>
  </si>
  <si>
    <t>HTTPS   WWW.WATCHPILOT.COM PRODUCTS MATTHEW WILLIA</t>
  </si>
  <si>
    <t>6094321955007</t>
  </si>
  <si>
    <t>G316601</t>
  </si>
  <si>
    <t>PGB026518223</t>
  </si>
  <si>
    <t>01041754033</t>
  </si>
  <si>
    <t>6094321955003</t>
  </si>
  <si>
    <t>G316592</t>
  </si>
  <si>
    <t>PGB026518219</t>
  </si>
  <si>
    <t>박채연</t>
  </si>
  <si>
    <t>01022924505</t>
  </si>
  <si>
    <t>HTTPS   UK.GOLFWANG.COM PRODUCTS DONT TAP THE GLAS</t>
  </si>
  <si>
    <t>6094321954999</t>
  </si>
  <si>
    <t>G316584</t>
  </si>
  <si>
    <t>PGB026518218</t>
  </si>
  <si>
    <t>HTTPS   WWW.EBAY.COM ITM 187445563651</t>
  </si>
  <si>
    <t>6094321954998</t>
  </si>
  <si>
    <t>G316583</t>
  </si>
  <si>
    <t>PGB026518215</t>
  </si>
  <si>
    <t>HTTPS   WWW.HARRODS.COM EN GB P COMPOZ WOODY KIT 3</t>
  </si>
  <si>
    <t>6094321954995</t>
  </si>
  <si>
    <t>G316562</t>
  </si>
  <si>
    <t>PGB026518214</t>
  </si>
  <si>
    <t>장욱</t>
  </si>
  <si>
    <t>01062357952</t>
  </si>
  <si>
    <t>HTTPS   WWW.FULTONUMBRELLAS.COM WOMENS FOLDING UMB</t>
  </si>
  <si>
    <t>6094321954994</t>
  </si>
  <si>
    <t>G316559</t>
  </si>
  <si>
    <t>PGB026518213</t>
  </si>
  <si>
    <t>어연오</t>
  </si>
  <si>
    <t>01048435782</t>
  </si>
  <si>
    <t>HTTPS   FILOFAX.COM PRODUCTS HOLBORN POCKET ORGANI</t>
  </si>
  <si>
    <t>6094321954993</t>
  </si>
  <si>
    <t>G316558</t>
  </si>
  <si>
    <t>PGB026518210</t>
  </si>
  <si>
    <t>손규동</t>
  </si>
  <si>
    <t>01066496175</t>
  </si>
  <si>
    <t>MAH SHOP.CO.UK</t>
  </si>
  <si>
    <t>6094321954990</t>
  </si>
  <si>
    <t>G316539</t>
  </si>
  <si>
    <t>PGB026518209</t>
  </si>
  <si>
    <t>6094321954989</t>
  </si>
  <si>
    <t>G316535</t>
  </si>
  <si>
    <t>PGB026518192</t>
  </si>
  <si>
    <t>김수안</t>
  </si>
  <si>
    <t>01051874858</t>
  </si>
  <si>
    <t>6094321954972</t>
  </si>
  <si>
    <t>G316469</t>
  </si>
  <si>
    <t>2025-08-10</t>
  </si>
  <si>
    <t>99431913770</t>
  </si>
  <si>
    <t>PGB026518307</t>
  </si>
  <si>
    <t xml:space="preserve">HTTPS   WWW.WAYLANDGAMES.CO.UK SPACE MARINES DROP </t>
  </si>
  <si>
    <t>6094321955087</t>
  </si>
  <si>
    <t>G316866</t>
  </si>
  <si>
    <t>PGB026517855</t>
  </si>
  <si>
    <t>HTTPS   EBAY.US M YE6NNR</t>
  </si>
  <si>
    <t>6094321954635</t>
  </si>
  <si>
    <t>G315218</t>
  </si>
  <si>
    <t>PGB026518299</t>
  </si>
  <si>
    <t>지정숙</t>
  </si>
  <si>
    <t>01028325670</t>
  </si>
  <si>
    <t>6094321955079</t>
  </si>
  <si>
    <t>G316817</t>
  </si>
  <si>
    <t>PGB026518297</t>
  </si>
  <si>
    <t>권현우</t>
  </si>
  <si>
    <t>01047152212</t>
  </si>
  <si>
    <t>HTTPS   WWW.WARHAMMER.COM EN GB SHOP SPEARHEAD SON</t>
  </si>
  <si>
    <t>6094321955077</t>
  </si>
  <si>
    <t>G316811</t>
  </si>
  <si>
    <t>PGB026518291</t>
  </si>
  <si>
    <t>안송이</t>
  </si>
  <si>
    <t>01033910718</t>
  </si>
  <si>
    <t>6094321955071</t>
  </si>
  <si>
    <t>G316804</t>
  </si>
  <si>
    <t>PGB026518290</t>
  </si>
  <si>
    <t>양나윤</t>
  </si>
  <si>
    <t>01063326554</t>
  </si>
  <si>
    <t>HTTPS   EU.MATILDAGOAD.COM PRODUCTS STAR HOOK BRUS</t>
  </si>
  <si>
    <t>6094321955070</t>
  </si>
  <si>
    <t>G316803</t>
  </si>
  <si>
    <t>PGB026518284</t>
  </si>
  <si>
    <t>HTTPS   WWW.EBAY.COM ITM 136043939849</t>
  </si>
  <si>
    <t>6094321955064</t>
  </si>
  <si>
    <t>G316772</t>
  </si>
  <si>
    <t>PGB026518283</t>
  </si>
  <si>
    <t>HTTPS   WWW.EBAY.COM ITM 236223441589</t>
  </si>
  <si>
    <t>6094321955063</t>
  </si>
  <si>
    <t>G316768</t>
  </si>
  <si>
    <t>PGB026518282</t>
  </si>
  <si>
    <t>조인순</t>
  </si>
  <si>
    <t>01025415571</t>
  </si>
  <si>
    <t>6094321955062</t>
  </si>
  <si>
    <t>G316753</t>
  </si>
  <si>
    <t>PGB026518276</t>
  </si>
  <si>
    <t>임요셉</t>
  </si>
  <si>
    <t>01077442555</t>
  </si>
  <si>
    <t>HTTPS   EBAY.US M XEDWMQ</t>
  </si>
  <si>
    <t>6094321955056</t>
  </si>
  <si>
    <t>G316735</t>
  </si>
  <si>
    <t>PGB026518261</t>
  </si>
  <si>
    <t>김정아</t>
  </si>
  <si>
    <t>01096721029</t>
  </si>
  <si>
    <t>EBAY.CO.UK</t>
  </si>
  <si>
    <t>6094321955041</t>
  </si>
  <si>
    <t>G316702</t>
  </si>
  <si>
    <t>PGB026518240</t>
  </si>
  <si>
    <t>HTTPS   EBAY.US M HCDO2C</t>
  </si>
  <si>
    <t>6094321955020</t>
  </si>
  <si>
    <t>G316638</t>
  </si>
  <si>
    <t>PGB026518217</t>
  </si>
  <si>
    <t>HTTPS   WWW.EBAY.CO.UK ITM 277105398286</t>
  </si>
  <si>
    <t>6094321954997</t>
  </si>
  <si>
    <t>G316579</t>
  </si>
  <si>
    <t>PGB026518212</t>
  </si>
  <si>
    <t>HTTPS   WWW.EBAY.CO.UK ITM 256908669812</t>
  </si>
  <si>
    <t>6094321954992</t>
  </si>
  <si>
    <t>G316556</t>
  </si>
  <si>
    <t>PGB026518208</t>
  </si>
  <si>
    <t>HTTPS   LUSH.COM UK EN P REHAB SALTY SHAMPOO</t>
  </si>
  <si>
    <t>6094321954988</t>
  </si>
  <si>
    <t>G316534</t>
  </si>
  <si>
    <t>PGB026518186</t>
  </si>
  <si>
    <t>6094321954966</t>
  </si>
  <si>
    <t>G316445</t>
  </si>
  <si>
    <t>PGB026518128</t>
  </si>
  <si>
    <t>HTTPS   WWW.EBAY.CO.UK ITM 226732242820  TRKPARMS</t>
  </si>
  <si>
    <t>6094321954908</t>
  </si>
  <si>
    <t>G316230</t>
  </si>
  <si>
    <t>PGB026518108</t>
  </si>
  <si>
    <t>주 제이이디아이</t>
  </si>
  <si>
    <t>01036914259</t>
  </si>
  <si>
    <t>타관세사진행-청우</t>
  </si>
  <si>
    <t>HTTPS   BEEBOT.ORG 36  IDX 27</t>
  </si>
  <si>
    <t>6094321954888 (2)</t>
  </si>
  <si>
    <t>G316172</t>
  </si>
  <si>
    <t>PGB026517939</t>
  </si>
  <si>
    <t>01028646390</t>
  </si>
  <si>
    <t>HTTPS   WWW.BIGISSUESHOP.COM PRODUCT ISSUE 1673 OA</t>
  </si>
  <si>
    <t>6094321954719 (2)</t>
  </si>
  <si>
    <t>G315554</t>
  </si>
  <si>
    <t>PGB026517903</t>
  </si>
  <si>
    <t>HTTPS   EBAY.US M LHDX0T</t>
  </si>
  <si>
    <t>6094321954683</t>
  </si>
  <si>
    <t>G315383</t>
  </si>
  <si>
    <t>PGB026518303</t>
  </si>
  <si>
    <t>이종혁</t>
  </si>
  <si>
    <t>01032493635</t>
  </si>
  <si>
    <t>WWW.ALLSAINTS.COM</t>
  </si>
  <si>
    <t>6094321955083</t>
  </si>
  <si>
    <t>G316839</t>
  </si>
  <si>
    <t>2025-08-11</t>
  </si>
  <si>
    <t>99431947742</t>
  </si>
  <si>
    <t>PDE026649228</t>
  </si>
  <si>
    <t>김수현</t>
  </si>
  <si>
    <t>01040892348</t>
  </si>
  <si>
    <t>6094321976008</t>
  </si>
  <si>
    <t>D316880</t>
  </si>
  <si>
    <t>KJ776</t>
  </si>
  <si>
    <t>PDE026648852</t>
  </si>
  <si>
    <t>회수7071915030173/재배송예정</t>
  </si>
  <si>
    <t>6094321975632 (2)</t>
  </si>
  <si>
    <t>D314948</t>
  </si>
  <si>
    <t>PDE026649226</t>
  </si>
  <si>
    <t>장은희</t>
  </si>
  <si>
    <t>01044427125</t>
  </si>
  <si>
    <t>6094321976006</t>
  </si>
  <si>
    <t>D316878</t>
  </si>
  <si>
    <t>PDE026649220</t>
  </si>
  <si>
    <t>노승혁</t>
  </si>
  <si>
    <t>01029272159</t>
  </si>
  <si>
    <t>EUROBOX.COM HTTPS   WWW.APONDO.DE P</t>
  </si>
  <si>
    <t>6094321976000</t>
  </si>
  <si>
    <t>D316832</t>
  </si>
  <si>
    <t>PDE026649218</t>
  </si>
  <si>
    <t>01027813513</t>
  </si>
  <si>
    <t>6094321975998</t>
  </si>
  <si>
    <t>D316829</t>
  </si>
  <si>
    <t>PDE026649217</t>
  </si>
  <si>
    <t>손성림</t>
  </si>
  <si>
    <t>01047694379</t>
  </si>
  <si>
    <t>6094321975997</t>
  </si>
  <si>
    <t>D316828</t>
  </si>
  <si>
    <t>PDE026649216</t>
  </si>
  <si>
    <t>정유진</t>
  </si>
  <si>
    <t>01036620724</t>
  </si>
  <si>
    <t>반입예정정보전송전유형변경</t>
  </si>
  <si>
    <t>6094321975996</t>
  </si>
  <si>
    <t>D316827</t>
  </si>
  <si>
    <t>PDE026649215</t>
  </si>
  <si>
    <t>창현스트</t>
  </si>
  <si>
    <t>01054027825</t>
  </si>
  <si>
    <t>HTTPS   STOY.COM EN KR PRODUCTS I DIG RUNNING TRUC</t>
  </si>
  <si>
    <t>6094321975995</t>
  </si>
  <si>
    <t>D316822</t>
  </si>
  <si>
    <t>PDE026649213</t>
  </si>
  <si>
    <t>박현희</t>
  </si>
  <si>
    <t>01064300332</t>
  </si>
  <si>
    <t>HTTPS   WWW.ZARA.COM DE DE GEFLOCHTENE TASCHE P166</t>
  </si>
  <si>
    <t>6094321975993</t>
  </si>
  <si>
    <t>D316790</t>
  </si>
  <si>
    <t>PDE026649207</t>
  </si>
  <si>
    <t>김선호</t>
  </si>
  <si>
    <t>01037601957</t>
  </si>
  <si>
    <t>6094321975987</t>
  </si>
  <si>
    <t>D316763</t>
  </si>
  <si>
    <t>PDE026649204</t>
  </si>
  <si>
    <t>임다운</t>
  </si>
  <si>
    <t>01020870881</t>
  </si>
  <si>
    <t>6094321975984</t>
  </si>
  <si>
    <t>D316760</t>
  </si>
  <si>
    <t>PDE026649195</t>
  </si>
  <si>
    <t>김다희</t>
  </si>
  <si>
    <t>01098986782</t>
  </si>
  <si>
    <t>HTTPS   LITTLE DUTCH.COM PRODUCTS NIJNTJE BUGGYBOE</t>
  </si>
  <si>
    <t>6094321975975</t>
  </si>
  <si>
    <t>D316722</t>
  </si>
  <si>
    <t>PDE026649193</t>
  </si>
  <si>
    <t>BAUM ELISABETH</t>
  </si>
  <si>
    <t>01028331122</t>
  </si>
  <si>
    <t>HTTPS   FEMBITES.COM PRODUCTS FEMPOW CLEANSE</t>
  </si>
  <si>
    <t>6094321975973</t>
  </si>
  <si>
    <t>D316699</t>
  </si>
  <si>
    <t>PDE026649186</t>
  </si>
  <si>
    <t>6094321975966</t>
  </si>
  <si>
    <t>D316650</t>
  </si>
  <si>
    <t>PDE026649184</t>
  </si>
  <si>
    <t>백종익</t>
  </si>
  <si>
    <t>01063149694</t>
  </si>
  <si>
    <t>W EUROBOX.COM</t>
  </si>
  <si>
    <t>6094321975964</t>
  </si>
  <si>
    <t>D316624</t>
  </si>
  <si>
    <t>PDE026649183</t>
  </si>
  <si>
    <t>김장욱</t>
  </si>
  <si>
    <t>01065992067</t>
  </si>
  <si>
    <t xml:space="preserve">HTTPS   WWW.NIKE.COM DE LAUNCH T KOBE IV PROTRO X </t>
  </si>
  <si>
    <t>6094321975963</t>
  </si>
  <si>
    <t>D316620</t>
  </si>
  <si>
    <t>PDE026649176</t>
  </si>
  <si>
    <t>이다영</t>
  </si>
  <si>
    <t>01099892240</t>
  </si>
  <si>
    <t>HTTPS   BIRINIT.COM EN PRODUCTS CULETIN TIRANTES V</t>
  </si>
  <si>
    <t>6094321975956</t>
  </si>
  <si>
    <t>D316600</t>
  </si>
  <si>
    <t>PDE026649173</t>
  </si>
  <si>
    <t>HTTPS   WWW.SOUNDMETAPHORS.COM ITEM 1752831256</t>
  </si>
  <si>
    <t>6094321975953</t>
  </si>
  <si>
    <t>D316578</t>
  </si>
  <si>
    <t>PDE026649157</t>
  </si>
  <si>
    <t>김예겸</t>
  </si>
  <si>
    <t>01054065025</t>
  </si>
  <si>
    <t>EUROBOX.COM HTTPS   WWW.ANTIKK.DK S</t>
  </si>
  <si>
    <t>6094321975937</t>
  </si>
  <si>
    <t>D316514</t>
  </si>
  <si>
    <t>PDE026649126</t>
  </si>
  <si>
    <t>홍기정</t>
  </si>
  <si>
    <t>01063684179</t>
  </si>
  <si>
    <t>6094321975906</t>
  </si>
  <si>
    <t>D316378</t>
  </si>
  <si>
    <t>PDE026649125</t>
  </si>
  <si>
    <t>장혜정</t>
  </si>
  <si>
    <t>01098929826</t>
  </si>
  <si>
    <t>6094321975905</t>
  </si>
  <si>
    <t>D316377</t>
  </si>
  <si>
    <t>PDE026649036</t>
  </si>
  <si>
    <t>정금숙</t>
  </si>
  <si>
    <t>01052451063</t>
  </si>
  <si>
    <t>6094321975816</t>
  </si>
  <si>
    <t>D315924</t>
  </si>
  <si>
    <t>PDE026649227</t>
  </si>
  <si>
    <t>6094321976007</t>
  </si>
  <si>
    <t>D316879</t>
  </si>
  <si>
    <t>2025-08-12</t>
  </si>
  <si>
    <t>18042697130</t>
  </si>
  <si>
    <t>PFR027987262</t>
  </si>
  <si>
    <t>김정준</t>
  </si>
  <si>
    <t>01092484084</t>
  </si>
  <si>
    <t>HTTPS   ACEMARTMALL.COM COLLECTIONS %EC%83%88%EB%A</t>
  </si>
  <si>
    <t>6094321994042</t>
  </si>
  <si>
    <t>F316794</t>
  </si>
  <si>
    <t>PFR027987243</t>
  </si>
  <si>
    <t>6094321994023</t>
  </si>
  <si>
    <t>F316542</t>
  </si>
  <si>
    <t>PFR027987254</t>
  </si>
  <si>
    <t>김기백</t>
  </si>
  <si>
    <t>01074090124</t>
  </si>
  <si>
    <t>HTTPS   WWW.CLOSDESMILLESIMES.COM</t>
  </si>
  <si>
    <t>6094321994034</t>
  </si>
  <si>
    <t>F316671</t>
  </si>
  <si>
    <t>2025-08-13</t>
  </si>
  <si>
    <t>72220339071</t>
  </si>
  <si>
    <t>PDE026649265</t>
  </si>
  <si>
    <t>6094321976045</t>
  </si>
  <si>
    <t>D317082</t>
  </si>
  <si>
    <t>PDE026649269</t>
  </si>
  <si>
    <t>HTTPS   VICTORY OUTDOOR.COM</t>
  </si>
  <si>
    <t>6094321976049</t>
  </si>
  <si>
    <t>D316982</t>
  </si>
  <si>
    <t>PDE026649250</t>
  </si>
  <si>
    <t>6094321976030</t>
  </si>
  <si>
    <t>D316981</t>
  </si>
  <si>
    <t>PDE026649246</t>
  </si>
  <si>
    <t>이종훈</t>
  </si>
  <si>
    <t>01091670373</t>
  </si>
  <si>
    <t>6094321976026</t>
  </si>
  <si>
    <t>D316956</t>
  </si>
  <si>
    <t>PDE026649239</t>
  </si>
  <si>
    <t>이윤심</t>
  </si>
  <si>
    <t>01053433078</t>
  </si>
  <si>
    <t>6094321976019</t>
  </si>
  <si>
    <t>D316911</t>
  </si>
  <si>
    <t>PDE026649236</t>
  </si>
  <si>
    <t>문현미</t>
  </si>
  <si>
    <t>01034802503</t>
  </si>
  <si>
    <t>6094321976016</t>
  </si>
  <si>
    <t>D316906</t>
  </si>
  <si>
    <t>PDE026648853</t>
  </si>
  <si>
    <t>6094321975633</t>
  </si>
  <si>
    <t>D314949</t>
  </si>
  <si>
    <t>PDE026649230</t>
  </si>
  <si>
    <t>최정우</t>
  </si>
  <si>
    <t>01065998764</t>
  </si>
  <si>
    <t>6094321976010</t>
  </si>
  <si>
    <t>D316883</t>
  </si>
  <si>
    <t>PDE026649225</t>
  </si>
  <si>
    <t>6094321976005</t>
  </si>
  <si>
    <t>D316868</t>
  </si>
  <si>
    <t>PDE026649145</t>
  </si>
  <si>
    <t>6094321975925</t>
  </si>
  <si>
    <t>D316461</t>
  </si>
  <si>
    <t>PDE026649133</t>
  </si>
  <si>
    <t>문종식</t>
  </si>
  <si>
    <t>01029102588</t>
  </si>
  <si>
    <t>EUROBOX.COM HTTPS   WWW.KFM MOTORRA</t>
  </si>
  <si>
    <t>6094321975913</t>
  </si>
  <si>
    <t>D316406</t>
  </si>
  <si>
    <t>PDE026648987</t>
  </si>
  <si>
    <t>EUROBOX.COM HTTPS   EBAY.US M 7BLMC</t>
  </si>
  <si>
    <t>6094321975767</t>
  </si>
  <si>
    <t>D315675</t>
  </si>
  <si>
    <t>PDE026649233</t>
  </si>
  <si>
    <t>성세진</t>
  </si>
  <si>
    <t>01026109049</t>
  </si>
  <si>
    <t>6094321976013</t>
  </si>
  <si>
    <t>D316900</t>
  </si>
  <si>
    <t>2025-08-14</t>
  </si>
  <si>
    <t>18050214916</t>
  </si>
  <si>
    <t>PDE026649275</t>
  </si>
  <si>
    <t>이강태</t>
  </si>
  <si>
    <t>01072784591</t>
  </si>
  <si>
    <t>6094321976055</t>
  </si>
  <si>
    <t>D317142</t>
  </si>
  <si>
    <t>PDE026648811</t>
  </si>
  <si>
    <t>아이스마트텍</t>
  </si>
  <si>
    <t>01037514410</t>
  </si>
  <si>
    <t>EUROBOX.COM HTTPS   WWW.TANDMORE.DE</t>
  </si>
  <si>
    <t>6094321975591</t>
  </si>
  <si>
    <t>D314685</t>
  </si>
  <si>
    <t>PDE026649232</t>
  </si>
  <si>
    <t>이영수</t>
  </si>
  <si>
    <t>01071712639</t>
  </si>
  <si>
    <t>6094321976012</t>
  </si>
  <si>
    <t>D316886</t>
  </si>
  <si>
    <t>PDE026649231</t>
  </si>
  <si>
    <t>6094321976011</t>
  </si>
  <si>
    <t>D316885</t>
  </si>
  <si>
    <t>PDE026649219</t>
  </si>
  <si>
    <t>박민교</t>
  </si>
  <si>
    <t>01089999806</t>
  </si>
  <si>
    <t>HTTPS   WWW.ZAVAMED.COM DE VEREGEN.HTML</t>
  </si>
  <si>
    <t>6094321975999</t>
  </si>
  <si>
    <t>D316830</t>
  </si>
  <si>
    <t>PDE026649191</t>
  </si>
  <si>
    <t>김태균</t>
  </si>
  <si>
    <t>01097989922</t>
  </si>
  <si>
    <t>EUROBOX.COM HTTPS   EBAY.US M MRKZZ</t>
  </si>
  <si>
    <t>6094321975971</t>
  </si>
  <si>
    <t>D316684</t>
  </si>
  <si>
    <t>PDE026649190</t>
  </si>
  <si>
    <t>EUROBOX.COM HTTPS   EBAY.US M OOYY4</t>
  </si>
  <si>
    <t>6094321975970</t>
  </si>
  <si>
    <t>D316683</t>
  </si>
  <si>
    <t>PDE026649165</t>
  </si>
  <si>
    <t>조석준</t>
  </si>
  <si>
    <t>01020577785</t>
  </si>
  <si>
    <t>HTTPS   EU.FELCO.COM PRODUCTS FELCO 2 80TH ANNIVER</t>
  </si>
  <si>
    <t>6094321975945</t>
  </si>
  <si>
    <t>D316550</t>
  </si>
  <si>
    <t>PDE026649274</t>
  </si>
  <si>
    <t>01045272007</t>
  </si>
  <si>
    <t>6094321976054</t>
  </si>
  <si>
    <t>D317141</t>
  </si>
  <si>
    <t>PDE026649273</t>
  </si>
  <si>
    <t>김승휴</t>
  </si>
  <si>
    <t>01033566040</t>
  </si>
  <si>
    <t>6094321976053</t>
  </si>
  <si>
    <t>D317140</t>
  </si>
  <si>
    <t>PDE026649272</t>
  </si>
  <si>
    <t>민지수</t>
  </si>
  <si>
    <t>01027871913</t>
  </si>
  <si>
    <t>6094321976052</t>
  </si>
  <si>
    <t>D317139</t>
  </si>
  <si>
    <t>PDE026649271</t>
  </si>
  <si>
    <t>6094321976051</t>
  </si>
  <si>
    <t>D317138</t>
  </si>
  <si>
    <t>PDE026649270</t>
  </si>
  <si>
    <t>이성식</t>
  </si>
  <si>
    <t>01084482389</t>
  </si>
  <si>
    <t>6094321976050</t>
  </si>
  <si>
    <t>D317133</t>
  </si>
  <si>
    <t>PDE026649248</t>
  </si>
  <si>
    <t>양세희</t>
  </si>
  <si>
    <t>01065759507</t>
  </si>
  <si>
    <t>HTTPS   SHOPIFY.COM 90330202399 ACCOUNT ORDERS E8C</t>
  </si>
  <si>
    <t>6094321976028</t>
  </si>
  <si>
    <t>D316963</t>
  </si>
  <si>
    <t>PDE026649245</t>
  </si>
  <si>
    <t>01041171246</t>
  </si>
  <si>
    <t>ZALANDO.COM</t>
  </si>
  <si>
    <t>6094321976025</t>
  </si>
  <si>
    <t>D316952</t>
  </si>
  <si>
    <t>PDE026649243</t>
  </si>
  <si>
    <t>장한규</t>
  </si>
  <si>
    <t>01062330485</t>
  </si>
  <si>
    <t>EUROBOX.COM HTTPS   EBAY.US M W16WJ</t>
  </si>
  <si>
    <t>6094321976023</t>
  </si>
  <si>
    <t>D316946</t>
  </si>
  <si>
    <t>PDE026649242</t>
  </si>
  <si>
    <t>HTTPS   LITTLE DUTCH.COM PRODUCTS OPBERGMAND KLEIN</t>
  </si>
  <si>
    <t>6094321976022</t>
  </si>
  <si>
    <t>D316924</t>
  </si>
  <si>
    <t>PDE026649238</t>
  </si>
  <si>
    <t>최유진</t>
  </si>
  <si>
    <t>01062298973</t>
  </si>
  <si>
    <t>EUROBOX.COM HTTPS   WWW.KORODROGERI</t>
  </si>
  <si>
    <t>6094321976018</t>
  </si>
  <si>
    <t>D316908</t>
  </si>
  <si>
    <t>PDE026649237</t>
  </si>
  <si>
    <t>고명욱</t>
  </si>
  <si>
    <t>01039084946</t>
  </si>
  <si>
    <t>6094321976017</t>
  </si>
  <si>
    <t>D316907</t>
  </si>
  <si>
    <t>18042697141</t>
  </si>
  <si>
    <t>PFR027987257</t>
  </si>
  <si>
    <t>6094321994037 (2)</t>
  </si>
  <si>
    <t>F316780</t>
  </si>
  <si>
    <t>PFR027987248</t>
  </si>
  <si>
    <t>임희준</t>
  </si>
  <si>
    <t>01086242640</t>
  </si>
  <si>
    <t>EUROBOX.COM HTTPS   EBAY.US M 1YPCN</t>
  </si>
  <si>
    <t>6094321994028</t>
  </si>
  <si>
    <t>F316612</t>
  </si>
  <si>
    <t>PFR027987273</t>
  </si>
  <si>
    <t>박혜린</t>
  </si>
  <si>
    <t>01053760899</t>
  </si>
  <si>
    <t>COURIR.COM</t>
  </si>
  <si>
    <t>6094321994053</t>
  </si>
  <si>
    <t>F316898</t>
  </si>
  <si>
    <t>PFR027987281</t>
  </si>
  <si>
    <t>김다현</t>
  </si>
  <si>
    <t>01096000837</t>
  </si>
  <si>
    <t>6094321994061</t>
  </si>
  <si>
    <t>F316944</t>
  </si>
  <si>
    <t>PFR027987280</t>
  </si>
  <si>
    <t>최주원</t>
  </si>
  <si>
    <t>0512715710</t>
  </si>
  <si>
    <t>6094321994060</t>
  </si>
  <si>
    <t>F316943</t>
  </si>
  <si>
    <t>PFR027987277</t>
  </si>
  <si>
    <t>이승현</t>
  </si>
  <si>
    <t>01071716448</t>
  </si>
  <si>
    <t>6094321994057</t>
  </si>
  <si>
    <t>F316942</t>
  </si>
  <si>
    <t>PFR027987276</t>
  </si>
  <si>
    <t>최다희</t>
  </si>
  <si>
    <t>01072698998</t>
  </si>
  <si>
    <t>6094321994056</t>
  </si>
  <si>
    <t>F316941</t>
  </si>
  <si>
    <t>PFR027987275</t>
  </si>
  <si>
    <t>김예진</t>
  </si>
  <si>
    <t>01020311160</t>
  </si>
  <si>
    <t>6094321994055</t>
  </si>
  <si>
    <t>F316902</t>
  </si>
  <si>
    <t>PFR027987274</t>
  </si>
  <si>
    <t>민경서</t>
  </si>
  <si>
    <t>01074570380</t>
  </si>
  <si>
    <t>6094321994054</t>
  </si>
  <si>
    <t>F316901</t>
  </si>
  <si>
    <t>PFR027987242</t>
  </si>
  <si>
    <t>이순환</t>
  </si>
  <si>
    <t>01047293390</t>
  </si>
  <si>
    <t>SAMBONET.COM</t>
  </si>
  <si>
    <t>6094321994022</t>
  </si>
  <si>
    <t>F316530</t>
  </si>
  <si>
    <t>PFR027987272</t>
  </si>
  <si>
    <t>한지혜</t>
  </si>
  <si>
    <t>01048473758</t>
  </si>
  <si>
    <t>6094321994052</t>
  </si>
  <si>
    <t>F316897</t>
  </si>
  <si>
    <t>PFR027987267</t>
  </si>
  <si>
    <t>EUROBOX.COM HTTPS   WWW.AMAZON.FR M</t>
  </si>
  <si>
    <t>6094321994047</t>
  </si>
  <si>
    <t>F316819</t>
  </si>
  <si>
    <t>PFR027987260</t>
  </si>
  <si>
    <t>HTTPS   WWW.AMERICANVINTAGE STORE.COM FR EN KOD09A</t>
  </si>
  <si>
    <t>6094321994040</t>
  </si>
  <si>
    <t>F316785</t>
  </si>
  <si>
    <t>2025-08-15</t>
  </si>
  <si>
    <t>18050214920</t>
  </si>
  <si>
    <t>PDE026649279</t>
  </si>
  <si>
    <t>백정연</t>
  </si>
  <si>
    <t>01028130109</t>
  </si>
  <si>
    <t>6094321976059</t>
  </si>
  <si>
    <t>D317152</t>
  </si>
  <si>
    <t>PDE026649276</t>
  </si>
  <si>
    <t>마성훈</t>
  </si>
  <si>
    <t>01054410705</t>
  </si>
  <si>
    <t>6094321976056 (2)</t>
  </si>
  <si>
    <t>D317144</t>
  </si>
  <si>
    <t>PDE026649267</t>
  </si>
  <si>
    <t>유영주</t>
  </si>
  <si>
    <t>01023087319</t>
  </si>
  <si>
    <t>EUROBOX.COM HTTPS   SHARE.GOOGLE XL</t>
  </si>
  <si>
    <t>6094321976047</t>
  </si>
  <si>
    <t>D317111</t>
  </si>
  <si>
    <t>PDE026649260</t>
  </si>
  <si>
    <t>이다온</t>
  </si>
  <si>
    <t>01099609901</t>
  </si>
  <si>
    <t xml:space="preserve">EUROBOX.COM HTTPS   WWW.BAUERFEIND </t>
  </si>
  <si>
    <t>6094321976040</t>
  </si>
  <si>
    <t>D317057</t>
  </si>
  <si>
    <t>PDE026649259</t>
  </si>
  <si>
    <t>01037899582</t>
  </si>
  <si>
    <t>6094321976039</t>
  </si>
  <si>
    <t>D317037</t>
  </si>
  <si>
    <t>PDE026649257</t>
  </si>
  <si>
    <t>서경화</t>
  </si>
  <si>
    <t>01036899938</t>
  </si>
  <si>
    <t>6094321976037</t>
  </si>
  <si>
    <t>D317013</t>
  </si>
  <si>
    <t>PDE026649256</t>
  </si>
  <si>
    <t>01074228113</t>
  </si>
  <si>
    <t>6094321976036</t>
  </si>
  <si>
    <t>D317011</t>
  </si>
  <si>
    <t>PDE026649255</t>
  </si>
  <si>
    <t>박종영</t>
  </si>
  <si>
    <t>01052520577</t>
  </si>
  <si>
    <t>6094321976035</t>
  </si>
  <si>
    <t>D317010</t>
  </si>
  <si>
    <t>PDE026649253</t>
  </si>
  <si>
    <t>HTTPS   EU.KITH.COM PRODUCTS CRW001 1</t>
  </si>
  <si>
    <t>6094321976033</t>
  </si>
  <si>
    <t>D317004</t>
  </si>
  <si>
    <t>PDE026649247</t>
  </si>
  <si>
    <t>HTTPS   WWW.THEMINIBRICK.COM PRODUCT 16451420 WW G</t>
  </si>
  <si>
    <t>6094321976027</t>
  </si>
  <si>
    <t>D316957</t>
  </si>
  <si>
    <t>PDE026649147</t>
  </si>
  <si>
    <t>민재연</t>
  </si>
  <si>
    <t>01086090024</t>
  </si>
  <si>
    <t>HTTPS   KIDKII.COM PRODUCTS CHERRY CORDUROY KIDS C</t>
  </si>
  <si>
    <t>6094321975927</t>
  </si>
  <si>
    <t>D316476</t>
  </si>
  <si>
    <t>PDE026648988</t>
  </si>
  <si>
    <t>EUROBOX.COM HTTPS   EBAY.US M WGZP5</t>
  </si>
  <si>
    <t>6094321975768</t>
  </si>
  <si>
    <t>D315676</t>
  </si>
  <si>
    <t>PDE026648854</t>
  </si>
  <si>
    <t>박동림</t>
  </si>
  <si>
    <t>01053583487</t>
  </si>
  <si>
    <t>전)수하인정정(이경희)/전)주소변경</t>
  </si>
  <si>
    <t>6094321975634</t>
  </si>
  <si>
    <t>D314950</t>
  </si>
  <si>
    <t>PDE026649278</t>
  </si>
  <si>
    <t>LIQIANHUI</t>
  </si>
  <si>
    <t>01063826698</t>
  </si>
  <si>
    <t>6094321976058</t>
  </si>
  <si>
    <t>D317151</t>
  </si>
  <si>
    <t>99431913781</t>
  </si>
  <si>
    <t>PGB026518382</t>
  </si>
  <si>
    <t>HTTPS   WWW.EBAY.COM ITM 187192011553</t>
  </si>
  <si>
    <t>6094321955162</t>
  </si>
  <si>
    <t>G317121</t>
  </si>
  <si>
    <t>OZ522D</t>
  </si>
  <si>
    <t>PGB026518362</t>
  </si>
  <si>
    <t>김경은</t>
  </si>
  <si>
    <t>01029081900</t>
  </si>
  <si>
    <t>6094321955142</t>
  </si>
  <si>
    <t>G317032</t>
  </si>
  <si>
    <t>PGB026518358</t>
  </si>
  <si>
    <t>01074499007</t>
  </si>
  <si>
    <t>HTTPS   WWW.INSTAGRAM.COM MOLLYANDMATHILDASWARDROB</t>
  </si>
  <si>
    <t>6094321955138</t>
  </si>
  <si>
    <t>G317018</t>
  </si>
  <si>
    <t>PGB026518286</t>
  </si>
  <si>
    <t>오명인</t>
  </si>
  <si>
    <t>01035493718</t>
  </si>
  <si>
    <t>HTTPS   WWW.BALDWINS.CO.UK A VOGEL MENOPAUSE SUPPO</t>
  </si>
  <si>
    <t>6094321955066</t>
  </si>
  <si>
    <t>G316788</t>
  </si>
  <si>
    <t>PGB026518281</t>
  </si>
  <si>
    <t>6094321955061</t>
  </si>
  <si>
    <t>G316751</t>
  </si>
  <si>
    <t>PGB026518268</t>
  </si>
  <si>
    <t>HTTPS   WWW.EBAY.CO.UK ITM 306413700058</t>
  </si>
  <si>
    <t>6094321955048</t>
  </si>
  <si>
    <t>G316717</t>
  </si>
  <si>
    <t>PGB026518264</t>
  </si>
  <si>
    <t>김세준</t>
  </si>
  <si>
    <t>01086988592</t>
  </si>
  <si>
    <t>6094321955044</t>
  </si>
  <si>
    <t>G316705</t>
  </si>
  <si>
    <t>PGB026518263</t>
  </si>
  <si>
    <t>정유선</t>
  </si>
  <si>
    <t>01062772702</t>
  </si>
  <si>
    <t>6094321955043</t>
  </si>
  <si>
    <t>G316704</t>
  </si>
  <si>
    <t>PGB026518260</t>
  </si>
  <si>
    <t>임미현</t>
  </si>
  <si>
    <t>01049320791</t>
  </si>
  <si>
    <t>6094321955040</t>
  </si>
  <si>
    <t>G316701</t>
  </si>
  <si>
    <t>PGB026518257</t>
  </si>
  <si>
    <t>최연규</t>
  </si>
  <si>
    <t>01025853639</t>
  </si>
  <si>
    <t>HTTPS   EBAY.US M IHKZJ6</t>
  </si>
  <si>
    <t>6094321955037</t>
  </si>
  <si>
    <t>G316685</t>
  </si>
  <si>
    <t>PGB026518256</t>
  </si>
  <si>
    <t>이철우</t>
  </si>
  <si>
    <t>01023234245</t>
  </si>
  <si>
    <t>6094321955036</t>
  </si>
  <si>
    <t>G316678</t>
  </si>
  <si>
    <t>PGB026518255</t>
  </si>
  <si>
    <t>고대현</t>
  </si>
  <si>
    <t>01089008499</t>
  </si>
  <si>
    <t>6094321955035</t>
  </si>
  <si>
    <t>G316677</t>
  </si>
  <si>
    <t>PGB026518254</t>
  </si>
  <si>
    <t>박건아</t>
  </si>
  <si>
    <t>01090638969</t>
  </si>
  <si>
    <t>6094321955034</t>
  </si>
  <si>
    <t>G316676</t>
  </si>
  <si>
    <t>PGB026518329</t>
  </si>
  <si>
    <t>HTTPS   WWW.RACHELRILEY.CO.UK PRODUCTS LAMB INTARS</t>
  </si>
  <si>
    <t>6094321955109</t>
  </si>
  <si>
    <t>G316959</t>
  </si>
  <si>
    <t>PGB026518325</t>
  </si>
  <si>
    <t>HTTPS   WWW.WARHAMMER.COM EN GB SHOP CODEX ORKS HB</t>
  </si>
  <si>
    <t>6094321955105</t>
  </si>
  <si>
    <t>G316950</t>
  </si>
  <si>
    <t>PGB026518321</t>
  </si>
  <si>
    <t>이원찬</t>
  </si>
  <si>
    <t>01094793497</t>
  </si>
  <si>
    <t>HTTPS   OUDDYNASTY.COM PRODUCTS ARAB TREASURES 1</t>
  </si>
  <si>
    <t>6094321955101</t>
  </si>
  <si>
    <t>G316936</t>
  </si>
  <si>
    <t>PGB026518318</t>
  </si>
  <si>
    <t>이강민</t>
  </si>
  <si>
    <t>01026622707</t>
  </si>
  <si>
    <t>HTTPS   WWW.EBAY.CO.UK ITM 226235246158 MKCID 16 A</t>
  </si>
  <si>
    <t>6094321955098</t>
  </si>
  <si>
    <t>G316921</t>
  </si>
  <si>
    <t>PGB026518317</t>
  </si>
  <si>
    <t>김가현</t>
  </si>
  <si>
    <t>01097737301</t>
  </si>
  <si>
    <t>HTTPS   UK.YUNGBLUDSTORE.COM PRODUCTS IDOLS CD SIG</t>
  </si>
  <si>
    <t>6094321955097</t>
  </si>
  <si>
    <t>G316912</t>
  </si>
  <si>
    <t>PGB026518309</t>
  </si>
  <si>
    <t>6094321955089</t>
  </si>
  <si>
    <t>G316875</t>
  </si>
  <si>
    <t>PGB026518304</t>
  </si>
  <si>
    <t>곽하은</t>
  </si>
  <si>
    <t>01029823373</t>
  </si>
  <si>
    <t>6094321955084</t>
  </si>
  <si>
    <t>G316858</t>
  </si>
  <si>
    <t>PGB026518300</t>
  </si>
  <si>
    <t>하정규</t>
  </si>
  <si>
    <t>01079416772</t>
  </si>
  <si>
    <t>HTTPS   STOY.COM</t>
  </si>
  <si>
    <t>6094321955080</t>
  </si>
  <si>
    <t>G316824</t>
  </si>
  <si>
    <t>PGB026518289</t>
  </si>
  <si>
    <t>김호영</t>
  </si>
  <si>
    <t>01055449829</t>
  </si>
  <si>
    <t>HTTPS   WWW.ADIDAS.CO.UK TOUR 3 STRIPES TEE KK9124</t>
  </si>
  <si>
    <t>6094321955069</t>
  </si>
  <si>
    <t>G316801</t>
  </si>
  <si>
    <t>PGB026518288</t>
  </si>
  <si>
    <t>이승권</t>
  </si>
  <si>
    <t>01099701176</t>
  </si>
  <si>
    <t>HTTPS   SHOP.ALPHACOOL.COM SHOP CPU GPU AIOS CPU A</t>
  </si>
  <si>
    <t>6094321955068</t>
  </si>
  <si>
    <t>G316798</t>
  </si>
  <si>
    <t>PGB026518253</t>
  </si>
  <si>
    <t>김태훈</t>
  </si>
  <si>
    <t>01045075797</t>
  </si>
  <si>
    <t>6094321955033</t>
  </si>
  <si>
    <t>G316675</t>
  </si>
  <si>
    <t>PGB026518252</t>
  </si>
  <si>
    <t>송부경</t>
  </si>
  <si>
    <t>01084203173</t>
  </si>
  <si>
    <t>6094321955032</t>
  </si>
  <si>
    <t>G316674</t>
  </si>
  <si>
    <t>PGB026518247</t>
  </si>
  <si>
    <t>차주영</t>
  </si>
  <si>
    <t>01020655142</t>
  </si>
  <si>
    <t>HTTPS   WWW.ADIDAS.CO.UK ARSENAL 24 25 HOME SHORTS</t>
  </si>
  <si>
    <t>6094321955027</t>
  </si>
  <si>
    <t>G316655</t>
  </si>
  <si>
    <t>PGB026518245</t>
  </si>
  <si>
    <t>이진성</t>
  </si>
  <si>
    <t>01074392366</t>
  </si>
  <si>
    <t>HTTPS   WWW.DARKSPHERE.CO.UK P.PHP P 159062</t>
  </si>
  <si>
    <t>6094321955025</t>
  </si>
  <si>
    <t>G316651</t>
  </si>
  <si>
    <t>PGB026518237</t>
  </si>
  <si>
    <t>김은석</t>
  </si>
  <si>
    <t>01090976879</t>
  </si>
  <si>
    <t>HTTPS   ALEXZONO.COM PRODUCTS I DIG RUNNING TRUCKE</t>
  </si>
  <si>
    <t>6094321955017</t>
  </si>
  <si>
    <t>G316631</t>
  </si>
  <si>
    <t>PGB026518236</t>
  </si>
  <si>
    <t>유효승</t>
  </si>
  <si>
    <t>01047582708</t>
  </si>
  <si>
    <t xml:space="preserve">HTTPS   WWW.SUBSIDESPORTS.COM UK NIKE ENGLAND DRI </t>
  </si>
  <si>
    <t>6094321955016</t>
  </si>
  <si>
    <t>G316630</t>
  </si>
  <si>
    <t>PGB026518229</t>
  </si>
  <si>
    <t>6094321955009</t>
  </si>
  <si>
    <t>G316613</t>
  </si>
  <si>
    <t>PGB026518226</t>
  </si>
  <si>
    <t>박찬</t>
  </si>
  <si>
    <t>01059127500</t>
  </si>
  <si>
    <t>6094321955006</t>
  </si>
  <si>
    <t>G316599</t>
  </si>
  <si>
    <t>PGB026518225</t>
  </si>
  <si>
    <t>김현호</t>
  </si>
  <si>
    <t>01067278506</t>
  </si>
  <si>
    <t>6094321955005</t>
  </si>
  <si>
    <t>G316598</t>
  </si>
  <si>
    <t>PGB026518207</t>
  </si>
  <si>
    <t>HTTPS   EBAY.US M KGWKVS</t>
  </si>
  <si>
    <t>6094321954987</t>
  </si>
  <si>
    <t>G316532</t>
  </si>
  <si>
    <t>PGB026518195</t>
  </si>
  <si>
    <t>정혜진</t>
  </si>
  <si>
    <t>01091311522</t>
  </si>
  <si>
    <t>6094321954975</t>
  </si>
  <si>
    <t>G316486</t>
  </si>
  <si>
    <t>PGB026518194</t>
  </si>
  <si>
    <t>박현욱</t>
  </si>
  <si>
    <t>01032190814</t>
  </si>
  <si>
    <t>6094321954974</t>
  </si>
  <si>
    <t>G316485</t>
  </si>
  <si>
    <t>PGB026518184</t>
  </si>
  <si>
    <t>전)SHPR수정(.)/일반전환(전자상거래사이트미기재)</t>
  </si>
  <si>
    <t>WWW.EUROBOX.COM</t>
  </si>
  <si>
    <t>6094321954964</t>
  </si>
  <si>
    <t>G316442</t>
  </si>
  <si>
    <t>PGB026518176</t>
  </si>
  <si>
    <t>HTTPS   WWW.EBAY.CO.UK ITM 187422686515</t>
  </si>
  <si>
    <t>6094321954956</t>
  </si>
  <si>
    <t>G316403</t>
  </si>
  <si>
    <t>PGB026518159</t>
  </si>
  <si>
    <t>HTTPS   EBAY.US M LJJFZ</t>
  </si>
  <si>
    <t>6094321954939</t>
  </si>
  <si>
    <t>G316328</t>
  </si>
  <si>
    <t>PGB026518119</t>
  </si>
  <si>
    <t>김익희</t>
  </si>
  <si>
    <t>01077333453</t>
  </si>
  <si>
    <t>HTTPS   WWW.OFFSPRING.CO.UK VIEW PRODUCT OFFSPRING</t>
  </si>
  <si>
    <t>6094321954899</t>
  </si>
  <si>
    <t>G316200</t>
  </si>
  <si>
    <t>PGB026518094</t>
  </si>
  <si>
    <t>고재현</t>
  </si>
  <si>
    <t>01087476252</t>
  </si>
  <si>
    <t>6094321954874</t>
  </si>
  <si>
    <t>G316109</t>
  </si>
  <si>
    <t>PGB026517952</t>
  </si>
  <si>
    <t>HTTPS   EBAY.US M NXY7DZ</t>
  </si>
  <si>
    <t>6094321954732</t>
  </si>
  <si>
    <t>G315610</t>
  </si>
  <si>
    <t>PGB026517839</t>
  </si>
  <si>
    <t>HTTPS   WWW.EBAY.COM ITM 357189615639</t>
  </si>
  <si>
    <t>6094321954619</t>
  </si>
  <si>
    <t>G315193</t>
  </si>
  <si>
    <t>PGB026517332</t>
  </si>
  <si>
    <t>HTTPS   WWW.UMBRO.CO.UK ITEM 12575 NEWIN ICONIC DR</t>
  </si>
  <si>
    <t>6094321954112</t>
  </si>
  <si>
    <t>G313150</t>
  </si>
  <si>
    <t>2025-08-17</t>
  </si>
  <si>
    <t>99431913792</t>
  </si>
  <si>
    <t>PGB026518408</t>
  </si>
  <si>
    <t>HTTPS   SHOP.PALACESKATEBOARDS.COM PRODUCTS T5162Z</t>
  </si>
  <si>
    <t>6094321955188</t>
  </si>
  <si>
    <t>G317192</t>
  </si>
  <si>
    <t>PGB026518415</t>
  </si>
  <si>
    <t>HTTPS   WWW.THEBROKEDOWNPALACE.COM PRODUCTS HELIAD</t>
  </si>
  <si>
    <t>6094321955195</t>
  </si>
  <si>
    <t>G317226</t>
  </si>
  <si>
    <t>PGB026518404</t>
  </si>
  <si>
    <t>HTTPS   WWW.GOBLINGAMING.CO.UK PRODUCTS CHAPTER AP</t>
  </si>
  <si>
    <t>6094321955184</t>
  </si>
  <si>
    <t>G317176</t>
  </si>
  <si>
    <t>PGB026518402</t>
  </si>
  <si>
    <t>6094321955182</t>
  </si>
  <si>
    <t>G317170</t>
  </si>
  <si>
    <t>PGB026518399</t>
  </si>
  <si>
    <t>정서원</t>
  </si>
  <si>
    <t>01092936577</t>
  </si>
  <si>
    <t>HTTPS   JADEDLDN.COM EN KR PRODUCTS MARZA PU LEATH</t>
  </si>
  <si>
    <t>6094321955179</t>
  </si>
  <si>
    <t>G317156</t>
  </si>
  <si>
    <t>PGB026518398</t>
  </si>
  <si>
    <t>HTTPS   WWW.WAYLANDGAMES.CO.UK ORRUK WARCLANS GOBS</t>
  </si>
  <si>
    <t>6094321955178</t>
  </si>
  <si>
    <t>G317155</t>
  </si>
  <si>
    <t>PGB026518397</t>
  </si>
  <si>
    <t>곽경근</t>
  </si>
  <si>
    <t>01020849667</t>
  </si>
  <si>
    <t>HTTPS   UVUCLUB.COM PRODUCTS L S RUNNING TOP FROST</t>
  </si>
  <si>
    <t>6094321955177</t>
  </si>
  <si>
    <t>G317154</t>
  </si>
  <si>
    <t>PGB026518395</t>
  </si>
  <si>
    <t>오진영</t>
  </si>
  <si>
    <t>01032115012</t>
  </si>
  <si>
    <t>HTTPS   SHOP.DOVERSTREETMARKET.COM COLLECTIONS WHA</t>
  </si>
  <si>
    <t>6094321955175</t>
  </si>
  <si>
    <t>G317148</t>
  </si>
  <si>
    <t>PGB026518394</t>
  </si>
  <si>
    <t>HTTPS   WWW.EBAY.COM ITM 116728762125</t>
  </si>
  <si>
    <t>6094321955174</t>
  </si>
  <si>
    <t>G317145</t>
  </si>
  <si>
    <t>PGB026518392</t>
  </si>
  <si>
    <t>김예은</t>
  </si>
  <si>
    <t>01036202605</t>
  </si>
  <si>
    <t>HTTPS   EBAY.US M 6CUT32</t>
  </si>
  <si>
    <t>6094321955172</t>
  </si>
  <si>
    <t>G317137</t>
  </si>
  <si>
    <t>PGB026518379</t>
  </si>
  <si>
    <t>6094321955159</t>
  </si>
  <si>
    <t>G317106</t>
  </si>
  <si>
    <t>PGB026518372</t>
  </si>
  <si>
    <t>수량취하 심영진반장</t>
  </si>
  <si>
    <t>HTTPS   WWW.CLASSICFOOTBALLSHIRTS.CO.UK 2025 26 LI</t>
  </si>
  <si>
    <t>6094321955152</t>
  </si>
  <si>
    <t>G317071</t>
  </si>
  <si>
    <t>PGB026518367</t>
  </si>
  <si>
    <t>조준성</t>
  </si>
  <si>
    <t>01040094817</t>
  </si>
  <si>
    <t>HTTPS   WWW.AIWORKWEAR.CO.UK PRODUCT COFRA THERMIC</t>
  </si>
  <si>
    <t>6094321955147</t>
  </si>
  <si>
    <t>G317062</t>
  </si>
  <si>
    <t>PGB026518366</t>
  </si>
  <si>
    <t xml:space="preserve">HTTPS   WWW.THEWARP.CO.UK PRODUCTS KHORNE LORD OF </t>
  </si>
  <si>
    <t>6094321955146</t>
  </si>
  <si>
    <t>G317050</t>
  </si>
  <si>
    <t>PGB026518364</t>
  </si>
  <si>
    <t>손인석</t>
  </si>
  <si>
    <t>01071238754</t>
  </si>
  <si>
    <t>HTTPS   WWW.AMAZON.CO.UK DP B08GG6TPN6 REF PPX YO2</t>
  </si>
  <si>
    <t>6094321955144</t>
  </si>
  <si>
    <t>G317038</t>
  </si>
  <si>
    <t>PGB026518359</t>
  </si>
  <si>
    <t>박찬욱</t>
  </si>
  <si>
    <t>01076501028</t>
  </si>
  <si>
    <t>HTTPS   TRAVISHER.COM</t>
  </si>
  <si>
    <t>6094321955139</t>
  </si>
  <si>
    <t>G317023</t>
  </si>
  <si>
    <t>PGB026518357</t>
  </si>
  <si>
    <t>유윤순</t>
  </si>
  <si>
    <t>01026262820</t>
  </si>
  <si>
    <t>HTTPS   WWW.AMAZON.CO.UK DP B08SQ77GVJ REF PPX YO2</t>
  </si>
  <si>
    <t>6094321955137</t>
  </si>
  <si>
    <t>G317009</t>
  </si>
  <si>
    <t>PGB026518356</t>
  </si>
  <si>
    <t>홍지로</t>
  </si>
  <si>
    <t>01092128566</t>
  </si>
  <si>
    <t>HTTPS   HMV.COM STORE FILM TV 4K ULTRA HD BLU RAY</t>
  </si>
  <si>
    <t>6094321955136</t>
  </si>
  <si>
    <t>G317007</t>
  </si>
  <si>
    <t>PGB026518355</t>
  </si>
  <si>
    <t>조동연</t>
  </si>
  <si>
    <t>01050904614</t>
  </si>
  <si>
    <t xml:space="preserve">HTTPS   WWW.PENHALIGONS.COM UK EN P LAVANDULA 100 </t>
  </si>
  <si>
    <t>6094321955135</t>
  </si>
  <si>
    <t>G317006</t>
  </si>
  <si>
    <t>PGB026518354</t>
  </si>
  <si>
    <t>유희정</t>
  </si>
  <si>
    <t>01090437581</t>
  </si>
  <si>
    <t>HTTPS   WWW.FORTNUMANDMASON.COM RAINBOW DESIGNS SI</t>
  </si>
  <si>
    <t>6094321955134</t>
  </si>
  <si>
    <t>G317005</t>
  </si>
  <si>
    <t>PGB026518353</t>
  </si>
  <si>
    <t>6094321955133</t>
  </si>
  <si>
    <t>G317003</t>
  </si>
  <si>
    <t>PGB026518349</t>
  </si>
  <si>
    <t xml:space="preserve">HTTPS   FILOFAX.COM PRODUCTS TWO DAYS ON ONE PAGE </t>
  </si>
  <si>
    <t>6094321955129</t>
  </si>
  <si>
    <t>G316994</t>
  </si>
  <si>
    <t>PGB026518347</t>
  </si>
  <si>
    <t>지한나</t>
  </si>
  <si>
    <t>01033683017</t>
  </si>
  <si>
    <t>6094321955127</t>
  </si>
  <si>
    <t>G316992</t>
  </si>
  <si>
    <t>PGB026518346</t>
  </si>
  <si>
    <t>유훈민</t>
  </si>
  <si>
    <t>01050273415</t>
  </si>
  <si>
    <t>6094321955126</t>
  </si>
  <si>
    <t>G316990</t>
  </si>
  <si>
    <t>PGB026518345</t>
  </si>
  <si>
    <t>오승균</t>
  </si>
  <si>
    <t>01047943204</t>
  </si>
  <si>
    <t>6094321955125</t>
  </si>
  <si>
    <t>G316988</t>
  </si>
  <si>
    <t>PGB026518343</t>
  </si>
  <si>
    <t>황인혁</t>
  </si>
  <si>
    <t>01027595295</t>
  </si>
  <si>
    <t>6094321955123</t>
  </si>
  <si>
    <t>G316986</t>
  </si>
  <si>
    <t>PGB026518341</t>
  </si>
  <si>
    <t>류현종</t>
  </si>
  <si>
    <t>01088275620</t>
  </si>
  <si>
    <t>6094321955121</t>
  </si>
  <si>
    <t>G316976</t>
  </si>
  <si>
    <t>PGB026518337</t>
  </si>
  <si>
    <t>6094321955117</t>
  </si>
  <si>
    <t>G316971</t>
  </si>
  <si>
    <t>PGB026518330</t>
  </si>
  <si>
    <t>01040979787</t>
  </si>
  <si>
    <t>HTTPS   JADEDLDN.COM PRODUCTS NAVY BLUE MONSTER JO</t>
  </si>
  <si>
    <t>6094321955110</t>
  </si>
  <si>
    <t>G316960</t>
  </si>
  <si>
    <t>PGB026518328</t>
  </si>
  <si>
    <t>박해성</t>
  </si>
  <si>
    <t>01033044033</t>
  </si>
  <si>
    <t>HTTPS   UK.MUJI.EU PRODUCTS RECYCLED LEATHER PASSP</t>
  </si>
  <si>
    <t>6094321955108</t>
  </si>
  <si>
    <t>G316958</t>
  </si>
  <si>
    <t>PGB026518327</t>
  </si>
  <si>
    <t>정용호</t>
  </si>
  <si>
    <t>01020740431</t>
  </si>
  <si>
    <t>6094321955107</t>
  </si>
  <si>
    <t>G316954</t>
  </si>
  <si>
    <t>PGB026518326</t>
  </si>
  <si>
    <t>배건우</t>
  </si>
  <si>
    <t>01042794241</t>
  </si>
  <si>
    <t>HTTPS   ARSENALDIRECT.ARSENAL.COM MENS MENS KIT AR</t>
  </si>
  <si>
    <t>6094321955106</t>
  </si>
  <si>
    <t>G316951</t>
  </si>
  <si>
    <t>PGB026518322</t>
  </si>
  <si>
    <t>박민정</t>
  </si>
  <si>
    <t>01099255263</t>
  </si>
  <si>
    <t>6094321955102</t>
  </si>
  <si>
    <t>G316937</t>
  </si>
  <si>
    <t>PGB026518306</t>
  </si>
  <si>
    <t>천세환</t>
  </si>
  <si>
    <t>01021204102</t>
  </si>
  <si>
    <t>6094321955086</t>
  </si>
  <si>
    <t>G316863</t>
  </si>
  <si>
    <t>PGB026518305</t>
  </si>
  <si>
    <t>HTTPS   WWW.H ANDOVER.COM EN UK PRODUCTS CRISTOBAL</t>
  </si>
  <si>
    <t>6094321955085</t>
  </si>
  <si>
    <t>G316861</t>
  </si>
  <si>
    <t>PGB026518295</t>
  </si>
  <si>
    <t>김소영</t>
  </si>
  <si>
    <t>01065842026</t>
  </si>
  <si>
    <t>HTTPS   WWW.DEPOP.COM PRODUCTS STRAWBERRYMILKSHAKE</t>
  </si>
  <si>
    <t>6094321955075</t>
  </si>
  <si>
    <t>G316809</t>
  </si>
  <si>
    <t>PGB026518287</t>
  </si>
  <si>
    <t>정수진</t>
  </si>
  <si>
    <t>01041318289</t>
  </si>
  <si>
    <t>HTTPS   WWW.DISNEYSTORE.CO.UK DISNEY PRINCESS SWIM</t>
  </si>
  <si>
    <t>6094321955067</t>
  </si>
  <si>
    <t>G316793</t>
  </si>
  <si>
    <t>PGB026518278</t>
  </si>
  <si>
    <t>김승호</t>
  </si>
  <si>
    <t>01050952655</t>
  </si>
  <si>
    <t>HTTPS   WWW.SPORTPURSUIT.COM CATALOG PRODUCT VIEW</t>
  </si>
  <si>
    <t>6094321955058</t>
  </si>
  <si>
    <t>G316740</t>
  </si>
  <si>
    <t>PGB026518273</t>
  </si>
  <si>
    <t>손강</t>
  </si>
  <si>
    <t>01030991353</t>
  </si>
  <si>
    <t xml:space="preserve">HTTPS   WWW.CHAMPIONSTORE.COM PRODUCTS CHAMPION X </t>
  </si>
  <si>
    <t>6094321955053</t>
  </si>
  <si>
    <t>G316728</t>
  </si>
  <si>
    <t>PGB026518238</t>
  </si>
  <si>
    <t>HTTPS   ACCOUNT.ALEXZONO.COM ORDERS 2900F6B48E5BEC</t>
  </si>
  <si>
    <t>6094321955018</t>
  </si>
  <si>
    <t>G316632</t>
  </si>
  <si>
    <t>PGB026518222</t>
  </si>
  <si>
    <t>6094321955002</t>
  </si>
  <si>
    <t>G316587</t>
  </si>
  <si>
    <t>PGB026518216</t>
  </si>
  <si>
    <t>성유민</t>
  </si>
  <si>
    <t>01097666456</t>
  </si>
  <si>
    <t>HTTPS   EBAY.US M LGSMPC</t>
  </si>
  <si>
    <t>6094321954996</t>
  </si>
  <si>
    <t>G316571</t>
  </si>
  <si>
    <t>PGB026518190</t>
  </si>
  <si>
    <t>강상현</t>
  </si>
  <si>
    <t>01052713924</t>
  </si>
  <si>
    <t>6094321954970</t>
  </si>
  <si>
    <t>G316456</t>
  </si>
  <si>
    <t>PGB026518114</t>
  </si>
  <si>
    <t>HTTPS   WWW.EBAY.COM ITM 297463520127</t>
  </si>
  <si>
    <t>6094321954894</t>
  </si>
  <si>
    <t>G316188</t>
  </si>
  <si>
    <t>PGB026518058</t>
  </si>
  <si>
    <t>6094321954838</t>
  </si>
  <si>
    <t>G315964</t>
  </si>
  <si>
    <t>PGB026518000</t>
  </si>
  <si>
    <t>이유진</t>
  </si>
  <si>
    <t>01089260923</t>
  </si>
  <si>
    <t>6094321954780 (2)</t>
  </si>
  <si>
    <t>G315778</t>
  </si>
  <si>
    <t>PGB026517943</t>
  </si>
  <si>
    <t>HTTPS   WWW.EBAY.COM ITM 317035438732</t>
  </si>
  <si>
    <t>6094321954723</t>
  </si>
  <si>
    <t>G315578</t>
  </si>
  <si>
    <t>PGB026517899</t>
  </si>
  <si>
    <t>HTTPS   EBAY.US M VTT6MV</t>
  </si>
  <si>
    <t>6094321954679</t>
  </si>
  <si>
    <t>G315374</t>
  </si>
  <si>
    <t>PGB026517880</t>
  </si>
  <si>
    <t>6094321954660</t>
  </si>
  <si>
    <t>G315323</t>
  </si>
  <si>
    <t>PGB026517774</t>
  </si>
  <si>
    <t>HTTPS   WWW.EBAY.COM ITM 306147254384</t>
  </si>
  <si>
    <t>6094321954554</t>
  </si>
  <si>
    <t>G314931</t>
  </si>
  <si>
    <t>PGB026517773</t>
  </si>
  <si>
    <t>HTTPS   WWW.EBAY.COM ITM 277163851319</t>
  </si>
  <si>
    <t>6094321954553</t>
  </si>
  <si>
    <t>G314929</t>
  </si>
  <si>
    <t>PGB026517336</t>
  </si>
  <si>
    <t>장정훈</t>
  </si>
  <si>
    <t>01065419812</t>
  </si>
  <si>
    <t>6094321954116</t>
  </si>
  <si>
    <t>G313157</t>
  </si>
  <si>
    <t>PGB026514626</t>
  </si>
  <si>
    <t>HTTPS   UK.FARNELL.COM ELECTROLUBE ER2183RP250G RE</t>
  </si>
  <si>
    <t>6094321951406</t>
  </si>
  <si>
    <t>G300397</t>
  </si>
  <si>
    <t>PGB026518416</t>
  </si>
  <si>
    <t>HTTPS   WWW.THEBROKEDOWNPALACE.COM</t>
  </si>
  <si>
    <t>6094321955196</t>
  </si>
  <si>
    <t>G317227</t>
  </si>
  <si>
    <t>PGB026518407</t>
  </si>
  <si>
    <t>01082477225</t>
  </si>
  <si>
    <t>HTTPS   WWW.PHILIPMORRISDIRECT.CO.UK</t>
  </si>
  <si>
    <t>6094321955187</t>
  </si>
  <si>
    <t>G317187</t>
  </si>
  <si>
    <t>72220339082</t>
  </si>
  <si>
    <t>PDE026649288</t>
  </si>
  <si>
    <t>한채희</t>
  </si>
  <si>
    <t>01023991219</t>
  </si>
  <si>
    <t>FOOTDISTRICT.COM</t>
  </si>
  <si>
    <t>6094321976068</t>
  </si>
  <si>
    <t>D317219</t>
  </si>
  <si>
    <t>PDE026648855</t>
  </si>
  <si>
    <t>김영국</t>
  </si>
  <si>
    <t>01062306678</t>
  </si>
  <si>
    <t>6094321975635</t>
  </si>
  <si>
    <t>D314951</t>
  </si>
  <si>
    <t>PDE026649285</t>
  </si>
  <si>
    <t>이창환</t>
  </si>
  <si>
    <t>01027222123</t>
  </si>
  <si>
    <t>6094321976065</t>
  </si>
  <si>
    <t>D317168</t>
  </si>
  <si>
    <t>PDE026649284</t>
  </si>
  <si>
    <t>김이선</t>
  </si>
  <si>
    <t>01035200099</t>
  </si>
  <si>
    <t>6094321976064</t>
  </si>
  <si>
    <t>D317167</t>
  </si>
  <si>
    <t>PDE026649283</t>
  </si>
  <si>
    <t>김소정</t>
  </si>
  <si>
    <t>01099774907</t>
  </si>
  <si>
    <t>6094321976063</t>
  </si>
  <si>
    <t>D317166</t>
  </si>
  <si>
    <t>PDE026649282</t>
  </si>
  <si>
    <t>박재현</t>
  </si>
  <si>
    <t>01084841884</t>
  </si>
  <si>
    <t>HTTPS   WWW.DIPTYQUEPARIS.COM EN EU P EAU DE LIERR</t>
  </si>
  <si>
    <t>6094321976062</t>
  </si>
  <si>
    <t>D317163</t>
  </si>
  <si>
    <t>PDE026649277</t>
  </si>
  <si>
    <t>강병진</t>
  </si>
  <si>
    <t>01048063521</t>
  </si>
  <si>
    <t>HTTPS   WWW.GRAILED.COM LISTINGS 82787724 ANONYMOU</t>
  </si>
  <si>
    <t>6094321976057</t>
  </si>
  <si>
    <t>D317150</t>
  </si>
  <si>
    <t>PDE026649268</t>
  </si>
  <si>
    <t>이수빈</t>
  </si>
  <si>
    <t>01062882767</t>
  </si>
  <si>
    <t>HTTPS   WWW.STEIRERKRAFT.COM EN PRODUCT PUMPKIN SE</t>
  </si>
  <si>
    <t>6094321976048</t>
  </si>
  <si>
    <t>D317118</t>
  </si>
  <si>
    <t>PDE026649264</t>
  </si>
  <si>
    <t>서효원</t>
  </si>
  <si>
    <t>01062893107</t>
  </si>
  <si>
    <t>EUROBOX.COM HTTPS   WWW.DM.DE LAVER</t>
  </si>
  <si>
    <t>6094321976044</t>
  </si>
  <si>
    <t>D317080</t>
  </si>
  <si>
    <t>PDE026649263</t>
  </si>
  <si>
    <t>구세나</t>
  </si>
  <si>
    <t>01088875309</t>
  </si>
  <si>
    <t>EUROBOX.COM HTTPS   WWW.DM.DE RICOL</t>
  </si>
  <si>
    <t>6094321976043</t>
  </si>
  <si>
    <t>D317077</t>
  </si>
  <si>
    <t>PDE026649261</t>
  </si>
  <si>
    <t>이승은</t>
  </si>
  <si>
    <t>01048537028</t>
  </si>
  <si>
    <t>EUROBOX.COM HTTPS   WWW.DM.DE SYOSS</t>
  </si>
  <si>
    <t>6094321976041</t>
  </si>
  <si>
    <t>D317061</t>
  </si>
  <si>
    <t>PDE026649249</t>
  </si>
  <si>
    <t>KIM BARRY WH</t>
  </si>
  <si>
    <t>01041050551</t>
  </si>
  <si>
    <t>일반전환(품명)</t>
  </si>
  <si>
    <t>HTTPS   ORDER.EBAY.COM ORD SHOW ORDERID 24 13417 5</t>
  </si>
  <si>
    <t>6094321976029</t>
  </si>
  <si>
    <t>D316975</t>
  </si>
  <si>
    <t>PDE026649241</t>
  </si>
  <si>
    <t>요건취하 심영진반장</t>
  </si>
  <si>
    <t>6094321976021</t>
  </si>
  <si>
    <t>D316916</t>
  </si>
  <si>
    <t>PDE026649307</t>
  </si>
  <si>
    <t>6094321976087</t>
  </si>
  <si>
    <t>D317323</t>
  </si>
  <si>
    <t>PDE026649305</t>
  </si>
  <si>
    <t>6094321976085</t>
  </si>
  <si>
    <t>D317297</t>
  </si>
  <si>
    <t>PDE026649302</t>
  </si>
  <si>
    <t>김인애</t>
  </si>
  <si>
    <t>01023939773</t>
  </si>
  <si>
    <t>6094321976082</t>
  </si>
  <si>
    <t>D317281</t>
  </si>
  <si>
    <t>PDE026649300</t>
  </si>
  <si>
    <t>박예인</t>
  </si>
  <si>
    <t>01034905159</t>
  </si>
  <si>
    <t>6094321976080</t>
  </si>
  <si>
    <t>D317279</t>
  </si>
  <si>
    <t>PDE026649299</t>
  </si>
  <si>
    <t>심현지</t>
  </si>
  <si>
    <t>01099306771</t>
  </si>
  <si>
    <t>6094321976079</t>
  </si>
  <si>
    <t>D317278</t>
  </si>
  <si>
    <t>PDE026649298</t>
  </si>
  <si>
    <t>01095583161</t>
  </si>
  <si>
    <t>6094321976078</t>
  </si>
  <si>
    <t>D317276</t>
  </si>
  <si>
    <t>PDE026649297</t>
  </si>
  <si>
    <t>김유진</t>
  </si>
  <si>
    <t>01089772917</t>
  </si>
  <si>
    <t>6094321976077</t>
  </si>
  <si>
    <t>D317275</t>
  </si>
  <si>
    <t>PDE026649293</t>
  </si>
  <si>
    <t>김병철</t>
  </si>
  <si>
    <t>01034850006</t>
  </si>
  <si>
    <t>6094321976073</t>
  </si>
  <si>
    <t>D317258</t>
  </si>
  <si>
    <t>PDE026649290</t>
  </si>
  <si>
    <t>이미영</t>
  </si>
  <si>
    <t>01096000815</t>
  </si>
  <si>
    <t>6094321976070</t>
  </si>
  <si>
    <t>D317224</t>
  </si>
  <si>
    <t>PDE026649289</t>
  </si>
  <si>
    <t>이윤정</t>
  </si>
  <si>
    <t>01032289590</t>
  </si>
  <si>
    <t>6094321976069</t>
  </si>
  <si>
    <t>D317223</t>
  </si>
  <si>
    <t>PDE026649240</t>
  </si>
  <si>
    <t>유영임</t>
  </si>
  <si>
    <t>01050914282</t>
  </si>
  <si>
    <t>6094321976020</t>
  </si>
  <si>
    <t>D316913</t>
  </si>
  <si>
    <t>PDE026649235</t>
  </si>
  <si>
    <t>MUHAMMAD ALFRI BIN RAZMY</t>
  </si>
  <si>
    <t>01066583630</t>
  </si>
  <si>
    <t>6094321976015</t>
  </si>
  <si>
    <t>D316905</t>
  </si>
  <si>
    <t>PDE026649234</t>
  </si>
  <si>
    <t>LI MINGCHEN</t>
  </si>
  <si>
    <t>01029536688</t>
  </si>
  <si>
    <t>6094321976014</t>
  </si>
  <si>
    <t>D316904</t>
  </si>
  <si>
    <t>PDE026649189</t>
  </si>
  <si>
    <t>박진서</t>
  </si>
  <si>
    <t>01095541564</t>
  </si>
  <si>
    <t>HTTPS   SHOP.BINGOMERCH.COM COLLECTIONS PAVEMENT P</t>
  </si>
  <si>
    <t>6094321975969</t>
  </si>
  <si>
    <t>D316681</t>
  </si>
  <si>
    <t>PDE026649167</t>
  </si>
  <si>
    <t>HTTPS   WWW.EBAY.COM ITM 267285440030</t>
  </si>
  <si>
    <t>6094321975947</t>
  </si>
  <si>
    <t>D316561</t>
  </si>
  <si>
    <t>PDE026649286</t>
  </si>
  <si>
    <t>HTTPS   WWW.EBAY.COM ITM 205393312882</t>
  </si>
  <si>
    <t>6094321976066</t>
  </si>
  <si>
    <t>D317181</t>
  </si>
  <si>
    <t>2025-08-19</t>
  </si>
  <si>
    <t>18042697152</t>
  </si>
  <si>
    <t>PFR027987042</t>
  </si>
  <si>
    <t>WU XIANGSHAN</t>
  </si>
  <si>
    <t>01094625889</t>
  </si>
  <si>
    <t>EUROBOX.COM HTTPS   WWW.VEEPEE.FR G</t>
  </si>
  <si>
    <t>6094321993822</t>
  </si>
  <si>
    <t>F313856</t>
  </si>
  <si>
    <t>PFR027987285</t>
  </si>
  <si>
    <t>6094321994065</t>
  </si>
  <si>
    <t>F317035</t>
  </si>
  <si>
    <t>PFR027987268</t>
  </si>
  <si>
    <t>정세윤</t>
  </si>
  <si>
    <t>01082581955</t>
  </si>
  <si>
    <t>HTTPS   WWW.R GOL.COM EN FOOTBALL SHIRT NIKE PSG 2</t>
  </si>
  <si>
    <t>6094321994048</t>
  </si>
  <si>
    <t>F316840</t>
  </si>
  <si>
    <t>PFR027987249</t>
  </si>
  <si>
    <t>HTTPS   WWW.CULTURA.COM P J AIME LA GALETTE 978227</t>
  </si>
  <si>
    <t>6094321994029</t>
  </si>
  <si>
    <t>F316623</t>
  </si>
  <si>
    <t>PFR027987290</t>
  </si>
  <si>
    <t>HTTPS   LEDADASHOP.COM PRODUCTS JAI REVE DUN GATEA</t>
  </si>
  <si>
    <t>6094321994070</t>
  </si>
  <si>
    <t>F317109</t>
  </si>
  <si>
    <t>PFR027987250</t>
  </si>
  <si>
    <t>EUROBOX.COM HTTPS   EBAY.US M UP0QK</t>
  </si>
  <si>
    <t>6094321994030</t>
  </si>
  <si>
    <t>F316637</t>
  </si>
  <si>
    <t>PFR027987252</t>
  </si>
  <si>
    <t>6094321994032</t>
  </si>
  <si>
    <t>F316669</t>
  </si>
  <si>
    <t>PFR027987172</t>
  </si>
  <si>
    <t>김윤주</t>
  </si>
  <si>
    <t>01040897885</t>
  </si>
  <si>
    <t xml:space="preserve">HTTPS   REVERB.COM ITEM 91144181 ELECTRO HARMONIX </t>
  </si>
  <si>
    <t>6094321993952</t>
  </si>
  <si>
    <t>F315600</t>
  </si>
  <si>
    <t>PFR027987289</t>
  </si>
  <si>
    <t>HTTPS   WWW.EBAY.COM ITM 226897698310</t>
  </si>
  <si>
    <t>6094321994069</t>
  </si>
  <si>
    <t>F317096</t>
  </si>
  <si>
    <t>PFR027987270</t>
  </si>
  <si>
    <t>6094321994050</t>
  </si>
  <si>
    <t>F316870</t>
  </si>
  <si>
    <t>PFR027987284</t>
  </si>
  <si>
    <t>최승미</t>
  </si>
  <si>
    <t>01093253471</t>
  </si>
  <si>
    <t>HTTPS   WWW.HOKA.COM FR FR PROMO FEMME BOL%C3%A9RO</t>
  </si>
  <si>
    <t>6094321994064</t>
  </si>
  <si>
    <t>F317020</t>
  </si>
  <si>
    <t>2025-08-20</t>
  </si>
  <si>
    <t>72220339093</t>
  </si>
  <si>
    <t>PDE026649322</t>
  </si>
  <si>
    <t>ENKHBAYAR KHONGORZUL</t>
  </si>
  <si>
    <t>01067875206</t>
  </si>
  <si>
    <t>6094321976102</t>
  </si>
  <si>
    <t>D317371</t>
  </si>
  <si>
    <t>PDE026649313</t>
  </si>
  <si>
    <t>김옥희</t>
  </si>
  <si>
    <t>01099205041</t>
  </si>
  <si>
    <t>6094321976093</t>
  </si>
  <si>
    <t>D317338</t>
  </si>
  <si>
    <t>PDE026649312</t>
  </si>
  <si>
    <t>송재준</t>
  </si>
  <si>
    <t>01075954087</t>
  </si>
  <si>
    <t>6094321976092</t>
  </si>
  <si>
    <t>D317334</t>
  </si>
  <si>
    <t>PDE026649310</t>
  </si>
  <si>
    <t>홍은섭</t>
  </si>
  <si>
    <t>01086302805</t>
  </si>
  <si>
    <t>6094321976090</t>
  </si>
  <si>
    <t>D317332</t>
  </si>
  <si>
    <t>PDE026649309</t>
  </si>
  <si>
    <t>이창은</t>
  </si>
  <si>
    <t>01067343974</t>
  </si>
  <si>
    <t>6094321976089</t>
  </si>
  <si>
    <t>D317331</t>
  </si>
  <si>
    <t>PDE026648940</t>
  </si>
  <si>
    <t>EUROBOX.COM HTTPS   EBAY.US M E6X56</t>
  </si>
  <si>
    <t>6094321975720</t>
  </si>
  <si>
    <t>D315425</t>
  </si>
  <si>
    <t>PDE026649266</t>
  </si>
  <si>
    <t>고은</t>
  </si>
  <si>
    <t>01077700072</t>
  </si>
  <si>
    <t>HTTPS   KR.VESTIAIRECOLLECTIVE.COM WOMEN SHOES LAC</t>
  </si>
  <si>
    <t>6094321976046</t>
  </si>
  <si>
    <t>D317084</t>
  </si>
  <si>
    <t>PDE026649142</t>
  </si>
  <si>
    <t>HTTPS   WWW.EBAY.COM ITM 317107389224</t>
  </si>
  <si>
    <t>6094321975922</t>
  </si>
  <si>
    <t>D316447</t>
  </si>
  <si>
    <t>PDE026648950</t>
  </si>
  <si>
    <t>EUROBOX.COM HTTPS   EBAY.US M XJJOR</t>
  </si>
  <si>
    <t>6094321975730</t>
  </si>
  <si>
    <t>D315495</t>
  </si>
  <si>
    <t>PDE026648949</t>
  </si>
  <si>
    <t>임형철</t>
  </si>
  <si>
    <t>01074652652</t>
  </si>
  <si>
    <t>HTTPS   EUROBOX.CO.KR EUROBOX.COM</t>
  </si>
  <si>
    <t>6094321975729</t>
  </si>
  <si>
    <t>D315481</t>
  </si>
  <si>
    <t>PDE026649304</t>
  </si>
  <si>
    <t>장유희</t>
  </si>
  <si>
    <t>01031079033</t>
  </si>
  <si>
    <t xml:space="preserve">HTTPS   WWW.BROOWISE.COM PRODUCTS COMANDANTE LONG </t>
  </si>
  <si>
    <t>6094321976084</t>
  </si>
  <si>
    <t>D317293</t>
  </si>
  <si>
    <t>2025-08-21</t>
  </si>
  <si>
    <t>18042697163</t>
  </si>
  <si>
    <t>PFR027987332</t>
  </si>
  <si>
    <t>최도언</t>
  </si>
  <si>
    <t>01071225184</t>
  </si>
  <si>
    <t>HTTPS   WWW.PRIEUR SPORTS.COM EN PRODUCT BM STRAIG</t>
  </si>
  <si>
    <t>6094321994112</t>
  </si>
  <si>
    <t>F317308</t>
  </si>
  <si>
    <t>PFR027987329</t>
  </si>
  <si>
    <t>권병모</t>
  </si>
  <si>
    <t>01045959097</t>
  </si>
  <si>
    <t>SATISFY.COM</t>
  </si>
  <si>
    <t>6094321994109</t>
  </si>
  <si>
    <t>F317290</t>
  </si>
  <si>
    <t>PFR027987253</t>
  </si>
  <si>
    <t>6094321994033</t>
  </si>
  <si>
    <t>F316670</t>
  </si>
  <si>
    <t>PFR027987295</t>
  </si>
  <si>
    <t>6094321994075</t>
  </si>
  <si>
    <t>F317169</t>
  </si>
  <si>
    <t>PFR027987271</t>
  </si>
  <si>
    <t>소정은</t>
  </si>
  <si>
    <t>01080111851</t>
  </si>
  <si>
    <t>HTTPS   WWW.EBAY.COM ITM 187395390649</t>
  </si>
  <si>
    <t>6094321994051</t>
  </si>
  <si>
    <t>F316893</t>
  </si>
  <si>
    <t>PFR027987310</t>
  </si>
  <si>
    <t>HTTPS   WWW.MARIAGEFRERES.COM EN SAINT VALENTIN T9</t>
  </si>
  <si>
    <t>6094321994090</t>
  </si>
  <si>
    <t>F317234</t>
  </si>
  <si>
    <t>PFR027987348</t>
  </si>
  <si>
    <t>강지윤</t>
  </si>
  <si>
    <t>01087588987</t>
  </si>
  <si>
    <t>WWW.GIGLIO.COM</t>
  </si>
  <si>
    <t>6094321994128</t>
  </si>
  <si>
    <t>F317493</t>
  </si>
  <si>
    <t>18050214931</t>
  </si>
  <si>
    <t>PDE026649398</t>
  </si>
  <si>
    <t>6094321976178</t>
  </si>
  <si>
    <t>D317682</t>
  </si>
  <si>
    <t>PDE026649055</t>
  </si>
  <si>
    <t>정주연</t>
  </si>
  <si>
    <t>01041298035</t>
  </si>
  <si>
    <t>(후)주소변경(송하인요청)</t>
  </si>
  <si>
    <t>6094321975835</t>
  </si>
  <si>
    <t>D316031</t>
  </si>
  <si>
    <t>PDE026649383</t>
  </si>
  <si>
    <t>6094321976163</t>
  </si>
  <si>
    <t>D317544</t>
  </si>
  <si>
    <t>PDE026649380</t>
  </si>
  <si>
    <t>유은성</t>
  </si>
  <si>
    <t>01043587779</t>
  </si>
  <si>
    <t>6094321976160</t>
  </si>
  <si>
    <t>D317537</t>
  </si>
  <si>
    <t>PDE026649379</t>
  </si>
  <si>
    <t>JINZHONGYI</t>
  </si>
  <si>
    <t>01052102877</t>
  </si>
  <si>
    <t>6094321976159</t>
  </si>
  <si>
    <t>D317536</t>
  </si>
  <si>
    <t>PDE026649378</t>
  </si>
  <si>
    <t>조경란</t>
  </si>
  <si>
    <t>01029801596</t>
  </si>
  <si>
    <t>6094321976158</t>
  </si>
  <si>
    <t>D317535</t>
  </si>
  <si>
    <t>PDE026649377</t>
  </si>
  <si>
    <t>6094321976157</t>
  </si>
  <si>
    <t>D317534</t>
  </si>
  <si>
    <t>PDE026649376</t>
  </si>
  <si>
    <t>고영애</t>
  </si>
  <si>
    <t>01049249068</t>
  </si>
  <si>
    <t>6094321976156</t>
  </si>
  <si>
    <t>D317533</t>
  </si>
  <si>
    <t>PDE026649374</t>
  </si>
  <si>
    <t>심수련</t>
  </si>
  <si>
    <t>01035849291</t>
  </si>
  <si>
    <t>6094321976154</t>
  </si>
  <si>
    <t>D317531</t>
  </si>
  <si>
    <t>PDE026649373</t>
  </si>
  <si>
    <t>6094321976153</t>
  </si>
  <si>
    <t>D317530</t>
  </si>
  <si>
    <t>PDE026649372</t>
  </si>
  <si>
    <t>최형규</t>
  </si>
  <si>
    <t>01040532436</t>
  </si>
  <si>
    <t>6094321976152</t>
  </si>
  <si>
    <t>D317529</t>
  </si>
  <si>
    <t>PDE026649359</t>
  </si>
  <si>
    <t>안태준</t>
  </si>
  <si>
    <t>01064195642</t>
  </si>
  <si>
    <t>6094321976139</t>
  </si>
  <si>
    <t>D317478</t>
  </si>
  <si>
    <t>PDE026649358</t>
  </si>
  <si>
    <t>목영준</t>
  </si>
  <si>
    <t>01038009332</t>
  </si>
  <si>
    <t>6094321976138</t>
  </si>
  <si>
    <t>D317477</t>
  </si>
  <si>
    <t>PDE026649346</t>
  </si>
  <si>
    <t>조정현</t>
  </si>
  <si>
    <t>01073783337</t>
  </si>
  <si>
    <t>HTTPS   WWW.BRICKLINK.COM ORDERDETAIL.ASP ID 29104</t>
  </si>
  <si>
    <t>6094321976126</t>
  </si>
  <si>
    <t>D317402</t>
  </si>
  <si>
    <t>PDE026649321</t>
  </si>
  <si>
    <t>EUROBOX.COM HTTPS   WWW.KAMPEERWERE</t>
  </si>
  <si>
    <t>6094321976101</t>
  </si>
  <si>
    <t>D317365</t>
  </si>
  <si>
    <t>PDE026649320</t>
  </si>
  <si>
    <t>6094321976100</t>
  </si>
  <si>
    <t>D317362</t>
  </si>
  <si>
    <t>PDE026649319</t>
  </si>
  <si>
    <t>6094321976099</t>
  </si>
  <si>
    <t>D317361</t>
  </si>
  <si>
    <t>PDE026649311</t>
  </si>
  <si>
    <t>박경란</t>
  </si>
  <si>
    <t>01050459623</t>
  </si>
  <si>
    <t>6094321976091</t>
  </si>
  <si>
    <t>D317333</t>
  </si>
  <si>
    <t>PDE026649294</t>
  </si>
  <si>
    <t>박홍하</t>
  </si>
  <si>
    <t>01077096932</t>
  </si>
  <si>
    <t>6094321976074</t>
  </si>
  <si>
    <t>D317259</t>
  </si>
  <si>
    <t>PDE026649287</t>
  </si>
  <si>
    <t>마성현</t>
  </si>
  <si>
    <t>01051411213</t>
  </si>
  <si>
    <t>EUROBOX.COM HTTPS   MODIVO.DE P NIK</t>
  </si>
  <si>
    <t>6094321976067</t>
  </si>
  <si>
    <t>D317211</t>
  </si>
  <si>
    <t>PDE026649262</t>
  </si>
  <si>
    <t>고태식</t>
  </si>
  <si>
    <t>01020514037</t>
  </si>
  <si>
    <t xml:space="preserve">HTTPS   LITTLE DUTCH.COM PRODUCTS KNUFFEL GANS 25 </t>
  </si>
  <si>
    <t>6094321976042</t>
  </si>
  <si>
    <t>D317076</t>
  </si>
  <si>
    <t>PDE026649396</t>
  </si>
  <si>
    <t>6094321976176</t>
  </si>
  <si>
    <t>D317680</t>
  </si>
  <si>
    <t>99431913803</t>
  </si>
  <si>
    <t>PGB026518478</t>
  </si>
  <si>
    <t>이영주</t>
  </si>
  <si>
    <t>01088058589</t>
  </si>
  <si>
    <t>6094321955258</t>
  </si>
  <si>
    <t>G317512</t>
  </si>
  <si>
    <t>PGB026517111</t>
  </si>
  <si>
    <t>지선우</t>
  </si>
  <si>
    <t>01049481247</t>
  </si>
  <si>
    <t>HTTPS   WWW.WARHAMMER.COM EN GB SHOP DARK ANGELS L</t>
  </si>
  <si>
    <t>6094321953891</t>
  </si>
  <si>
    <t>G311975</t>
  </si>
  <si>
    <t>PGB026518455</t>
  </si>
  <si>
    <t>HTTPS   WWW.WAYLANDGAMES.CO.UK LEGIONES ASTARTES M</t>
  </si>
  <si>
    <t>6094321955235</t>
  </si>
  <si>
    <t>G317431</t>
  </si>
  <si>
    <t>PGB026518451</t>
  </si>
  <si>
    <t>이강호</t>
  </si>
  <si>
    <t>01062408692</t>
  </si>
  <si>
    <t>HTTPS   WWW.ON.COM EN GB ACCOUNT ORDERS ON00098761</t>
  </si>
  <si>
    <t>6094321955231</t>
  </si>
  <si>
    <t>G317414</t>
  </si>
  <si>
    <t>PGB026518447</t>
  </si>
  <si>
    <t>01072073737</t>
  </si>
  <si>
    <t>6094321955227</t>
  </si>
  <si>
    <t>G317410</t>
  </si>
  <si>
    <t>PGB026518443</t>
  </si>
  <si>
    <t>윤찬주</t>
  </si>
  <si>
    <t>01043443953</t>
  </si>
  <si>
    <t>HTTPS   EBAY.US M LSPNS0</t>
  </si>
  <si>
    <t>6094321955223</t>
  </si>
  <si>
    <t>G317376</t>
  </si>
  <si>
    <t>PGB026518442</t>
  </si>
  <si>
    <t>HTTPS   WWW.ADIDAS.CO.UK ORDER DETAILS DATA ENGBF3</t>
  </si>
  <si>
    <t>6094321955222</t>
  </si>
  <si>
    <t>G317369</t>
  </si>
  <si>
    <t>PGB026518435</t>
  </si>
  <si>
    <t>HTTPS   WWW.WAYLANDGAMES.CO.UK COMBAT PATROL EMPER</t>
  </si>
  <si>
    <t>6094321955215</t>
  </si>
  <si>
    <t>G317343</t>
  </si>
  <si>
    <t>PGB026518431</t>
  </si>
  <si>
    <t>황정언</t>
  </si>
  <si>
    <t>01062244537</t>
  </si>
  <si>
    <t>6094321955211</t>
  </si>
  <si>
    <t>G317321</t>
  </si>
  <si>
    <t>PGB026518428</t>
  </si>
  <si>
    <t>박재형</t>
  </si>
  <si>
    <t>01077770461</t>
  </si>
  <si>
    <t>HTTPS   WWW.SUNSPEL.COM PRODUCTS MENS SUPERFINE CO</t>
  </si>
  <si>
    <t>6094321955208</t>
  </si>
  <si>
    <t>G317302</t>
  </si>
  <si>
    <t>PGB026518425</t>
  </si>
  <si>
    <t>박주리</t>
  </si>
  <si>
    <t>01035760709</t>
  </si>
  <si>
    <t>HTTPS   SPACEYLON.CO.UK PRODUCTS PEACE SOOTHING BA</t>
  </si>
  <si>
    <t>6094321955205</t>
  </si>
  <si>
    <t>G317274</t>
  </si>
  <si>
    <t>PGB026518424</t>
  </si>
  <si>
    <t>6094321955204</t>
  </si>
  <si>
    <t>G317260</t>
  </si>
  <si>
    <t>PGB026518421</t>
  </si>
  <si>
    <t>최진혁</t>
  </si>
  <si>
    <t>01088086096</t>
  </si>
  <si>
    <t>6094321955201</t>
  </si>
  <si>
    <t>G317238</t>
  </si>
  <si>
    <t>PGB026518420</t>
  </si>
  <si>
    <t xml:space="preserve">HTTPS   WWW.IN2DETAILING.CO.UK COLLECTIONS ARMOUR </t>
  </si>
  <si>
    <t>6094321955200</t>
  </si>
  <si>
    <t>G317237</t>
  </si>
  <si>
    <t>PGB026518419</t>
  </si>
  <si>
    <t>6094321955199</t>
  </si>
  <si>
    <t>G317236</t>
  </si>
  <si>
    <t>PGB026518417</t>
  </si>
  <si>
    <t>안채원</t>
  </si>
  <si>
    <t>01087219359</t>
  </si>
  <si>
    <t>6094321955197</t>
  </si>
  <si>
    <t>G317229</t>
  </si>
  <si>
    <t>PGB026518414</t>
  </si>
  <si>
    <t>HTTPS   WWW.EBAY.COM ITM 388802408796</t>
  </si>
  <si>
    <t>6094321955194</t>
  </si>
  <si>
    <t>G317212</t>
  </si>
  <si>
    <t>PGB026518413</t>
  </si>
  <si>
    <t>홍태열</t>
  </si>
  <si>
    <t>01025818371</t>
  </si>
  <si>
    <t>6094321955193</t>
  </si>
  <si>
    <t>G317198</t>
  </si>
  <si>
    <t>PGB026518412</t>
  </si>
  <si>
    <t>장동규</t>
  </si>
  <si>
    <t>01071873822</t>
  </si>
  <si>
    <t>HTTPS   VISIOPUTTING.COM TEMPOSTIK PLUS</t>
  </si>
  <si>
    <t>6094321955192</t>
  </si>
  <si>
    <t>G317197</t>
  </si>
  <si>
    <t>PGB026518409</t>
  </si>
  <si>
    <t>6094321955189</t>
  </si>
  <si>
    <t>G317193</t>
  </si>
  <si>
    <t>PGB026518405</t>
  </si>
  <si>
    <t>6094321955185</t>
  </si>
  <si>
    <t>G317177</t>
  </si>
  <si>
    <t>PGB026518401</t>
  </si>
  <si>
    <t>김양호</t>
  </si>
  <si>
    <t>01071507839</t>
  </si>
  <si>
    <t>HTTPS   WWW.AMAZON.CO.UK DP B07DFLDF84 REF PPX YO2</t>
  </si>
  <si>
    <t>6094321955181</t>
  </si>
  <si>
    <t>G317164</t>
  </si>
  <si>
    <t>PGB026518396</t>
  </si>
  <si>
    <t>6094321955176</t>
  </si>
  <si>
    <t>G317149</t>
  </si>
  <si>
    <t>PGB026518391</t>
  </si>
  <si>
    <t>HTTPS   WWW.EBAY.CO.UK ITM 226877274243</t>
  </si>
  <si>
    <t>6094321955171</t>
  </si>
  <si>
    <t>G317135</t>
  </si>
  <si>
    <t>PGB026518383</t>
  </si>
  <si>
    <t>6094321955163</t>
  </si>
  <si>
    <t>G317122</t>
  </si>
  <si>
    <t>PGB026518380</t>
  </si>
  <si>
    <t xml:space="preserve">HTTPS   ARCTERYX.COM GB EN SHOP MENS GAMMA JOGGER </t>
  </si>
  <si>
    <t>6094321955160</t>
  </si>
  <si>
    <t>G317112</t>
  </si>
  <si>
    <t>PGB026518378</t>
  </si>
  <si>
    <t>김영식</t>
  </si>
  <si>
    <t>01033014539</t>
  </si>
  <si>
    <t>HTTPS   WWW.NIPPYNORMANS.COM R1300 ADVENTURE PREMI</t>
  </si>
  <si>
    <t>6094321955158</t>
  </si>
  <si>
    <t>G317095</t>
  </si>
  <si>
    <t>PGB026518375</t>
  </si>
  <si>
    <t>HTTPS   COUCOUINTIMATES.COM PRODUCTS THONG POINTEL</t>
  </si>
  <si>
    <t>6094321955155</t>
  </si>
  <si>
    <t>G317086</t>
  </si>
  <si>
    <t>PGB026518374</t>
  </si>
  <si>
    <t>이영록</t>
  </si>
  <si>
    <t>01093250618</t>
  </si>
  <si>
    <t>HTTPS   INDIGOLIME.UK SHOP BUNDLE4  WCCPS C0 138 W</t>
  </si>
  <si>
    <t>6094321955154</t>
  </si>
  <si>
    <t>G317085</t>
  </si>
  <si>
    <t>PGB026518363</t>
  </si>
  <si>
    <t>정기성</t>
  </si>
  <si>
    <t>6094321955143</t>
  </si>
  <si>
    <t>G317033</t>
  </si>
  <si>
    <t>PGB026518348</t>
  </si>
  <si>
    <t>안형조</t>
  </si>
  <si>
    <t>01029282907</t>
  </si>
  <si>
    <t>HTTPS   WWW.EBAY.COM ITM 306340319128</t>
  </si>
  <si>
    <t>6094321955128</t>
  </si>
  <si>
    <t>G316993</t>
  </si>
  <si>
    <t>PGB026518342</t>
  </si>
  <si>
    <t>이성우</t>
  </si>
  <si>
    <t>01093054478</t>
  </si>
  <si>
    <t>HTTPS   AQUASWIMSUPPLIES.CO.UK CHECKOUTS CN HWN1XM</t>
  </si>
  <si>
    <t>6094321955122</t>
  </si>
  <si>
    <t>G316979</t>
  </si>
  <si>
    <t>PGB026518323</t>
  </si>
  <si>
    <t>HTTPS   WWW.EBAY.COM ITM 317145024931</t>
  </si>
  <si>
    <t>6094321955103</t>
  </si>
  <si>
    <t>G316940</t>
  </si>
  <si>
    <t>PGB026518316</t>
  </si>
  <si>
    <t>김호진</t>
  </si>
  <si>
    <t>01020470621</t>
  </si>
  <si>
    <t>거대/[GTS착불]</t>
  </si>
  <si>
    <t>HTTPS   PAYMENTS.SCUDERIACARPARTS.COM PAY DBQMPT5V</t>
  </si>
  <si>
    <t>6094321955096</t>
  </si>
  <si>
    <t>G316896</t>
  </si>
  <si>
    <t>PGB026518293</t>
  </si>
  <si>
    <t>6094321955073</t>
  </si>
  <si>
    <t>G316807</t>
  </si>
  <si>
    <t>PGB026518272</t>
  </si>
  <si>
    <t>HTTPS   WWW.EBAY.CO.UK ITM 177288467944</t>
  </si>
  <si>
    <t>6094321955052</t>
  </si>
  <si>
    <t>G316721</t>
  </si>
  <si>
    <t>PGB026518239</t>
  </si>
  <si>
    <t>LEGIONES ASTARTES  SATURNINE SIEGE DREADNOUGHT –</t>
  </si>
  <si>
    <t>6094321955019</t>
  </si>
  <si>
    <t>G316636</t>
  </si>
  <si>
    <t>PGB026518200</t>
  </si>
  <si>
    <t>박서윤</t>
  </si>
  <si>
    <t>01029872387</t>
  </si>
  <si>
    <t>HTTPS   YOURSPORTSPERFORMANCE.COM PRODUCTS NIKE RE</t>
  </si>
  <si>
    <t>6094321954980</t>
  </si>
  <si>
    <t>G316512</t>
  </si>
  <si>
    <t>PGB026518072</t>
  </si>
  <si>
    <t>HTTPS   EBAY.US M X6YBK7</t>
  </si>
  <si>
    <t>6094321954852 (3)</t>
  </si>
  <si>
    <t>G316019</t>
  </si>
  <si>
    <t>PGB026518050</t>
  </si>
  <si>
    <t>HTTPS   WWW.DARKSPHERE.CO.UK P.PHP P 95585</t>
  </si>
  <si>
    <t>6094321954830</t>
  </si>
  <si>
    <t>G315938</t>
  </si>
  <si>
    <t>PGB026517841</t>
  </si>
  <si>
    <t>HTTPS   WWW.EBAY.COM ITM 257003928928</t>
  </si>
  <si>
    <t>6094321954621</t>
  </si>
  <si>
    <t>G315195</t>
  </si>
  <si>
    <t>PGB026517367</t>
  </si>
  <si>
    <t>이애숙</t>
  </si>
  <si>
    <t>01051985428</t>
  </si>
  <si>
    <t>HTTPS   EBAY.US M JVWJIY</t>
  </si>
  <si>
    <t>6094321954147</t>
  </si>
  <si>
    <t>G313317</t>
  </si>
  <si>
    <t>PGB026518464</t>
  </si>
  <si>
    <t>6094321955244</t>
  </si>
  <si>
    <t>G317461</t>
  </si>
  <si>
    <t>2025-08-22</t>
  </si>
  <si>
    <t>18050214942</t>
  </si>
  <si>
    <t>PDE026649400</t>
  </si>
  <si>
    <t>EUROBOX.COM HTTPS   EN.ZALANDO.DE K</t>
  </si>
  <si>
    <t>6094321976180</t>
  </si>
  <si>
    <t>D317689</t>
  </si>
  <si>
    <t>PDE026649394</t>
  </si>
  <si>
    <t>6094321976174</t>
  </si>
  <si>
    <t>D317678</t>
  </si>
  <si>
    <t>PDE026649384</t>
  </si>
  <si>
    <t>최수연</t>
  </si>
  <si>
    <t>01073804370</t>
  </si>
  <si>
    <t>FOOTDISTRICT.DE EUROBOX.COM</t>
  </si>
  <si>
    <t>6094321976164</t>
  </si>
  <si>
    <t>D317545</t>
  </si>
  <si>
    <t>PDE026649369</t>
  </si>
  <si>
    <t>강유미</t>
  </si>
  <si>
    <t>01067823342</t>
  </si>
  <si>
    <t>HTTPS   WWW.MASSIMODUTTI.COM DE STRICKTOP MIT VAUS</t>
  </si>
  <si>
    <t>6094321976149</t>
  </si>
  <si>
    <t>D317508</t>
  </si>
  <si>
    <t>PDE026649365</t>
  </si>
  <si>
    <t>민세은</t>
  </si>
  <si>
    <t>01030508313</t>
  </si>
  <si>
    <t>6094321976145</t>
  </si>
  <si>
    <t>D317503</t>
  </si>
  <si>
    <t>PDE026649073</t>
  </si>
  <si>
    <t>EUROBOX.COM HTTPS   EBAY.US M BNU3H</t>
  </si>
  <si>
    <t>6094321975853</t>
  </si>
  <si>
    <t>D316127</t>
  </si>
  <si>
    <t>PDE026649353</t>
  </si>
  <si>
    <t>윤석원</t>
  </si>
  <si>
    <t>01063516021</t>
  </si>
  <si>
    <t>EUROBOX.COM HTTPS   WWW.GETZOO.DE E</t>
  </si>
  <si>
    <t>6094321976133</t>
  </si>
  <si>
    <t>D317441</t>
  </si>
  <si>
    <t>PDE026649349</t>
  </si>
  <si>
    <t>신수진</t>
  </si>
  <si>
    <t>01053983301</t>
  </si>
  <si>
    <t>6094321976129</t>
  </si>
  <si>
    <t>D317424</t>
  </si>
  <si>
    <t>PDE026649347</t>
  </si>
  <si>
    <t>민현기</t>
  </si>
  <si>
    <t>01077230661</t>
  </si>
  <si>
    <t>HTTPS   WWW.THOMANNMUSIC.COM HOEFNER H1133 BEATLEB</t>
  </si>
  <si>
    <t>6094321976127</t>
  </si>
  <si>
    <t>D317406</t>
  </si>
  <si>
    <t>PDE026649317</t>
  </si>
  <si>
    <t>01073140725</t>
  </si>
  <si>
    <t>EUROBOX.COM HTTPS   EBAY.US M YSZ6V</t>
  </si>
  <si>
    <t>6094321976097</t>
  </si>
  <si>
    <t>D317352</t>
  </si>
  <si>
    <t>PDE026649292</t>
  </si>
  <si>
    <t>EUROBOX.COM HTTPS   WWW.MOLO.DE JUN</t>
  </si>
  <si>
    <t>6094321976072</t>
  </si>
  <si>
    <t>D317235</t>
  </si>
  <si>
    <t>PDE026649355</t>
  </si>
  <si>
    <t>HTTPS   WWW.EBAY.COM ITM 236248623088</t>
  </si>
  <si>
    <t>6094321976135</t>
  </si>
  <si>
    <t>D317444</t>
  </si>
  <si>
    <t>2025-08-23</t>
  </si>
  <si>
    <t>18042697174</t>
  </si>
  <si>
    <t>PFR027987286</t>
  </si>
  <si>
    <t>6094321994066</t>
  </si>
  <si>
    <t>F317072</t>
  </si>
  <si>
    <t>PFR027987350</t>
  </si>
  <si>
    <t>정지민</t>
  </si>
  <si>
    <t>01048890130</t>
  </si>
  <si>
    <t>HTTPS   WWW.ZARA.COM FR EN CLASSIC SANDALS P166056</t>
  </si>
  <si>
    <t>6094321994130</t>
  </si>
  <si>
    <t>F317521</t>
  </si>
  <si>
    <t>PFR027987296</t>
  </si>
  <si>
    <t>6094321994076</t>
  </si>
  <si>
    <t>F317178</t>
  </si>
  <si>
    <t>PFR027987282</t>
  </si>
  <si>
    <t>6094321994062</t>
  </si>
  <si>
    <t>F316953</t>
  </si>
  <si>
    <t>PFR027987283</t>
  </si>
  <si>
    <t>6094321994063</t>
  </si>
  <si>
    <t>F317000</t>
  </si>
  <si>
    <t>PFR027987292</t>
  </si>
  <si>
    <t>조송지</t>
  </si>
  <si>
    <t>01035832360</t>
  </si>
  <si>
    <t>HTTPS   EU.FILOFAX.COM FR PRODUCTS MALDEN MINI ORG</t>
  </si>
  <si>
    <t>6094321994072</t>
  </si>
  <si>
    <t>F317146</t>
  </si>
  <si>
    <t>2025-08-24</t>
  </si>
  <si>
    <t>99431947764</t>
  </si>
  <si>
    <t>PDE026649419</t>
  </si>
  <si>
    <t>엄아영</t>
  </si>
  <si>
    <t>01093686014</t>
  </si>
  <si>
    <t>6094321976199</t>
  </si>
  <si>
    <t>D317823</t>
  </si>
  <si>
    <t>KJ796</t>
  </si>
  <si>
    <t>AIR INCHEON CO., LTD</t>
  </si>
  <si>
    <t>PDE026649418</t>
  </si>
  <si>
    <t>EUROBOX.COM HTTPS   NOMADCOFFEE.ES</t>
  </si>
  <si>
    <t>6094321976198</t>
  </si>
  <si>
    <t>D317809</t>
  </si>
  <si>
    <t>PDE026649412</t>
  </si>
  <si>
    <t>HTTPS   WWW.DISCOGS.COM SELL ORDER 3572757 653</t>
  </si>
  <si>
    <t>6094321976192</t>
  </si>
  <si>
    <t>D317720</t>
  </si>
  <si>
    <t>PDE026649410</t>
  </si>
  <si>
    <t>박선정</t>
  </si>
  <si>
    <t>01045326037</t>
  </si>
  <si>
    <t>EUROBOX.COM HTTPS   WWW.PHOENIX DER</t>
  </si>
  <si>
    <t>6094321976190</t>
  </si>
  <si>
    <t>D317702</t>
  </si>
  <si>
    <t>PDE026649409</t>
  </si>
  <si>
    <t>정태준</t>
  </si>
  <si>
    <t>01049233640</t>
  </si>
  <si>
    <t>6094321976189</t>
  </si>
  <si>
    <t>D317701</t>
  </si>
  <si>
    <t>PDE026649404</t>
  </si>
  <si>
    <t>박민순</t>
  </si>
  <si>
    <t>01089544760</t>
  </si>
  <si>
    <t>6094321976184</t>
  </si>
  <si>
    <t>D317696</t>
  </si>
  <si>
    <t>PDE026649403</t>
  </si>
  <si>
    <t>01085613559</t>
  </si>
  <si>
    <t>6094321976183</t>
  </si>
  <si>
    <t>D317695</t>
  </si>
  <si>
    <t>PDE026649408</t>
  </si>
  <si>
    <t>01095047596</t>
  </si>
  <si>
    <t>6094321976188</t>
  </si>
  <si>
    <t>D317700</t>
  </si>
  <si>
    <t>PDE026649324</t>
  </si>
  <si>
    <t>최주희</t>
  </si>
  <si>
    <t>01036460246</t>
  </si>
  <si>
    <t>6094321976104</t>
  </si>
  <si>
    <t>D317380</t>
  </si>
  <si>
    <t>PDE026649325</t>
  </si>
  <si>
    <t>연특희</t>
  </si>
  <si>
    <t>01035516904</t>
  </si>
  <si>
    <t>6094321976105</t>
  </si>
  <si>
    <t>D317381</t>
  </si>
  <si>
    <t>PDE026649308</t>
  </si>
  <si>
    <t>권민승</t>
  </si>
  <si>
    <t>01089061164</t>
  </si>
  <si>
    <t>6094321976088</t>
  </si>
  <si>
    <t>D317330</t>
  </si>
  <si>
    <t>PDE026649306</t>
  </si>
  <si>
    <t>HTTPS   WWW.CHERVO.COM WO EN ROSA 599</t>
  </si>
  <si>
    <t>6094321976086</t>
  </si>
  <si>
    <t>D317320</t>
  </si>
  <si>
    <t>PDE026649202</t>
  </si>
  <si>
    <t>이위석</t>
  </si>
  <si>
    <t>01091009177</t>
  </si>
  <si>
    <t>HTTPS   STORE.FCBARCELONA.COM PRODUCTS MENS AWAY J</t>
  </si>
  <si>
    <t>6094321975982</t>
  </si>
  <si>
    <t>D316743</t>
  </si>
  <si>
    <t>PDE026649423</t>
  </si>
  <si>
    <t>정은실</t>
  </si>
  <si>
    <t>01084484321</t>
  </si>
  <si>
    <t>6094321976203</t>
  </si>
  <si>
    <t>D317834</t>
  </si>
  <si>
    <t>PDE026649422</t>
  </si>
  <si>
    <t>황혜진</t>
  </si>
  <si>
    <t>01041781648</t>
  </si>
  <si>
    <t>6094321976202</t>
  </si>
  <si>
    <t>D317833</t>
  </si>
  <si>
    <t>PDE026649407</t>
  </si>
  <si>
    <t>01090472561</t>
  </si>
  <si>
    <t>6094321976187</t>
  </si>
  <si>
    <t>D317699</t>
  </si>
  <si>
    <t>PDE026649406</t>
  </si>
  <si>
    <t>김지안</t>
  </si>
  <si>
    <t>01042111772</t>
  </si>
  <si>
    <t>6094321976186</t>
  </si>
  <si>
    <t>D317698</t>
  </si>
  <si>
    <t>PDE026649405</t>
  </si>
  <si>
    <t>정원희</t>
  </si>
  <si>
    <t>01040722446</t>
  </si>
  <si>
    <t>6094321976185</t>
  </si>
  <si>
    <t>D317697</t>
  </si>
  <si>
    <t>PDE026649402</t>
  </si>
  <si>
    <t>장미화</t>
  </si>
  <si>
    <t>01092794566</t>
  </si>
  <si>
    <t>6094321976182</t>
  </si>
  <si>
    <t>D317694</t>
  </si>
  <si>
    <t>PDE026649401</t>
  </si>
  <si>
    <t>6094321976181</t>
  </si>
  <si>
    <t>D317690</t>
  </si>
  <si>
    <t>PDE026649395</t>
  </si>
  <si>
    <t>6094321976175</t>
  </si>
  <si>
    <t>D317679</t>
  </si>
  <si>
    <t>PDE026649393</t>
  </si>
  <si>
    <t>6094321976173</t>
  </si>
  <si>
    <t>D317677</t>
  </si>
  <si>
    <t>PDE026649392</t>
  </si>
  <si>
    <t>6094321976172</t>
  </si>
  <si>
    <t>D317676</t>
  </si>
  <si>
    <t>PDE026649391</t>
  </si>
  <si>
    <t>김동일</t>
  </si>
  <si>
    <t>01064058008</t>
  </si>
  <si>
    <t>HTTPS   DE.JAGERMEISTER.COM SHOP EQUIPMENT JAEGERM</t>
  </si>
  <si>
    <t>6094321976171</t>
  </si>
  <si>
    <t>D317658</t>
  </si>
  <si>
    <t>PDE026649390</t>
  </si>
  <si>
    <t>안지혜</t>
  </si>
  <si>
    <t>01052382369</t>
  </si>
  <si>
    <t>6094321976170</t>
  </si>
  <si>
    <t>D317638</t>
  </si>
  <si>
    <t>PDE026649389</t>
  </si>
  <si>
    <t>01090308728</t>
  </si>
  <si>
    <t>6094321976169</t>
  </si>
  <si>
    <t>D317637</t>
  </si>
  <si>
    <t>PDE026649388</t>
  </si>
  <si>
    <t>이은주</t>
  </si>
  <si>
    <t>01052396175</t>
  </si>
  <si>
    <t>6094321976168</t>
  </si>
  <si>
    <t>D317636</t>
  </si>
  <si>
    <t>PDE026649387</t>
  </si>
  <si>
    <t>김주하</t>
  </si>
  <si>
    <t>01045511507</t>
  </si>
  <si>
    <t>6094321976167</t>
  </si>
  <si>
    <t>D317635</t>
  </si>
  <si>
    <t>PDE026649386</t>
  </si>
  <si>
    <t>황두성</t>
  </si>
  <si>
    <t>01088283126</t>
  </si>
  <si>
    <t>6094321976166</t>
  </si>
  <si>
    <t>D317634</t>
  </si>
  <si>
    <t>PDE026649385</t>
  </si>
  <si>
    <t>최지원</t>
  </si>
  <si>
    <t>01046206383</t>
  </si>
  <si>
    <t>6094321976165</t>
  </si>
  <si>
    <t>D317632</t>
  </si>
  <si>
    <t>PDE026649382</t>
  </si>
  <si>
    <t>6094321976162 (3)</t>
  </si>
  <si>
    <t>D317541</t>
  </si>
  <si>
    <t>PDE026649381</t>
  </si>
  <si>
    <t>최홍현</t>
  </si>
  <si>
    <t>01091177192</t>
  </si>
  <si>
    <t>6094321976161</t>
  </si>
  <si>
    <t>D317538</t>
  </si>
  <si>
    <t>PDE026649368</t>
  </si>
  <si>
    <t>염원길</t>
  </si>
  <si>
    <t>01054165231</t>
  </si>
  <si>
    <t>6094321976148</t>
  </si>
  <si>
    <t>D317506</t>
  </si>
  <si>
    <t>PDE026649367</t>
  </si>
  <si>
    <t>박윤주</t>
  </si>
  <si>
    <t>01068784882</t>
  </si>
  <si>
    <t>6094321976147</t>
  </si>
  <si>
    <t>D317505</t>
  </si>
  <si>
    <t>PDE026649366</t>
  </si>
  <si>
    <t>이형숙</t>
  </si>
  <si>
    <t>01065496604</t>
  </si>
  <si>
    <t>6094321976146</t>
  </si>
  <si>
    <t>D317504</t>
  </si>
  <si>
    <t>PDE026649364</t>
  </si>
  <si>
    <t>김경숙</t>
  </si>
  <si>
    <t>01042926808</t>
  </si>
  <si>
    <t>6094321976144</t>
  </si>
  <si>
    <t>D317502</t>
  </si>
  <si>
    <t>PDE026649363</t>
  </si>
  <si>
    <t>하선희</t>
  </si>
  <si>
    <t>01085187005</t>
  </si>
  <si>
    <t>6094321976143</t>
  </si>
  <si>
    <t>D317482</t>
  </si>
  <si>
    <t>PDE026649362</t>
  </si>
  <si>
    <t>유미자</t>
  </si>
  <si>
    <t>01037654255</t>
  </si>
  <si>
    <t>6094321976142</t>
  </si>
  <si>
    <t>D317481</t>
  </si>
  <si>
    <t>99431913814</t>
  </si>
  <si>
    <t>PGB026518502</t>
  </si>
  <si>
    <t>정태영</t>
  </si>
  <si>
    <t>01085804980</t>
  </si>
  <si>
    <t>HTTPS   BENCHDOGS.CO.UK PRODUCTS MICRO ADJUST FLIP</t>
  </si>
  <si>
    <t>6094321955282</t>
  </si>
  <si>
    <t>G317711</t>
  </si>
  <si>
    <t>PGB026518027</t>
  </si>
  <si>
    <t>HTTPS   EBAY.US M EJN3LA</t>
  </si>
  <si>
    <t>6094321954807</t>
  </si>
  <si>
    <t>G315865</t>
  </si>
  <si>
    <t>PGB026518490</t>
  </si>
  <si>
    <t>6094321955270</t>
  </si>
  <si>
    <t>G317661</t>
  </si>
  <si>
    <t>PGB026518488</t>
  </si>
  <si>
    <t>손병길</t>
  </si>
  <si>
    <t>01090020313</t>
  </si>
  <si>
    <t>HTTPS   SHOP.TESLA.COM EN GB ORDERS 6599UK7X4L</t>
  </si>
  <si>
    <t>6094321955268</t>
  </si>
  <si>
    <t>G317655</t>
  </si>
  <si>
    <t>PGB026518487</t>
  </si>
  <si>
    <t>김도영</t>
  </si>
  <si>
    <t>01025820393</t>
  </si>
  <si>
    <t>HTTPS   CLUTCH CAFE.COM PRODUCTS YUKETEN PANCHO BO</t>
  </si>
  <si>
    <t>6094321955267</t>
  </si>
  <si>
    <t>G317649</t>
  </si>
  <si>
    <t>PDE026649361</t>
  </si>
  <si>
    <t>박경순</t>
  </si>
  <si>
    <t>01050477012</t>
  </si>
  <si>
    <t>6094321976141</t>
  </si>
  <si>
    <t>D317480</t>
  </si>
  <si>
    <t>PDE026649360</t>
  </si>
  <si>
    <t>박상연</t>
  </si>
  <si>
    <t>01099395394</t>
  </si>
  <si>
    <t>6094321976140</t>
  </si>
  <si>
    <t>D317479</t>
  </si>
  <si>
    <t>PDE026649352</t>
  </si>
  <si>
    <t>구현숙</t>
  </si>
  <si>
    <t>01052038547</t>
  </si>
  <si>
    <t>6094321976132</t>
  </si>
  <si>
    <t>D317429</t>
  </si>
  <si>
    <t>PDE026649351</t>
  </si>
  <si>
    <t>황대실</t>
  </si>
  <si>
    <t>01023724602</t>
  </si>
  <si>
    <t>6094321976131</t>
  </si>
  <si>
    <t>D317428</t>
  </si>
  <si>
    <t>PDE026649350</t>
  </si>
  <si>
    <t>류현숙</t>
  </si>
  <si>
    <t>01092901474</t>
  </si>
  <si>
    <t>6094321976130</t>
  </si>
  <si>
    <t>D317427</t>
  </si>
  <si>
    <t>PDE026649348</t>
  </si>
  <si>
    <t>6094321976128</t>
  </si>
  <si>
    <t>D317416</t>
  </si>
  <si>
    <t>PDE026649343</t>
  </si>
  <si>
    <t>이희정</t>
  </si>
  <si>
    <t>01089916298</t>
  </si>
  <si>
    <t>6094321976123</t>
  </si>
  <si>
    <t>D317399</t>
  </si>
  <si>
    <t>PDE026649342</t>
  </si>
  <si>
    <t>나지선</t>
  </si>
  <si>
    <t>01050451017</t>
  </si>
  <si>
    <t>6094321976122</t>
  </si>
  <si>
    <t>D317398</t>
  </si>
  <si>
    <t>PDE026649341</t>
  </si>
  <si>
    <t>이나리</t>
  </si>
  <si>
    <t>01046179161</t>
  </si>
  <si>
    <t>6094321976121</t>
  </si>
  <si>
    <t>D317397</t>
  </si>
  <si>
    <t>PDE026649340</t>
  </si>
  <si>
    <t>서공범</t>
  </si>
  <si>
    <t>01035395451</t>
  </si>
  <si>
    <t>6094321976120</t>
  </si>
  <si>
    <t>D317396</t>
  </si>
  <si>
    <t>PGB026518484</t>
  </si>
  <si>
    <t>김지희</t>
  </si>
  <si>
    <t>01094323538</t>
  </si>
  <si>
    <t>HTTPS   CASTORE.COM PRODUCTS ORACLE RED BULL RACIN</t>
  </si>
  <si>
    <t>6094321955264</t>
  </si>
  <si>
    <t>G317543</t>
  </si>
  <si>
    <t>PGB026518483</t>
  </si>
  <si>
    <t>전정규</t>
  </si>
  <si>
    <t>01022963050</t>
  </si>
  <si>
    <t>HTTPS   WWW.EBAY.CO.UK ITM 146771785868  SKW OASIS</t>
  </si>
  <si>
    <t>6094321955263</t>
  </si>
  <si>
    <t>G317542</t>
  </si>
  <si>
    <t>PGB026518482</t>
  </si>
  <si>
    <t xml:space="preserve">HTTPS   WWW.MARKSANDSPENCER.COM PURE COTTON DOBBY </t>
  </si>
  <si>
    <t>6094321955262</t>
  </si>
  <si>
    <t>G317528</t>
  </si>
  <si>
    <t>PGB026518480</t>
  </si>
  <si>
    <t>6094321955260</t>
  </si>
  <si>
    <t>G317526</t>
  </si>
  <si>
    <t>PGB026518479</t>
  </si>
  <si>
    <t>HTTPS   WWW.GARAGETHERAPY.CO.UK PRODUCT PAGE ONE S</t>
  </si>
  <si>
    <t>6094321955259</t>
  </si>
  <si>
    <t>G317516</t>
  </si>
  <si>
    <t>PGB026518475</t>
  </si>
  <si>
    <t>최윤하</t>
  </si>
  <si>
    <t>01040629680</t>
  </si>
  <si>
    <t>HTTPS   WWW.RIMMATS.COM PRODUCT PAGE RIMMATS</t>
  </si>
  <si>
    <t>6094321955255</t>
  </si>
  <si>
    <t>G317497</t>
  </si>
  <si>
    <t>PGB026518474</t>
  </si>
  <si>
    <t>6094321955254</t>
  </si>
  <si>
    <t>G317488</t>
  </si>
  <si>
    <t>PGB026518470</t>
  </si>
  <si>
    <t>HTTPS   EBAY.US M C38DG8</t>
  </si>
  <si>
    <t>6094321955250</t>
  </si>
  <si>
    <t>G317475</t>
  </si>
  <si>
    <t>PGB026518469</t>
  </si>
  <si>
    <t>01091599087</t>
  </si>
  <si>
    <t>6094321955249</t>
  </si>
  <si>
    <t>G317473</t>
  </si>
  <si>
    <t>PGB026518454</t>
  </si>
  <si>
    <t>김숙현</t>
  </si>
  <si>
    <t>01055709047</t>
  </si>
  <si>
    <t>6094321955234</t>
  </si>
  <si>
    <t>G317425</t>
  </si>
  <si>
    <t>PDE026649339</t>
  </si>
  <si>
    <t>최종숙</t>
  </si>
  <si>
    <t>01090247619</t>
  </si>
  <si>
    <t>6094321976119</t>
  </si>
  <si>
    <t>D317395</t>
  </si>
  <si>
    <t>PDE026649338</t>
  </si>
  <si>
    <t>박서영</t>
  </si>
  <si>
    <t>01088195405</t>
  </si>
  <si>
    <t>6094321976118</t>
  </si>
  <si>
    <t>D317394</t>
  </si>
  <si>
    <t>PDE026649337</t>
  </si>
  <si>
    <t>김설희</t>
  </si>
  <si>
    <t>01093055417</t>
  </si>
  <si>
    <t>6094321976117</t>
  </si>
  <si>
    <t>D317393</t>
  </si>
  <si>
    <t>PDE026649336</t>
  </si>
  <si>
    <t>최은정</t>
  </si>
  <si>
    <t>01052430930</t>
  </si>
  <si>
    <t>6094321976116</t>
  </si>
  <si>
    <t>D317392</t>
  </si>
  <si>
    <t>PDE026649335</t>
  </si>
  <si>
    <t>임미용</t>
  </si>
  <si>
    <t>01056506938</t>
  </si>
  <si>
    <t>6094321976115</t>
  </si>
  <si>
    <t>D317391</t>
  </si>
  <si>
    <t>PDE026649334</t>
  </si>
  <si>
    <t>01045082387</t>
  </si>
  <si>
    <t>6094321976114</t>
  </si>
  <si>
    <t>D317390</t>
  </si>
  <si>
    <t>PDE026649333</t>
  </si>
  <si>
    <t>임주연</t>
  </si>
  <si>
    <t>01079798893</t>
  </si>
  <si>
    <t>6094321976113</t>
  </si>
  <si>
    <t>D317389</t>
  </si>
  <si>
    <t>PDE026649332</t>
  </si>
  <si>
    <t>조성오</t>
  </si>
  <si>
    <t>01038202979</t>
  </si>
  <si>
    <t>6094321976112</t>
  </si>
  <si>
    <t>D317388</t>
  </si>
  <si>
    <t>PDE026649331</t>
  </si>
  <si>
    <t>심지경</t>
  </si>
  <si>
    <t>01065779335</t>
  </si>
  <si>
    <t>6094321976111</t>
  </si>
  <si>
    <t>D317387</t>
  </si>
  <si>
    <t>PDE026649330</t>
  </si>
  <si>
    <t>서지호</t>
  </si>
  <si>
    <t>01086220582</t>
  </si>
  <si>
    <t>6094321976110</t>
  </si>
  <si>
    <t>D317386</t>
  </si>
  <si>
    <t>PGB026518446</t>
  </si>
  <si>
    <t>홍선희</t>
  </si>
  <si>
    <t>01034009167</t>
  </si>
  <si>
    <t>6094321955226</t>
  </si>
  <si>
    <t>G317408</t>
  </si>
  <si>
    <t>PGB026518445</t>
  </si>
  <si>
    <t>6094321955225</t>
  </si>
  <si>
    <t>G317407</t>
  </si>
  <si>
    <t>PGB026518439</t>
  </si>
  <si>
    <t>HTTPS   WWW.EBAY.CO.UK ITM 116721069897</t>
  </si>
  <si>
    <t>6094321955219</t>
  </si>
  <si>
    <t>G317364</t>
  </si>
  <si>
    <t>PGB026518438</t>
  </si>
  <si>
    <t>HTTPS   EBAY.US M WN1IEP</t>
  </si>
  <si>
    <t>6094321955218</t>
  </si>
  <si>
    <t>G317363</t>
  </si>
  <si>
    <t>PGB026518437</t>
  </si>
  <si>
    <t>유원희</t>
  </si>
  <si>
    <t>01031745063</t>
  </si>
  <si>
    <t xml:space="preserve">HTTPS   UK.BRANDYMELVILLE.COM PRODUCTS AUTUMN TIE </t>
  </si>
  <si>
    <t>6094321955217</t>
  </si>
  <si>
    <t>G317355</t>
  </si>
  <si>
    <t>PGB026518436</t>
  </si>
  <si>
    <t>홍종원</t>
  </si>
  <si>
    <t>0145491983</t>
  </si>
  <si>
    <t>HTTPS   EBAY.US M JYWADG</t>
  </si>
  <si>
    <t>6094321955216</t>
  </si>
  <si>
    <t>G317344</t>
  </si>
  <si>
    <t>PGB026518434</t>
  </si>
  <si>
    <t>방승찬</t>
  </si>
  <si>
    <t>01020486943</t>
  </si>
  <si>
    <t>HTTPS   DEUSCUSTOMS.CO.UK PRODUCTS IMPERMANENT RES</t>
  </si>
  <si>
    <t>6094321955214</t>
  </si>
  <si>
    <t>G317339</t>
  </si>
  <si>
    <t>PGB026518433</t>
  </si>
  <si>
    <t>양제인</t>
  </si>
  <si>
    <t>01066650079</t>
  </si>
  <si>
    <t>6094321955213</t>
  </si>
  <si>
    <t>G317329</t>
  </si>
  <si>
    <t>PGB026518432</t>
  </si>
  <si>
    <t>양정규</t>
  </si>
  <si>
    <t>01089608985</t>
  </si>
  <si>
    <t>WWW.EBAY.CO.UK</t>
  </si>
  <si>
    <t>6094321955212</t>
  </si>
  <si>
    <t>G317322</t>
  </si>
  <si>
    <t>PGB026518429</t>
  </si>
  <si>
    <t>김예린</t>
  </si>
  <si>
    <t>01024710855</t>
  </si>
  <si>
    <t>HTTPS   JADEDLDN.COM EN KR PRODUCTS DOUBLE LAYER D</t>
  </si>
  <si>
    <t>6094321955209</t>
  </si>
  <si>
    <t>G317303</t>
  </si>
  <si>
    <t>PDE026649329</t>
  </si>
  <si>
    <t>이춘옥</t>
  </si>
  <si>
    <t>01082300094</t>
  </si>
  <si>
    <t>6094321976109</t>
  </si>
  <si>
    <t>D317385</t>
  </si>
  <si>
    <t>PDE026649328</t>
  </si>
  <si>
    <t>박미순</t>
  </si>
  <si>
    <t>01030049685</t>
  </si>
  <si>
    <t>6094321976108</t>
  </si>
  <si>
    <t>D317384</t>
  </si>
  <si>
    <t>PDE026649327</t>
  </si>
  <si>
    <t>박휴정</t>
  </si>
  <si>
    <t>01032262047</t>
  </si>
  <si>
    <t>6094321976107</t>
  </si>
  <si>
    <t>D317383</t>
  </si>
  <si>
    <t>PDE026649326</t>
  </si>
  <si>
    <t>최근영</t>
  </si>
  <si>
    <t>01049381474</t>
  </si>
  <si>
    <t>6094321976106</t>
  </si>
  <si>
    <t>D317382</t>
  </si>
  <si>
    <t>PDE026649323</t>
  </si>
  <si>
    <t>01056412219</t>
  </si>
  <si>
    <t>6094321976103</t>
  </si>
  <si>
    <t>D317379</t>
  </si>
  <si>
    <t>PGB026518426</t>
  </si>
  <si>
    <t xml:space="preserve">HTTPS   WWW.WAYLANDGAMES.CO.UK KRAGNOS THE END OF </t>
  </si>
  <si>
    <t>6094321955206</t>
  </si>
  <si>
    <t>G317296</t>
  </si>
  <si>
    <t>PGB026518423</t>
  </si>
  <si>
    <t>HTTPS   WWW.EBAY.COM ITM 157236195791</t>
  </si>
  <si>
    <t>6094321955203</t>
  </si>
  <si>
    <t>G317241</t>
  </si>
  <si>
    <t>PGB026518387</t>
  </si>
  <si>
    <t>HTTPS   WWW.EBAY.CO.UK ITM 388796059215</t>
  </si>
  <si>
    <t>6094321955167</t>
  </si>
  <si>
    <t>G317130</t>
  </si>
  <si>
    <t>PGB026518344</t>
  </si>
  <si>
    <t>01054788768</t>
  </si>
  <si>
    <t>HTTPS   WWW.EBAY.CO.UK ITM 235989404759  TRKPARMS</t>
  </si>
  <si>
    <t>6094321955124</t>
  </si>
  <si>
    <t>G316987</t>
  </si>
  <si>
    <t>PGB026518308</t>
  </si>
  <si>
    <t>HTTPS   EBAY.US M KK20M2</t>
  </si>
  <si>
    <t>6094321955088</t>
  </si>
  <si>
    <t>G316874</t>
  </si>
  <si>
    <t>PGB026518234</t>
  </si>
  <si>
    <t>이연성</t>
  </si>
  <si>
    <t>01088991028</t>
  </si>
  <si>
    <t>VINTAGE OPTIMUS 930 300CP LANTERN . CHROME IN VGC</t>
  </si>
  <si>
    <t>6094321955014</t>
  </si>
  <si>
    <t>G316625</t>
  </si>
  <si>
    <t>PGB026518233</t>
  </si>
  <si>
    <t>정선</t>
  </si>
  <si>
    <t>01039288405</t>
  </si>
  <si>
    <t>HTTPS   WWW.EBAY.CO.UK ITM 167542574862</t>
  </si>
  <si>
    <t>6094321955013</t>
  </si>
  <si>
    <t>G316622</t>
  </si>
  <si>
    <t>PGB026518231</t>
  </si>
  <si>
    <t>김보라미</t>
  </si>
  <si>
    <t>01062451372</t>
  </si>
  <si>
    <t>HTTPS   UVUCLUB.COM KO KR SRSLTID AFMBOOPCY OYCSOY</t>
  </si>
  <si>
    <t>6094321955011</t>
  </si>
  <si>
    <t>G316616</t>
  </si>
  <si>
    <t>PGB026518230</t>
  </si>
  <si>
    <t>주호진</t>
  </si>
  <si>
    <t>01062741845</t>
  </si>
  <si>
    <t>6094321955010</t>
  </si>
  <si>
    <t>G316615</t>
  </si>
  <si>
    <t>PGB026518196</t>
  </si>
  <si>
    <t>박상준</t>
  </si>
  <si>
    <t>01022813367</t>
  </si>
  <si>
    <t>6094321954976</t>
  </si>
  <si>
    <t>G316487</t>
  </si>
  <si>
    <t>PGB026518497</t>
  </si>
  <si>
    <t>한성진</t>
  </si>
  <si>
    <t>01075480611</t>
  </si>
  <si>
    <t>HTTPS   WWW.MOWALOLA.COM</t>
  </si>
  <si>
    <t>6094321955277</t>
  </si>
  <si>
    <t>G317704</t>
  </si>
  <si>
    <t>2025-08-26</t>
  </si>
  <si>
    <t>18042697185</t>
  </si>
  <si>
    <t>PFR027987346</t>
  </si>
  <si>
    <t>HTTPS   WWW.MAISONH.COM PRODUCTS CHANDRA BLOUSE JA</t>
  </si>
  <si>
    <t>6094321994126</t>
  </si>
  <si>
    <t>F317485</t>
  </si>
  <si>
    <t>PFR027987311</t>
  </si>
  <si>
    <t>HTTPS   WWW.ROUJE.COM PRODUCTS NIMOISE SANDALS CUI</t>
  </si>
  <si>
    <t>6094321994091</t>
  </si>
  <si>
    <t>F317246</t>
  </si>
  <si>
    <t>PFR027987342</t>
  </si>
  <si>
    <t>HTTPS   WWW.EBAY.COM ITM 167706570831</t>
  </si>
  <si>
    <t>6094321994122</t>
  </si>
  <si>
    <t>F317374</t>
  </si>
  <si>
    <t>2025-08-27</t>
  </si>
  <si>
    <t>72220339115</t>
  </si>
  <si>
    <t>PDE026649424</t>
  </si>
  <si>
    <t>김건희</t>
  </si>
  <si>
    <t>01026553388</t>
  </si>
  <si>
    <t>HTTPS   QIDOSHA.COM EN PRODUCTS IN SHAPE IN GLASS</t>
  </si>
  <si>
    <t>6094321976204</t>
  </si>
  <si>
    <t>D317835</t>
  </si>
  <si>
    <t>PDE026649421</t>
  </si>
  <si>
    <t>최영만</t>
  </si>
  <si>
    <t>01066178080</t>
  </si>
  <si>
    <t>6094321976201</t>
  </si>
  <si>
    <t>D317831</t>
  </si>
  <si>
    <t>PDE026649420</t>
  </si>
  <si>
    <t>신명자</t>
  </si>
  <si>
    <t>01024140345</t>
  </si>
  <si>
    <t>6094321976200</t>
  </si>
  <si>
    <t>D317830</t>
  </si>
  <si>
    <t>PDE026649280</t>
  </si>
  <si>
    <t>엄초롱</t>
  </si>
  <si>
    <t>01087771772</t>
  </si>
  <si>
    <t>HTTPS   OPTIMISTICRUNNERS.COM SHOP TOPS MESH SINGL</t>
  </si>
  <si>
    <t>6094321976060</t>
  </si>
  <si>
    <t>D317153</t>
  </si>
  <si>
    <t>PDE026649296</t>
  </si>
  <si>
    <t>01099085962</t>
  </si>
  <si>
    <t>EUROBOX.COM HTTPS   WWW.HQG.DE EN R</t>
  </si>
  <si>
    <t>6094321976076</t>
  </si>
  <si>
    <t>D317272</t>
  </si>
  <si>
    <t>PDE026649295</t>
  </si>
  <si>
    <t>HTTPS   WWW.WHOPPAH.COM</t>
  </si>
  <si>
    <t>6094321976075</t>
  </si>
  <si>
    <t>D317262</t>
  </si>
  <si>
    <t>PDE026649370</t>
  </si>
  <si>
    <t>장주은</t>
  </si>
  <si>
    <t>01033279143</t>
  </si>
  <si>
    <t>HTTPS   WWW.PARCELSPOPSHOP.COM PRODUCT 85000 WIKIP</t>
  </si>
  <si>
    <t>6094321976150</t>
  </si>
  <si>
    <t>D317509</t>
  </si>
  <si>
    <t>2025-08-28</t>
  </si>
  <si>
    <t>18042697196</t>
  </si>
  <si>
    <t>PFR027987469</t>
  </si>
  <si>
    <t>김도형</t>
  </si>
  <si>
    <t>01071863435</t>
  </si>
  <si>
    <t>HTTPS   MAISONTANASE.COM SHOP FRENCH WINES BORDEAU</t>
  </si>
  <si>
    <t>6094321994249</t>
  </si>
  <si>
    <t>F317938</t>
  </si>
  <si>
    <t>PFR027987205</t>
  </si>
  <si>
    <t>EUROBOX.COM HTTPS   EBAY.US M JFVPV</t>
  </si>
  <si>
    <t>6094321993985</t>
  </si>
  <si>
    <t>F316126</t>
  </si>
  <si>
    <t>PFR027987460</t>
  </si>
  <si>
    <t>6094321994240</t>
  </si>
  <si>
    <t>F317863</t>
  </si>
  <si>
    <t>PFR027987459</t>
  </si>
  <si>
    <t>HTTPS   BRUT CLOTHING.COM PRODUCTS THE CROSS BOMBE</t>
  </si>
  <si>
    <t>6094321994239</t>
  </si>
  <si>
    <t>F317859</t>
  </si>
  <si>
    <t>PFR027987458</t>
  </si>
  <si>
    <t>이찬희</t>
  </si>
  <si>
    <t>01038506214</t>
  </si>
  <si>
    <t xml:space="preserve">HTTPS   WWW.VINTAGEFOOTBALLAREA.COM PRODUCTS 2014 </t>
  </si>
  <si>
    <t>6094321994238</t>
  </si>
  <si>
    <t>F317824</t>
  </si>
  <si>
    <t>PFR027987452</t>
  </si>
  <si>
    <t>6094321994232</t>
  </si>
  <si>
    <t>F317783</t>
  </si>
  <si>
    <t>PFR027987442</t>
  </si>
  <si>
    <t>박서진</t>
  </si>
  <si>
    <t>01077725703</t>
  </si>
  <si>
    <t>COURIR.FR EUROBOX.COM</t>
  </si>
  <si>
    <t>6094321994222</t>
  </si>
  <si>
    <t>F317728</t>
  </si>
  <si>
    <t>PFR027987441</t>
  </si>
  <si>
    <t>이은혜</t>
  </si>
  <si>
    <t>01039930548</t>
  </si>
  <si>
    <t>6094321994221</t>
  </si>
  <si>
    <t>F317727</t>
  </si>
  <si>
    <t>PFR027987440</t>
  </si>
  <si>
    <t>박은경</t>
  </si>
  <si>
    <t>01096063328</t>
  </si>
  <si>
    <t>6094321994220</t>
  </si>
  <si>
    <t>F317726</t>
  </si>
  <si>
    <t>PFR027987436</t>
  </si>
  <si>
    <t>유수민</t>
  </si>
  <si>
    <t>01064520381</t>
  </si>
  <si>
    <t>HTTPS   WWW.EBAY.COM ITM 324336374412</t>
  </si>
  <si>
    <t>6094321994216</t>
  </si>
  <si>
    <t>F317686</t>
  </si>
  <si>
    <t>PFR027987435</t>
  </si>
  <si>
    <t>6094321994215</t>
  </si>
  <si>
    <t>F317685</t>
  </si>
  <si>
    <t>PFR027987433</t>
  </si>
  <si>
    <t>김지현</t>
  </si>
  <si>
    <t>01057193075</t>
  </si>
  <si>
    <t>6094321994213</t>
  </si>
  <si>
    <t>F317625</t>
  </si>
  <si>
    <t>PFR027987352</t>
  </si>
  <si>
    <t>이지연</t>
  </si>
  <si>
    <t>01088230095</t>
  </si>
  <si>
    <t>ZALANDO EUROBOX.COM</t>
  </si>
  <si>
    <t>6094321994132</t>
  </si>
  <si>
    <t>F317524</t>
  </si>
  <si>
    <t>PFR027987351</t>
  </si>
  <si>
    <t>이단비</t>
  </si>
  <si>
    <t>01030956903</t>
  </si>
  <si>
    <t>6094321994131</t>
  </si>
  <si>
    <t>F317523</t>
  </si>
  <si>
    <t>PFR027987349</t>
  </si>
  <si>
    <t>양희수</t>
  </si>
  <si>
    <t>01077270165</t>
  </si>
  <si>
    <t>HTTPS   WWW.ETAM.COM P SOUTIEN GORGE N.4   LE COQU</t>
  </si>
  <si>
    <t>6094321994129</t>
  </si>
  <si>
    <t>F317513</t>
  </si>
  <si>
    <t>PFR027987347</t>
  </si>
  <si>
    <t>김지오</t>
  </si>
  <si>
    <t>01072166245</t>
  </si>
  <si>
    <t>HTTPS   WWW.UBUBIJOUX.COM EN WOMEN EARRINGS FRENCH</t>
  </si>
  <si>
    <t>6094321994127</t>
  </si>
  <si>
    <t>F317491</t>
  </si>
  <si>
    <t>PFR027987341</t>
  </si>
  <si>
    <t>01053725451</t>
  </si>
  <si>
    <t>ZALANDO.FR EUROBOX.COM</t>
  </si>
  <si>
    <t>6094321994121</t>
  </si>
  <si>
    <t>F317359</t>
  </si>
  <si>
    <t>PFR027987340</t>
  </si>
  <si>
    <t>이아름</t>
  </si>
  <si>
    <t>01076553991</t>
  </si>
  <si>
    <t>6094321994120</t>
  </si>
  <si>
    <t>F317358</t>
  </si>
  <si>
    <t>PFR027987335</t>
  </si>
  <si>
    <t>박지민</t>
  </si>
  <si>
    <t>01091142051</t>
  </si>
  <si>
    <t>6094321994115</t>
  </si>
  <si>
    <t>F317347</t>
  </si>
  <si>
    <t>PFR027987334</t>
  </si>
  <si>
    <t>01047686381</t>
  </si>
  <si>
    <t>EUROBOX.COM HTTPS   BOUTIQUE VOLLEY</t>
  </si>
  <si>
    <t>6094321994114</t>
  </si>
  <si>
    <t>F317336</t>
  </si>
  <si>
    <t>PFR027987331</t>
  </si>
  <si>
    <t>6094321994111</t>
  </si>
  <si>
    <t>F317300</t>
  </si>
  <si>
    <t>PFR027987328</t>
  </si>
  <si>
    <t>PIAOHONGYI</t>
  </si>
  <si>
    <t>01023070923</t>
  </si>
  <si>
    <t>6094321994108</t>
  </si>
  <si>
    <t>F317289</t>
  </si>
  <si>
    <t>PFR027987327</t>
  </si>
  <si>
    <t>김현정</t>
  </si>
  <si>
    <t>01058448289</t>
  </si>
  <si>
    <t>6094321994107</t>
  </si>
  <si>
    <t>F317288</t>
  </si>
  <si>
    <t>PFR027987326</t>
  </si>
  <si>
    <t>지한솔</t>
  </si>
  <si>
    <t>01056391987</t>
  </si>
  <si>
    <t>6094321994106</t>
  </si>
  <si>
    <t>F317287</t>
  </si>
  <si>
    <t>PFR027987325</t>
  </si>
  <si>
    <t>신이정</t>
  </si>
  <si>
    <t>01033595164</t>
  </si>
  <si>
    <t>6094321994105</t>
  </si>
  <si>
    <t>F317286</t>
  </si>
  <si>
    <t>PFR027987324</t>
  </si>
  <si>
    <t>박창희</t>
  </si>
  <si>
    <t>01085982014</t>
  </si>
  <si>
    <t>6094321994104</t>
  </si>
  <si>
    <t>F317285</t>
  </si>
  <si>
    <t>PFR027987322</t>
  </si>
  <si>
    <t>진효선</t>
  </si>
  <si>
    <t>01049223371</t>
  </si>
  <si>
    <t>6094321994102</t>
  </si>
  <si>
    <t>F317283</t>
  </si>
  <si>
    <t>PFR027987320</t>
  </si>
  <si>
    <t>이솔</t>
  </si>
  <si>
    <t>01040555186</t>
  </si>
  <si>
    <t>6094321994100</t>
  </si>
  <si>
    <t>F317257</t>
  </si>
  <si>
    <t>PFR027987319</t>
  </si>
  <si>
    <t>진연정</t>
  </si>
  <si>
    <t>01055912765</t>
  </si>
  <si>
    <t>6094321994099</t>
  </si>
  <si>
    <t>F317256</t>
  </si>
  <si>
    <t>PFR027987318</t>
  </si>
  <si>
    <t>김보련</t>
  </si>
  <si>
    <t>01051862250</t>
  </si>
  <si>
    <t>6094321994098</t>
  </si>
  <si>
    <t>F317255</t>
  </si>
  <si>
    <t>PFR027987317</t>
  </si>
  <si>
    <t>윤소연</t>
  </si>
  <si>
    <t>01042582111</t>
  </si>
  <si>
    <t>6094321994097</t>
  </si>
  <si>
    <t>F317254</t>
  </si>
  <si>
    <t>PFR027987316</t>
  </si>
  <si>
    <t>권예지</t>
  </si>
  <si>
    <t>01082407378</t>
  </si>
  <si>
    <t>6094321994096</t>
  </si>
  <si>
    <t>F317253</t>
  </si>
  <si>
    <t>PFR027987315</t>
  </si>
  <si>
    <t>손정현</t>
  </si>
  <si>
    <t>01075850560</t>
  </si>
  <si>
    <t>6094321994095</t>
  </si>
  <si>
    <t>F317252</t>
  </si>
  <si>
    <t>PFR027987314</t>
  </si>
  <si>
    <t>01030307463</t>
  </si>
  <si>
    <t>6094321994094</t>
  </si>
  <si>
    <t>F317251</t>
  </si>
  <si>
    <t>PFR027987313</t>
  </si>
  <si>
    <t>윤준영</t>
  </si>
  <si>
    <t>01053112065</t>
  </si>
  <si>
    <t>6094321994093</t>
  </si>
  <si>
    <t>F317250</t>
  </si>
  <si>
    <t>PFR027987312</t>
  </si>
  <si>
    <t>오희연</t>
  </si>
  <si>
    <t>01024051870</t>
  </si>
  <si>
    <t>6094321994092</t>
  </si>
  <si>
    <t>F317249</t>
  </si>
  <si>
    <t>PFR027987307</t>
  </si>
  <si>
    <t>강민경</t>
  </si>
  <si>
    <t>01074781266</t>
  </si>
  <si>
    <t>6094321994087</t>
  </si>
  <si>
    <t>F317208</t>
  </si>
  <si>
    <t>PFR027987306</t>
  </si>
  <si>
    <t>이한비</t>
  </si>
  <si>
    <t>01085926959</t>
  </si>
  <si>
    <t>6094321994086</t>
  </si>
  <si>
    <t>F317207</t>
  </si>
  <si>
    <t>PFR027987305</t>
  </si>
  <si>
    <t>정승은</t>
  </si>
  <si>
    <t>01026330517</t>
  </si>
  <si>
    <t>6094321994085</t>
  </si>
  <si>
    <t>F317206</t>
  </si>
  <si>
    <t>PFR027987304</t>
  </si>
  <si>
    <t>01062998290</t>
  </si>
  <si>
    <t>6094321994084</t>
  </si>
  <si>
    <t>F317205</t>
  </si>
  <si>
    <t>PFR027987303</t>
  </si>
  <si>
    <t>박효리</t>
  </si>
  <si>
    <t>01032951452</t>
  </si>
  <si>
    <t>6094321994083</t>
  </si>
  <si>
    <t>F317204</t>
  </si>
  <si>
    <t>PFR027987302</t>
  </si>
  <si>
    <t>강성희</t>
  </si>
  <si>
    <t>01053524490</t>
  </si>
  <si>
    <t>6094321994082</t>
  </si>
  <si>
    <t>F317203</t>
  </si>
  <si>
    <t>PFR027987301</t>
  </si>
  <si>
    <t>유미</t>
  </si>
  <si>
    <t>01055588047</t>
  </si>
  <si>
    <t>목록오류후일반전환-입력하신 납세의무자명(유미)이 개인통관고유부호의 성명과 일치하지 않습니다. /일반전환</t>
  </si>
  <si>
    <t>6094321994081</t>
  </si>
  <si>
    <t>F317202</t>
  </si>
  <si>
    <t>PFR027987300</t>
  </si>
  <si>
    <t>양승연</t>
  </si>
  <si>
    <t>01058305351</t>
  </si>
  <si>
    <t>6094321994080</t>
  </si>
  <si>
    <t>F317201</t>
  </si>
  <si>
    <t>PFR027987299</t>
  </si>
  <si>
    <t>전수빈</t>
  </si>
  <si>
    <t>01034827713</t>
  </si>
  <si>
    <t>6094321994079</t>
  </si>
  <si>
    <t>F317200</t>
  </si>
  <si>
    <t>PFR027987298</t>
  </si>
  <si>
    <t>김아름</t>
  </si>
  <si>
    <t>01098414300</t>
  </si>
  <si>
    <t>6094321994078</t>
  </si>
  <si>
    <t>F317199</t>
  </si>
  <si>
    <t>PFR027987288</t>
  </si>
  <si>
    <t>노삼열</t>
  </si>
  <si>
    <t>01041675237</t>
  </si>
  <si>
    <t xml:space="preserve">HTTPS   WWW.ARTHUR ASTON.COM PRODUCTS SAC TRAVERS </t>
  </si>
  <si>
    <t>6094321994068</t>
  </si>
  <si>
    <t>F317078</t>
  </si>
  <si>
    <t>PFR027987206</t>
  </si>
  <si>
    <t>EUROBOX.COM HTTPS   EBAY.US M 99LOJ</t>
  </si>
  <si>
    <t>6094321993986</t>
  </si>
  <si>
    <t>F316128</t>
  </si>
  <si>
    <t>PFR027987461</t>
  </si>
  <si>
    <t>HTTPS   WWW.VINTED.FR EUROBOX.COM</t>
  </si>
  <si>
    <t>6094321994241</t>
  </si>
  <si>
    <t>F317864</t>
  </si>
  <si>
    <t>18050214953</t>
  </si>
  <si>
    <t>PDE026649458</t>
  </si>
  <si>
    <t>김성수</t>
  </si>
  <si>
    <t>01038488953</t>
  </si>
  <si>
    <t>6094321976238</t>
  </si>
  <si>
    <t>D317990</t>
  </si>
  <si>
    <t>KE0530</t>
  </si>
  <si>
    <t>PDE026649056</t>
  </si>
  <si>
    <t>곽명숙</t>
  </si>
  <si>
    <t>01085862323</t>
  </si>
  <si>
    <t>6094321975836</t>
  </si>
  <si>
    <t>D316032</t>
  </si>
  <si>
    <t>PDE026649455</t>
  </si>
  <si>
    <t>안미은</t>
  </si>
  <si>
    <t>01023222921</t>
  </si>
  <si>
    <t>HTTPS   LITTLE DUTCH.COM EN UK PRODUCTS TEDDY BACK</t>
  </si>
  <si>
    <t>6094321976235</t>
  </si>
  <si>
    <t>D317947</t>
  </si>
  <si>
    <t>PDE026649454</t>
  </si>
  <si>
    <t>6094321976234</t>
  </si>
  <si>
    <t>D317945</t>
  </si>
  <si>
    <t>PDE026649449</t>
  </si>
  <si>
    <t>정윤형</t>
  </si>
  <si>
    <t>01030678286</t>
  </si>
  <si>
    <t>HTTPS   LITTLE DUTCH.COM EN UK PRODUCTS MIFFY GIFT</t>
  </si>
  <si>
    <t>6094321976229</t>
  </si>
  <si>
    <t>D317924</t>
  </si>
  <si>
    <t>PDE026649427</t>
  </si>
  <si>
    <t>01032570252</t>
  </si>
  <si>
    <t>[식물검역]//반입예정정보재전송</t>
  </si>
  <si>
    <t>6094321976207</t>
  </si>
  <si>
    <t>D317892</t>
  </si>
  <si>
    <t>PDE026649425</t>
  </si>
  <si>
    <t>HTTPS   LITTLE DUTCH.COM PRODUCTS HOUTEN STAPELREG</t>
  </si>
  <si>
    <t>6094321976205</t>
  </si>
  <si>
    <t>D317880</t>
  </si>
  <si>
    <t>PDE026649417</t>
  </si>
  <si>
    <t>꾸잉양판점</t>
  </si>
  <si>
    <t>01063192643</t>
  </si>
  <si>
    <t xml:space="preserve">HTTPS   WWW.ABYSTYLE.COM EN DEATH NOTE 7945 DEATH </t>
  </si>
  <si>
    <t>6094321976197 (2)</t>
  </si>
  <si>
    <t>D317807</t>
  </si>
  <si>
    <t>PDE026649415</t>
  </si>
  <si>
    <t>언더그린</t>
  </si>
  <si>
    <t>01064964100</t>
  </si>
  <si>
    <t>EUROBOX.COM HTTPS   WWW.TECHNIEKWEB</t>
  </si>
  <si>
    <t>6094321976195</t>
  </si>
  <si>
    <t>D317788</t>
  </si>
  <si>
    <t>PDE026649399</t>
  </si>
  <si>
    <t>김언주</t>
  </si>
  <si>
    <t>01046742001</t>
  </si>
  <si>
    <t>6094321976179</t>
  </si>
  <si>
    <t>D317687</t>
  </si>
  <si>
    <t>PDE026649357</t>
  </si>
  <si>
    <t>한민진</t>
  </si>
  <si>
    <t>01033470381</t>
  </si>
  <si>
    <t>HTTPS   WWW.ZVAB.COM SPIELE NIE VERGESSE ABBILDUNG</t>
  </si>
  <si>
    <t>6094321976137</t>
  </si>
  <si>
    <t>D317460</t>
  </si>
  <si>
    <t>PDE026649143</t>
  </si>
  <si>
    <t>HTTPS   WWW.EBAY.COM ITM 167659994966</t>
  </si>
  <si>
    <t>6094321975923</t>
  </si>
  <si>
    <t>D316448</t>
  </si>
  <si>
    <t>PDE026649058</t>
  </si>
  <si>
    <t>전창욱</t>
  </si>
  <si>
    <t>01086099587</t>
  </si>
  <si>
    <t>6094321975838</t>
  </si>
  <si>
    <t>D316034</t>
  </si>
  <si>
    <t>PDE026649057</t>
  </si>
  <si>
    <t>01022692986</t>
  </si>
  <si>
    <t>6094321975837</t>
  </si>
  <si>
    <t>D316033</t>
  </si>
  <si>
    <t>PDE026649457</t>
  </si>
  <si>
    <t>김이현</t>
  </si>
  <si>
    <t>01053039316</t>
  </si>
  <si>
    <t>6094321976237</t>
  </si>
  <si>
    <t>D317989</t>
  </si>
  <si>
    <t>99431913825</t>
  </si>
  <si>
    <t>PGB026518535</t>
  </si>
  <si>
    <t>홍종철</t>
  </si>
  <si>
    <t>01099899109</t>
  </si>
  <si>
    <t>HTTPS   ORDER.EBAY.COM ORD SHOW ORDERID 08 13441 7</t>
  </si>
  <si>
    <t>6094321955315</t>
  </si>
  <si>
    <t>G317785</t>
  </si>
  <si>
    <t>PGB026518156</t>
  </si>
  <si>
    <t>HTTPS   WWW.EBAY.COM ITM 136193420258</t>
  </si>
  <si>
    <t>6094321954936</t>
  </si>
  <si>
    <t>G316322</t>
  </si>
  <si>
    <t>PGB026518506</t>
  </si>
  <si>
    <t>HTTPS   EBAY.US M KO2KHH</t>
  </si>
  <si>
    <t>6094321955286</t>
  </si>
  <si>
    <t>G317717</t>
  </si>
  <si>
    <t>PGB026518504</t>
  </si>
  <si>
    <t>김성환</t>
  </si>
  <si>
    <t>01052036383</t>
  </si>
  <si>
    <t>HTTPS   VICTORIAHEALTH.COM BIO SELENIUM ZINC 90TAB</t>
  </si>
  <si>
    <t>6094321955284</t>
  </si>
  <si>
    <t>G317714</t>
  </si>
  <si>
    <t>PGB026518481</t>
  </si>
  <si>
    <t>HTTPS   WWW.EBAY.CO.UK ITM 136262832156</t>
  </si>
  <si>
    <t>6094321955261</t>
  </si>
  <si>
    <t>G317527</t>
  </si>
  <si>
    <t>PGB026518467</t>
  </si>
  <si>
    <t>장상민</t>
  </si>
  <si>
    <t>01068093215</t>
  </si>
  <si>
    <t>HTTPS   VISIONARYFRAGRANCES.COM PRODUCTS SUMMER SA</t>
  </si>
  <si>
    <t>6094321955247</t>
  </si>
  <si>
    <t>G317470</t>
  </si>
  <si>
    <t>PGB026518466</t>
  </si>
  <si>
    <t>HTTPS   WWW.GOBLINGAMING.CO.UK PRODUCTS AGE OF SIG</t>
  </si>
  <si>
    <t>6094321955246</t>
  </si>
  <si>
    <t>G317468</t>
  </si>
  <si>
    <t>PGB026518463</t>
  </si>
  <si>
    <t>HTTPS   EBAY.US M MDD3XX</t>
  </si>
  <si>
    <t>6094321955243</t>
  </si>
  <si>
    <t>G317459</t>
  </si>
  <si>
    <t>PGB026518460</t>
  </si>
  <si>
    <t>6094321955240</t>
  </si>
  <si>
    <t>G317452</t>
  </si>
  <si>
    <t>PGB026518453</t>
  </si>
  <si>
    <t>조민국</t>
  </si>
  <si>
    <t>01030041701</t>
  </si>
  <si>
    <t>HTTPS   UK.STUSSY.COM COLLECTIONS OUTERWEAR PRODUC</t>
  </si>
  <si>
    <t>6094321955233</t>
  </si>
  <si>
    <t>G317423</t>
  </si>
  <si>
    <t>PGB026518427</t>
  </si>
  <si>
    <t>HTTPS   WWW.WAYLANDGAMES.CO.UK AMANDA WALLERS COMM</t>
  </si>
  <si>
    <t>6094321955207</t>
  </si>
  <si>
    <t>G317299</t>
  </si>
  <si>
    <t>PGB026518400</t>
  </si>
  <si>
    <t>맹지영</t>
  </si>
  <si>
    <t>01087857661</t>
  </si>
  <si>
    <t>HTTPS   EBAY.US M X2XSSE</t>
  </si>
  <si>
    <t>6094321955180 (2)</t>
  </si>
  <si>
    <t>G317161</t>
  </si>
  <si>
    <t>PGB026518301</t>
  </si>
  <si>
    <t>박점순</t>
  </si>
  <si>
    <t>01055042551</t>
  </si>
  <si>
    <t>6094321955081</t>
  </si>
  <si>
    <t>G316825</t>
  </si>
  <si>
    <t>PGB026518243</t>
  </si>
  <si>
    <t>HTTPS   WWW.LUSH.COM UK EN P LUSH KITCHEN BOX</t>
  </si>
  <si>
    <t>6094321955023</t>
  </si>
  <si>
    <t>G316645</t>
  </si>
  <si>
    <t>PGB026518242</t>
  </si>
  <si>
    <t>HTTPS   WWW.LUSH.COM UK EN P KITCHEN SHOWER BOX</t>
  </si>
  <si>
    <t>6094321955022</t>
  </si>
  <si>
    <t>G316644</t>
  </si>
  <si>
    <t>PGB026518187</t>
  </si>
  <si>
    <t>HTTPS   WWW.EBAY.COM ITM 177282326621</t>
  </si>
  <si>
    <t>6094321954967</t>
  </si>
  <si>
    <t>G316450</t>
  </si>
  <si>
    <t>PGB026518511</t>
  </si>
  <si>
    <t>HTTPS   WWW.ADIDAS.CO.UK ADICOLOR 2000S WOVEN TRAC</t>
  </si>
  <si>
    <t>6094321955291</t>
  </si>
  <si>
    <t>G317751</t>
  </si>
  <si>
    <t>2025-08-29</t>
  </si>
  <si>
    <t>99431947790</t>
  </si>
  <si>
    <t>PDE026649484</t>
  </si>
  <si>
    <t>오이순</t>
  </si>
  <si>
    <t>일반전환(품명부정확/중고/수량/과태료사전방지)</t>
  </si>
  <si>
    <t>6094321976264</t>
  </si>
  <si>
    <t>D318035</t>
  </si>
  <si>
    <t>2025-08-30</t>
  </si>
  <si>
    <t>18042707711</t>
  </si>
  <si>
    <t>PFR027987373</t>
  </si>
  <si>
    <t>김남주</t>
  </si>
  <si>
    <t>01094084260</t>
  </si>
  <si>
    <t>6094321994153</t>
  </si>
  <si>
    <t>F317565</t>
  </si>
  <si>
    <t>PFR027987372</t>
  </si>
  <si>
    <t>한솔빈</t>
  </si>
  <si>
    <t>01083459918</t>
  </si>
  <si>
    <t>6094321994152</t>
  </si>
  <si>
    <t>F317564</t>
  </si>
  <si>
    <t>PFR027987371</t>
  </si>
  <si>
    <t>이현지</t>
  </si>
  <si>
    <t>01044050341</t>
  </si>
  <si>
    <t>6094321994151</t>
  </si>
  <si>
    <t>F317563</t>
  </si>
  <si>
    <t>PFR027987370</t>
  </si>
  <si>
    <t>정수정</t>
  </si>
  <si>
    <t>01085494811</t>
  </si>
  <si>
    <t>6094321994150</t>
  </si>
  <si>
    <t>F317562</t>
  </si>
  <si>
    <t>PFR027987369</t>
  </si>
  <si>
    <t>권세림</t>
  </si>
  <si>
    <t>01084242199</t>
  </si>
  <si>
    <t>6094321994149</t>
  </si>
  <si>
    <t>F317561</t>
  </si>
  <si>
    <t>PFR027987368</t>
  </si>
  <si>
    <t>전선우</t>
  </si>
  <si>
    <t>01033393520</t>
  </si>
  <si>
    <t>6094321994148</t>
  </si>
  <si>
    <t>F317560</t>
  </si>
  <si>
    <t>PFR027987367</t>
  </si>
  <si>
    <t>서지혜</t>
  </si>
  <si>
    <t>01091566233</t>
  </si>
  <si>
    <t>6094321994147</t>
  </si>
  <si>
    <t>F317559</t>
  </si>
  <si>
    <t>PFR027987366</t>
  </si>
  <si>
    <t>01022215696</t>
  </si>
  <si>
    <t>6094321994146</t>
  </si>
  <si>
    <t>F317558</t>
  </si>
  <si>
    <t>PFR027987365</t>
  </si>
  <si>
    <t>01062387455</t>
  </si>
  <si>
    <t>6094321994145</t>
  </si>
  <si>
    <t>F317557</t>
  </si>
  <si>
    <t>PFR027987364</t>
  </si>
  <si>
    <t>김재은</t>
  </si>
  <si>
    <t>01089397425</t>
  </si>
  <si>
    <t>6094321994144</t>
  </si>
  <si>
    <t>F317556</t>
  </si>
  <si>
    <t>PFR027987363</t>
  </si>
  <si>
    <t>김명진</t>
  </si>
  <si>
    <t>01031600417</t>
  </si>
  <si>
    <t>6094321994143</t>
  </si>
  <si>
    <t>F317555</t>
  </si>
  <si>
    <t>PFR027987362</t>
  </si>
  <si>
    <t>방시윤</t>
  </si>
  <si>
    <t>01071202811</t>
  </si>
  <si>
    <t>6094321994142</t>
  </si>
  <si>
    <t>F317554</t>
  </si>
  <si>
    <t>PFR027987361</t>
  </si>
  <si>
    <t>문영숙</t>
  </si>
  <si>
    <t>01086950823</t>
  </si>
  <si>
    <t>6094321994141</t>
  </si>
  <si>
    <t>F317553</t>
  </si>
  <si>
    <t>PFR027987360</t>
  </si>
  <si>
    <t>김상현</t>
  </si>
  <si>
    <t>01057209435</t>
  </si>
  <si>
    <t>6094321994140</t>
  </si>
  <si>
    <t>F317552</t>
  </si>
  <si>
    <t>PFR027987359</t>
  </si>
  <si>
    <t>송서원</t>
  </si>
  <si>
    <t>01072323043</t>
  </si>
  <si>
    <t>6094321994139</t>
  </si>
  <si>
    <t>F317551</t>
  </si>
  <si>
    <t>PFR027987358</t>
  </si>
  <si>
    <t>이지원</t>
  </si>
  <si>
    <t>01064397852</t>
  </si>
  <si>
    <t>6094321994138</t>
  </si>
  <si>
    <t>F317550</t>
  </si>
  <si>
    <t>PFR027987357</t>
  </si>
  <si>
    <t>박수빈</t>
  </si>
  <si>
    <t>01022555083</t>
  </si>
  <si>
    <t>6094321994137</t>
  </si>
  <si>
    <t>F317549</t>
  </si>
  <si>
    <t>PFR027987356</t>
  </si>
  <si>
    <t>서유빈</t>
  </si>
  <si>
    <t>01042778734</t>
  </si>
  <si>
    <t>6094321994136</t>
  </si>
  <si>
    <t>F317548</t>
  </si>
  <si>
    <t>PFR027987355</t>
  </si>
  <si>
    <t>오선오</t>
  </si>
  <si>
    <t>01034571036</t>
  </si>
  <si>
    <t>6094321994135</t>
  </si>
  <si>
    <t>F317547</t>
  </si>
  <si>
    <t>PFR027987354</t>
  </si>
  <si>
    <t>남경은</t>
  </si>
  <si>
    <t>01071267895</t>
  </si>
  <si>
    <t>6094321994134</t>
  </si>
  <si>
    <t>F317546</t>
  </si>
  <si>
    <t>PFR027987353</t>
  </si>
  <si>
    <t>김예인</t>
  </si>
  <si>
    <t>01093610809</t>
  </si>
  <si>
    <t>6094321994133</t>
  </si>
  <si>
    <t>F317525</t>
  </si>
  <si>
    <t>PFR027987345</t>
  </si>
  <si>
    <t>김명길</t>
  </si>
  <si>
    <t>01099498117</t>
  </si>
  <si>
    <t xml:space="preserve">HTTPS   WWW.EASYPARA.COM ELGYDIUM DENTIFRICE ANTI </t>
  </si>
  <si>
    <t>6094321994125</t>
  </si>
  <si>
    <t>F317466</t>
  </si>
  <si>
    <t>PFR027987339</t>
  </si>
  <si>
    <t>곽예슬</t>
  </si>
  <si>
    <t>01066370552</t>
  </si>
  <si>
    <t>6094321994119</t>
  </si>
  <si>
    <t>F317357</t>
  </si>
  <si>
    <t>PFR027987338</t>
  </si>
  <si>
    <t>김미경</t>
  </si>
  <si>
    <t>01074887139</t>
  </si>
  <si>
    <t>6094321994118</t>
  </si>
  <si>
    <t>F317356</t>
  </si>
  <si>
    <t>PFR027987333</t>
  </si>
  <si>
    <t>김신호</t>
  </si>
  <si>
    <t>01062757049</t>
  </si>
  <si>
    <t xml:space="preserve">HTTPS   WWW.ZIMMERLI.COM EN ROW PRODUCTS BUSINESS </t>
  </si>
  <si>
    <t>6094321994113</t>
  </si>
  <si>
    <t>F317324</t>
  </si>
  <si>
    <t>PFR027987323</t>
  </si>
  <si>
    <t>조은해</t>
  </si>
  <si>
    <t>01040621016</t>
  </si>
  <si>
    <t>6094321994103</t>
  </si>
  <si>
    <t>F317284</t>
  </si>
  <si>
    <t>PFR027987321</t>
  </si>
  <si>
    <t>6094321994101</t>
  </si>
  <si>
    <t>F317263</t>
  </si>
  <si>
    <t>PFR027987491</t>
  </si>
  <si>
    <t>6094321994271</t>
  </si>
  <si>
    <t>F318188</t>
  </si>
  <si>
    <t>PFR027987479</t>
  </si>
  <si>
    <t>6094321994259</t>
  </si>
  <si>
    <t>F318082</t>
  </si>
  <si>
    <t>PFR027987476</t>
  </si>
  <si>
    <t>김성아</t>
  </si>
  <si>
    <t>01028288375</t>
  </si>
  <si>
    <t xml:space="preserve">HTTPS   WWW.JULIETTEHASAGUN.COM EN PRODUCTS NOT A </t>
  </si>
  <si>
    <t>6094321994256</t>
  </si>
  <si>
    <t>F317981</t>
  </si>
  <si>
    <t>PFR027987470</t>
  </si>
  <si>
    <t>주혜정</t>
  </si>
  <si>
    <t>01039387937</t>
  </si>
  <si>
    <t>EUROBOX.COM  519  OXFORD SEYÈS LAR</t>
  </si>
  <si>
    <t>6094321994250</t>
  </si>
  <si>
    <t>F317939</t>
  </si>
  <si>
    <t>PFR027987457</t>
  </si>
  <si>
    <t>박병희</t>
  </si>
  <si>
    <t>01039017970</t>
  </si>
  <si>
    <t>HTTPS   WWW.BERNARDAUD.COM KR LITHOPHANIE LED POIS</t>
  </si>
  <si>
    <t>6094321994237</t>
  </si>
  <si>
    <t>F317817</t>
  </si>
  <si>
    <t>PFR027987450</t>
  </si>
  <si>
    <t>김예리</t>
  </si>
  <si>
    <t>01057609193</t>
  </si>
  <si>
    <t>6094321994230</t>
  </si>
  <si>
    <t>F317736</t>
  </si>
  <si>
    <t>PFR027987449</t>
  </si>
  <si>
    <t>박미진</t>
  </si>
  <si>
    <t>01092795530</t>
  </si>
  <si>
    <t>6094321994229</t>
  </si>
  <si>
    <t>F317735</t>
  </si>
  <si>
    <t>PFR027987448</t>
  </si>
  <si>
    <t>신형미</t>
  </si>
  <si>
    <t>01022855042</t>
  </si>
  <si>
    <t>6094321994228</t>
  </si>
  <si>
    <t>F317734</t>
  </si>
  <si>
    <t>PFR027987447</t>
  </si>
  <si>
    <t>서수진</t>
  </si>
  <si>
    <t>01047521167</t>
  </si>
  <si>
    <t>6094321994227</t>
  </si>
  <si>
    <t>F317733</t>
  </si>
  <si>
    <t>PFR027987446</t>
  </si>
  <si>
    <t>채서연</t>
  </si>
  <si>
    <t>01044128312</t>
  </si>
  <si>
    <t>6094321994226</t>
  </si>
  <si>
    <t>F317732</t>
  </si>
  <si>
    <t>PFR027987445</t>
  </si>
  <si>
    <t>이은영</t>
  </si>
  <si>
    <t>01023560802</t>
  </si>
  <si>
    <t>6094321994225</t>
  </si>
  <si>
    <t>F317731</t>
  </si>
  <si>
    <t>PFR027987444</t>
  </si>
  <si>
    <t>김용란</t>
  </si>
  <si>
    <t>01086351801</t>
  </si>
  <si>
    <t>6094321994224</t>
  </si>
  <si>
    <t>F317730</t>
  </si>
  <si>
    <t>PFR027987443</t>
  </si>
  <si>
    <t>조혜인</t>
  </si>
  <si>
    <t>01031475505</t>
  </si>
  <si>
    <t>6094321994223</t>
  </si>
  <si>
    <t>F317729</t>
  </si>
  <si>
    <t>PFR027987438</t>
  </si>
  <si>
    <t>6094321994218</t>
  </si>
  <si>
    <t>F317713</t>
  </si>
  <si>
    <t>PFR027987434</t>
  </si>
  <si>
    <t>이슬기</t>
  </si>
  <si>
    <t>01055600951</t>
  </si>
  <si>
    <t>6094321994214</t>
  </si>
  <si>
    <t>F317626</t>
  </si>
  <si>
    <t>PFR027987431</t>
  </si>
  <si>
    <t>한지윤</t>
  </si>
  <si>
    <t>01073973170</t>
  </si>
  <si>
    <t>6094321994211</t>
  </si>
  <si>
    <t>F317623</t>
  </si>
  <si>
    <t>PFR027987430</t>
  </si>
  <si>
    <t>설다정</t>
  </si>
  <si>
    <t>01040408857</t>
  </si>
  <si>
    <t>6094321994210</t>
  </si>
  <si>
    <t>F317622</t>
  </si>
  <si>
    <t>PFR027987429</t>
  </si>
  <si>
    <t>도인경</t>
  </si>
  <si>
    <t>01062227141</t>
  </si>
  <si>
    <t>6094321994209</t>
  </si>
  <si>
    <t>F317621</t>
  </si>
  <si>
    <t>PFR027987428</t>
  </si>
  <si>
    <t>01036612403</t>
  </si>
  <si>
    <t>6094321994208</t>
  </si>
  <si>
    <t>F317620</t>
  </si>
  <si>
    <t>PFR027987427</t>
  </si>
  <si>
    <t>정민주</t>
  </si>
  <si>
    <t>01039251369</t>
  </si>
  <si>
    <t>6094321994207</t>
  </si>
  <si>
    <t>F317619</t>
  </si>
  <si>
    <t>PFR027987426</t>
  </si>
  <si>
    <t>고은비</t>
  </si>
  <si>
    <t>01030043056</t>
  </si>
  <si>
    <t>6094321994206</t>
  </si>
  <si>
    <t>F317618</t>
  </si>
  <si>
    <t>PFR027987425</t>
  </si>
  <si>
    <t>최지우</t>
  </si>
  <si>
    <t>01052359926</t>
  </si>
  <si>
    <t>6094321994205</t>
  </si>
  <si>
    <t>F317617</t>
  </si>
  <si>
    <t>PFR027987424</t>
  </si>
  <si>
    <t>신예슬</t>
  </si>
  <si>
    <t>01091525746</t>
  </si>
  <si>
    <t>6094321994204</t>
  </si>
  <si>
    <t>F317616</t>
  </si>
  <si>
    <t>PFR027987423</t>
  </si>
  <si>
    <t>안정현</t>
  </si>
  <si>
    <t>01025204442</t>
  </si>
  <si>
    <t>6094321994203</t>
  </si>
  <si>
    <t>F317615</t>
  </si>
  <si>
    <t>PFR027987422</t>
  </si>
  <si>
    <t>강선민</t>
  </si>
  <si>
    <t>01088134086</t>
  </si>
  <si>
    <t>6094321994202</t>
  </si>
  <si>
    <t>F317614</t>
  </si>
  <si>
    <t>PFR027987421</t>
  </si>
  <si>
    <t>김윤진</t>
  </si>
  <si>
    <t>01052024753</t>
  </si>
  <si>
    <t>6094321994201</t>
  </si>
  <si>
    <t>F317613</t>
  </si>
  <si>
    <t>PFR027987420</t>
  </si>
  <si>
    <t>조효원</t>
  </si>
  <si>
    <t>01035629787</t>
  </si>
  <si>
    <t>6094321994200</t>
  </si>
  <si>
    <t>F317612</t>
  </si>
  <si>
    <t>PFR027987419</t>
  </si>
  <si>
    <t>김혜림</t>
  </si>
  <si>
    <t>01056212343</t>
  </si>
  <si>
    <t>6094321994199</t>
  </si>
  <si>
    <t>F317611</t>
  </si>
  <si>
    <t>PFR027987418</t>
  </si>
  <si>
    <t>윤주원</t>
  </si>
  <si>
    <t>01033234927</t>
  </si>
  <si>
    <t>6094321994198</t>
  </si>
  <si>
    <t>F317610</t>
  </si>
  <si>
    <t>PFR027987417</t>
  </si>
  <si>
    <t>양지선</t>
  </si>
  <si>
    <t>01034311315</t>
  </si>
  <si>
    <t>6094321994197</t>
  </si>
  <si>
    <t>F317609</t>
  </si>
  <si>
    <t>PFR027987416</t>
  </si>
  <si>
    <t>01031901217</t>
  </si>
  <si>
    <t>6094321994196</t>
  </si>
  <si>
    <t>F317608</t>
  </si>
  <si>
    <t>PFR027987415</t>
  </si>
  <si>
    <t>허유정</t>
  </si>
  <si>
    <t>01036148472</t>
  </si>
  <si>
    <t>6094321994195</t>
  </si>
  <si>
    <t>F317607</t>
  </si>
  <si>
    <t>PFR027987414</t>
  </si>
  <si>
    <t>최아영</t>
  </si>
  <si>
    <t>01031465520</t>
  </si>
  <si>
    <t>6094321994194</t>
  </si>
  <si>
    <t>F317606</t>
  </si>
  <si>
    <t>PFR027987413</t>
  </si>
  <si>
    <t>서진요</t>
  </si>
  <si>
    <t>01038444638</t>
  </si>
  <si>
    <t>6094321994193</t>
  </si>
  <si>
    <t>F317605</t>
  </si>
  <si>
    <t>PFR027987412</t>
  </si>
  <si>
    <t>김다나</t>
  </si>
  <si>
    <t>01020261313</t>
  </si>
  <si>
    <t>6094321994192</t>
  </si>
  <si>
    <t>F317604</t>
  </si>
  <si>
    <t>PFR027987411</t>
  </si>
  <si>
    <t>서원경</t>
  </si>
  <si>
    <t>01082203089</t>
  </si>
  <si>
    <t>6094321994191</t>
  </si>
  <si>
    <t>F317603</t>
  </si>
  <si>
    <t>PFR027987410</t>
  </si>
  <si>
    <t>이예리</t>
  </si>
  <si>
    <t>01068523624</t>
  </si>
  <si>
    <t>6094321994190</t>
  </si>
  <si>
    <t>F317602</t>
  </si>
  <si>
    <t>PFR027987409</t>
  </si>
  <si>
    <t>이지희</t>
  </si>
  <si>
    <t>01072441120</t>
  </si>
  <si>
    <t>6094321994189</t>
  </si>
  <si>
    <t>F317601</t>
  </si>
  <si>
    <t>PFR027987408</t>
  </si>
  <si>
    <t>신승화</t>
  </si>
  <si>
    <t>01040490989</t>
  </si>
  <si>
    <t>6094321994188</t>
  </si>
  <si>
    <t>F317600</t>
  </si>
  <si>
    <t>PFR027987407</t>
  </si>
  <si>
    <t>최소유</t>
  </si>
  <si>
    <t>01021266164</t>
  </si>
  <si>
    <t>6094321994187</t>
  </si>
  <si>
    <t>F317599</t>
  </si>
  <si>
    <t>PFR027987406</t>
  </si>
  <si>
    <t>01065633445</t>
  </si>
  <si>
    <t>6094321994186</t>
  </si>
  <si>
    <t>F317598</t>
  </si>
  <si>
    <t>PFR027987405</t>
  </si>
  <si>
    <t>최윤서</t>
  </si>
  <si>
    <t>01082156012</t>
  </si>
  <si>
    <t>6094321994185</t>
  </si>
  <si>
    <t>F317597</t>
  </si>
  <si>
    <t>PFR027987404</t>
  </si>
  <si>
    <t>황현정</t>
  </si>
  <si>
    <t>01085876656</t>
  </si>
  <si>
    <t>6094321994184</t>
  </si>
  <si>
    <t>F317596</t>
  </si>
  <si>
    <t>PFR027987403</t>
  </si>
  <si>
    <t>송지연</t>
  </si>
  <si>
    <t>01041962809</t>
  </si>
  <si>
    <t>6094321994183</t>
  </si>
  <si>
    <t>F317595</t>
  </si>
  <si>
    <t>PFR027987402</t>
  </si>
  <si>
    <t>김아경</t>
  </si>
  <si>
    <t>01064896968</t>
  </si>
  <si>
    <t>6094321994182</t>
  </si>
  <si>
    <t>F317594</t>
  </si>
  <si>
    <t>PFR027987401</t>
  </si>
  <si>
    <t>최시온</t>
  </si>
  <si>
    <t>01082713853</t>
  </si>
  <si>
    <t>6094321994181</t>
  </si>
  <si>
    <t>F317593</t>
  </si>
  <si>
    <t>PFR027987400</t>
  </si>
  <si>
    <t>조유리</t>
  </si>
  <si>
    <t>01075741059</t>
  </si>
  <si>
    <t>6094321994180</t>
  </si>
  <si>
    <t>F317592</t>
  </si>
  <si>
    <t>PFR027987399</t>
  </si>
  <si>
    <t>강민지</t>
  </si>
  <si>
    <t>01031984790</t>
  </si>
  <si>
    <t>6094321994179</t>
  </si>
  <si>
    <t>F317591</t>
  </si>
  <si>
    <t>PFR027987398</t>
  </si>
  <si>
    <t>설은진</t>
  </si>
  <si>
    <t>01084322283</t>
  </si>
  <si>
    <t>6094321994178</t>
  </si>
  <si>
    <t>F317590</t>
  </si>
  <si>
    <t>PFR027987397</t>
  </si>
  <si>
    <t>김서영</t>
  </si>
  <si>
    <t>01039104257</t>
  </si>
  <si>
    <t>6094321994177</t>
  </si>
  <si>
    <t>F317589</t>
  </si>
  <si>
    <t>PFR027987396</t>
  </si>
  <si>
    <t>엄채인</t>
  </si>
  <si>
    <t>01036567405</t>
  </si>
  <si>
    <t>6094321994176</t>
  </si>
  <si>
    <t>F317588</t>
  </si>
  <si>
    <t>PFR027987395</t>
  </si>
  <si>
    <t>01025874172</t>
  </si>
  <si>
    <t>6094321994175</t>
  </si>
  <si>
    <t>F317587</t>
  </si>
  <si>
    <t>PFR027987394</t>
  </si>
  <si>
    <t>01029675664</t>
  </si>
  <si>
    <t>6094321994174</t>
  </si>
  <si>
    <t>F317586</t>
  </si>
  <si>
    <t>PFR027987393</t>
  </si>
  <si>
    <t>손현지</t>
  </si>
  <si>
    <t>01042920079</t>
  </si>
  <si>
    <t>6094321994173</t>
  </si>
  <si>
    <t>F317585</t>
  </si>
  <si>
    <t>PFR027987392</t>
  </si>
  <si>
    <t>김소원</t>
  </si>
  <si>
    <t>01071149755</t>
  </si>
  <si>
    <t>6094321994172</t>
  </si>
  <si>
    <t>F317584</t>
  </si>
  <si>
    <t>PFR027987391</t>
  </si>
  <si>
    <t>채윤주</t>
  </si>
  <si>
    <t>01050753214</t>
  </si>
  <si>
    <t>6094321994171</t>
  </si>
  <si>
    <t>F317583</t>
  </si>
  <si>
    <t>PFR027987390</t>
  </si>
  <si>
    <t>최다영</t>
  </si>
  <si>
    <t>01092429259</t>
  </si>
  <si>
    <t>6094321994170</t>
  </si>
  <si>
    <t>F317582</t>
  </si>
  <si>
    <t>PFR027987389</t>
  </si>
  <si>
    <t>양은정</t>
  </si>
  <si>
    <t>01056072278</t>
  </si>
  <si>
    <t>6094321994169</t>
  </si>
  <si>
    <t>F317581</t>
  </si>
  <si>
    <t>PFR027987388</t>
  </si>
  <si>
    <t>이재림</t>
  </si>
  <si>
    <t>01077274663</t>
  </si>
  <si>
    <t>6094321994168</t>
  </si>
  <si>
    <t>F317580</t>
  </si>
  <si>
    <t>PFR027987387</t>
  </si>
  <si>
    <t>이채원</t>
  </si>
  <si>
    <t>01056489566</t>
  </si>
  <si>
    <t>6094321994167</t>
  </si>
  <si>
    <t>F317579</t>
  </si>
  <si>
    <t>PFR027987386</t>
  </si>
  <si>
    <t>김한서</t>
  </si>
  <si>
    <t>01040851595</t>
  </si>
  <si>
    <t>6094321994166</t>
  </si>
  <si>
    <t>F317578</t>
  </si>
  <si>
    <t>PFR027987385</t>
  </si>
  <si>
    <t>이정원</t>
  </si>
  <si>
    <t>01087616485</t>
  </si>
  <si>
    <t>6094321994165</t>
  </si>
  <si>
    <t>F317577</t>
  </si>
  <si>
    <t>PFR027987384</t>
  </si>
  <si>
    <t>조은솔</t>
  </si>
  <si>
    <t>01037710589</t>
  </si>
  <si>
    <t>6094321994164</t>
  </si>
  <si>
    <t>F317576</t>
  </si>
  <si>
    <t>PFR027987383</t>
  </si>
  <si>
    <t>김소진</t>
  </si>
  <si>
    <t>01045919940</t>
  </si>
  <si>
    <t>6094321994163</t>
  </si>
  <si>
    <t>F317575</t>
  </si>
  <si>
    <t>PFR027987382</t>
  </si>
  <si>
    <t>최재이</t>
  </si>
  <si>
    <t>01036389834</t>
  </si>
  <si>
    <t>6094321994162</t>
  </si>
  <si>
    <t>F317574</t>
  </si>
  <si>
    <t>PFR027987381</t>
  </si>
  <si>
    <t>권희빈</t>
  </si>
  <si>
    <t>01031937108</t>
  </si>
  <si>
    <t>6094321994161</t>
  </si>
  <si>
    <t>F317573</t>
  </si>
  <si>
    <t>PFR027987380</t>
  </si>
  <si>
    <t>임찬주</t>
  </si>
  <si>
    <t>01090273861</t>
  </si>
  <si>
    <t>6094321994160</t>
  </si>
  <si>
    <t>F317572</t>
  </si>
  <si>
    <t>PFR027987379</t>
  </si>
  <si>
    <t>김경아</t>
  </si>
  <si>
    <t>01063648808</t>
  </si>
  <si>
    <t>6094321994159</t>
  </si>
  <si>
    <t>F317571</t>
  </si>
  <si>
    <t>PFR027987378</t>
  </si>
  <si>
    <t>안정빈</t>
  </si>
  <si>
    <t>01094705681</t>
  </si>
  <si>
    <t>6094321994158</t>
  </si>
  <si>
    <t>F317570</t>
  </si>
  <si>
    <t>PFR027987377</t>
  </si>
  <si>
    <t>이윤하</t>
  </si>
  <si>
    <t>01082703380</t>
  </si>
  <si>
    <t>6094321994157</t>
  </si>
  <si>
    <t>F317569</t>
  </si>
  <si>
    <t>PFR027987376</t>
  </si>
  <si>
    <t>이지은</t>
  </si>
  <si>
    <t>01032783302</t>
  </si>
  <si>
    <t>6094321994156</t>
  </si>
  <si>
    <t>F317568</t>
  </si>
  <si>
    <t>PFR027987375</t>
  </si>
  <si>
    <t>김명나</t>
  </si>
  <si>
    <t>01096371131</t>
  </si>
  <si>
    <t>6094321994155</t>
  </si>
  <si>
    <t>F317567</t>
  </si>
  <si>
    <t>PFR027987374</t>
  </si>
  <si>
    <t>박선주</t>
  </si>
  <si>
    <t>01073603879</t>
  </si>
  <si>
    <t>6094321994154</t>
  </si>
  <si>
    <t>F317566</t>
  </si>
  <si>
    <t>2025-08-31</t>
  </si>
  <si>
    <t>99431947775</t>
  </si>
  <si>
    <t>PDE026649252</t>
  </si>
  <si>
    <t>정민구</t>
  </si>
  <si>
    <t>01049003931</t>
  </si>
  <si>
    <t>HTTPS   VARSTROM.COM PRODUCTS COLA BEAR 2 VARIANT</t>
  </si>
  <si>
    <t>6094321976032</t>
  </si>
  <si>
    <t>D316984</t>
  </si>
  <si>
    <t>99431913836</t>
  </si>
  <si>
    <t>PGB026518646</t>
  </si>
  <si>
    <t>6094321955426</t>
  </si>
  <si>
    <t>G318296</t>
  </si>
  <si>
    <t>PGB026518605</t>
  </si>
  <si>
    <t>장대훈</t>
  </si>
  <si>
    <t>01038456399</t>
  </si>
  <si>
    <t>6094321955385</t>
  </si>
  <si>
    <t>G318139</t>
  </si>
  <si>
    <t>PGB026518640</t>
  </si>
  <si>
    <t>김민성</t>
  </si>
  <si>
    <t>01029728123</t>
  </si>
  <si>
    <t>HTTPS   STORE.LIVERPOOLFC.COM KR LFC ADIDAS MENS 2</t>
  </si>
  <si>
    <t>6094321955420</t>
  </si>
  <si>
    <t>G318263</t>
  </si>
  <si>
    <t>PGB026518621</t>
  </si>
  <si>
    <t>6094321955401</t>
  </si>
  <si>
    <t>G318232</t>
  </si>
  <si>
    <t>PGB026518617</t>
  </si>
  <si>
    <t>01025693262</t>
  </si>
  <si>
    <t>MRPORTER.COM UNITEDKINGDOM</t>
  </si>
  <si>
    <t>6094321955397</t>
  </si>
  <si>
    <t>G318213</t>
  </si>
  <si>
    <t>PGB026518616</t>
  </si>
  <si>
    <t>강세현</t>
  </si>
  <si>
    <t>01088805420</t>
  </si>
  <si>
    <t>6094321955396</t>
  </si>
  <si>
    <t>G318205</t>
  </si>
  <si>
    <t>PGB026518613</t>
  </si>
  <si>
    <t>이여진</t>
  </si>
  <si>
    <t>01086038294</t>
  </si>
  <si>
    <t>HTTPS   M.MAIL.NAVER.COM V2 READ 0 47514 NATOPHIDD</t>
  </si>
  <si>
    <t>6094321955393</t>
  </si>
  <si>
    <t>G318167</t>
  </si>
  <si>
    <t>PGB026518611</t>
  </si>
  <si>
    <t>01047676069</t>
  </si>
  <si>
    <t xml:space="preserve">HTTPS   STORE.GORILLAZ.COM GB SUNSETSHADOWS HELLO </t>
  </si>
  <si>
    <t>6094321955391</t>
  </si>
  <si>
    <t>G318161</t>
  </si>
  <si>
    <t>PGB026518609</t>
  </si>
  <si>
    <t>HTTPS   WWW.WAYLANDGAMES.CO.UK SPACE MARINES PRIMA</t>
  </si>
  <si>
    <t>6094321955389</t>
  </si>
  <si>
    <t>G318152</t>
  </si>
  <si>
    <t>PGB026518607</t>
  </si>
  <si>
    <t>이승규</t>
  </si>
  <si>
    <t>01084433168</t>
  </si>
  <si>
    <t>HTTPS   EBAY.US M FAMCHP</t>
  </si>
  <si>
    <t>6094321955387</t>
  </si>
  <si>
    <t>G318148</t>
  </si>
  <si>
    <t>PGB026518600</t>
  </si>
  <si>
    <t>6094321955380</t>
  </si>
  <si>
    <t>G318129</t>
  </si>
  <si>
    <t>PGB026518594</t>
  </si>
  <si>
    <t>한효정</t>
  </si>
  <si>
    <t>01033756173</t>
  </si>
  <si>
    <t>HTTPS   BOBOCHOSES.COM PRODUCTS B225AC117 BOBO CHO</t>
  </si>
  <si>
    <t>6094321955374</t>
  </si>
  <si>
    <t>G318116</t>
  </si>
  <si>
    <t>PGB026518593</t>
  </si>
  <si>
    <t>민예린</t>
  </si>
  <si>
    <t>01027013120</t>
  </si>
  <si>
    <t>HTTPS   SHOPDUNSSWEDEN.SE PRODUCTS DUNGAREE RADISH</t>
  </si>
  <si>
    <t>6094321955373</t>
  </si>
  <si>
    <t>G318114</t>
  </si>
  <si>
    <t>PGB026518591</t>
  </si>
  <si>
    <t>HTTPS   SHOP.PALACESKATEBOARDS.COM PRODUCTS VAOW8E</t>
  </si>
  <si>
    <t>6094321955371</t>
  </si>
  <si>
    <t>G318103</t>
  </si>
  <si>
    <t>PGB026518584</t>
  </si>
  <si>
    <t>HTTPS   WWW.EBAY.COM ITM 317066491447</t>
  </si>
  <si>
    <t>6094321955364</t>
  </si>
  <si>
    <t>G318061</t>
  </si>
  <si>
    <t>PGB026518583</t>
  </si>
  <si>
    <t>6094321955363</t>
  </si>
  <si>
    <t>G318056</t>
  </si>
  <si>
    <t>PGB026518567</t>
  </si>
  <si>
    <t>변지훈</t>
  </si>
  <si>
    <t>01073739683</t>
  </si>
  <si>
    <t>HTTPS   WWW.WAYLANDGAMES.CO.UK CHAOS KNIGHTS KNIGH</t>
  </si>
  <si>
    <t>6094321955347</t>
  </si>
  <si>
    <t>G317951</t>
  </si>
  <si>
    <t>PGB026518563</t>
  </si>
  <si>
    <t>김명찬</t>
  </si>
  <si>
    <t>01067896740</t>
  </si>
  <si>
    <t>HTTPS   SIDAS.STORE PRODUCTS ANATOMIC CREW SOCKS B</t>
  </si>
  <si>
    <t>6094321955343</t>
  </si>
  <si>
    <t>G317925</t>
  </si>
  <si>
    <t>PGB026518561</t>
  </si>
  <si>
    <t>김태은</t>
  </si>
  <si>
    <t>0105227261</t>
  </si>
  <si>
    <t xml:space="preserve">HTTPS   PROVENBIOTICS.UK COLLECTIONS SUPPORT YOUR </t>
  </si>
  <si>
    <t>6094321955341</t>
  </si>
  <si>
    <t>G317921</t>
  </si>
  <si>
    <t>PGB026518559</t>
  </si>
  <si>
    <t>6094321955339</t>
  </si>
  <si>
    <t>G317918</t>
  </si>
  <si>
    <t>PGB026518558</t>
  </si>
  <si>
    <t>이연주</t>
  </si>
  <si>
    <t>01024315733</t>
  </si>
  <si>
    <t>HTTPS   SHOP.APP P 14954821222776 VARIANTID 552310</t>
  </si>
  <si>
    <t>6094321955338</t>
  </si>
  <si>
    <t>G317885</t>
  </si>
  <si>
    <t>PGB026518557</t>
  </si>
  <si>
    <t>HTTPS   WWW.HOLLANDANDBARRETT.COM SHOP PRODUCT L G</t>
  </si>
  <si>
    <t>6094321955337</t>
  </si>
  <si>
    <t>G317884</t>
  </si>
  <si>
    <t>PGB026518555</t>
  </si>
  <si>
    <t xml:space="preserve">HTTPS   MAMAOWL.NET PRODUCTS MISHA PUFF BABY HAND </t>
  </si>
  <si>
    <t>6094321955335</t>
  </si>
  <si>
    <t>G317869</t>
  </si>
  <si>
    <t>PGB026518554</t>
  </si>
  <si>
    <t>HTTPS   HACHETTEPARTWORKS.COM EN EN WARHAMMER 4000</t>
  </si>
  <si>
    <t>6094321955334</t>
  </si>
  <si>
    <t>G317868</t>
  </si>
  <si>
    <t>PGB026518550</t>
  </si>
  <si>
    <t>HTTPS   EBAY.US M L6UGXA</t>
  </si>
  <si>
    <t>6094321955330</t>
  </si>
  <si>
    <t>G317856</t>
  </si>
  <si>
    <t>PGB026518549</t>
  </si>
  <si>
    <t>김도현</t>
  </si>
  <si>
    <t>01031117813</t>
  </si>
  <si>
    <t>6094321955329</t>
  </si>
  <si>
    <t>G317855</t>
  </si>
  <si>
    <t>PGB026518547</t>
  </si>
  <si>
    <t>6094321955327</t>
  </si>
  <si>
    <t>G317839</t>
  </si>
  <si>
    <t>PGB026518546</t>
  </si>
  <si>
    <t>HTTPS   WWW.DARKSPHERE.CO.UK P.PHP P 147411</t>
  </si>
  <si>
    <t>6094321955326</t>
  </si>
  <si>
    <t>G317836</t>
  </si>
  <si>
    <t>PGB026518545</t>
  </si>
  <si>
    <t>HTTPS   EBAY.US M TP6AVW</t>
  </si>
  <si>
    <t>6094321955325</t>
  </si>
  <si>
    <t>G317832</t>
  </si>
  <si>
    <t>PGB026518543</t>
  </si>
  <si>
    <t>HTTPS   WWW.TKMAXX.COM UK EN WOMEN EDITS HOLIDAY S</t>
  </si>
  <si>
    <t>6094321955323</t>
  </si>
  <si>
    <t>G317827</t>
  </si>
  <si>
    <t>PGB026518542</t>
  </si>
  <si>
    <t>6094321955322</t>
  </si>
  <si>
    <t>G317826</t>
  </si>
  <si>
    <t>PGB026518537</t>
  </si>
  <si>
    <t>강문희</t>
  </si>
  <si>
    <t>01050197565</t>
  </si>
  <si>
    <t>HTTPS   WWW.SDSLONDON.CO.UK SASH WINDOW LIFT 54 MM</t>
  </si>
  <si>
    <t>6094321955317</t>
  </si>
  <si>
    <t>G317794</t>
  </si>
  <si>
    <t>PGB026518534</t>
  </si>
  <si>
    <t>주영식</t>
  </si>
  <si>
    <t>01088727040</t>
  </si>
  <si>
    <t>HTTPS   WWW.ASOS.COM NIKE NIKE TREND FULL ZIPPED J</t>
  </si>
  <si>
    <t>6094321955314</t>
  </si>
  <si>
    <t>G317782</t>
  </si>
  <si>
    <t>PGB026518533</t>
  </si>
  <si>
    <t>이제홍</t>
  </si>
  <si>
    <t>01088386638</t>
  </si>
  <si>
    <t>HTTPS   NAVER.ME XUCEF25L</t>
  </si>
  <si>
    <t>6094321955313</t>
  </si>
  <si>
    <t>G317781</t>
  </si>
  <si>
    <t>PGB026518510</t>
  </si>
  <si>
    <t>윤해진</t>
  </si>
  <si>
    <t>01085136475</t>
  </si>
  <si>
    <t>HTTPS   WWW.EBAY.CO.UK ITM 286748213670 ITMMETA 01</t>
  </si>
  <si>
    <t>6094321955290</t>
  </si>
  <si>
    <t>G317737</t>
  </si>
  <si>
    <t>PGB026518501</t>
  </si>
  <si>
    <t>HTTPS   EBAY.US M SMRVFX</t>
  </si>
  <si>
    <t>6094321955281</t>
  </si>
  <si>
    <t>G317709</t>
  </si>
  <si>
    <t>PGB026518498</t>
  </si>
  <si>
    <t>HTTPS   WWW.EBAY.CO.UK ITM 197345964869</t>
  </si>
  <si>
    <t>6094321955278</t>
  </si>
  <si>
    <t>G317705</t>
  </si>
  <si>
    <t>PGB026518489</t>
  </si>
  <si>
    <t>01095592406</t>
  </si>
  <si>
    <t>HTTPS   WWW.LEISURESHOPDIRECT.COM VENTILATION WIND</t>
  </si>
  <si>
    <t>6094321955269</t>
  </si>
  <si>
    <t>G317659</t>
  </si>
  <si>
    <t>PGB026518476</t>
  </si>
  <si>
    <t>HTTPS   EBAY.US M JNRDOY</t>
  </si>
  <si>
    <t>6094321955256</t>
  </si>
  <si>
    <t>G317498</t>
  </si>
  <si>
    <t>PGB026518473</t>
  </si>
  <si>
    <t>01044883845</t>
  </si>
  <si>
    <t>HTTPS   WWW.UPGRADEMOTORSPORT.CO.UK PRODUCT PAGE 2</t>
  </si>
  <si>
    <t>6094321955253</t>
  </si>
  <si>
    <t>G317487</t>
  </si>
  <si>
    <t>PGB026518472</t>
  </si>
  <si>
    <t>최재웅</t>
  </si>
  <si>
    <t>01036366432</t>
  </si>
  <si>
    <t>STOKKE XPLORY  TRAILZ  SCOOT  BEAT CAR SEAT ADAPTE</t>
  </si>
  <si>
    <t>6094321955252</t>
  </si>
  <si>
    <t>G317486</t>
  </si>
  <si>
    <t>PGB026518465</t>
  </si>
  <si>
    <t>김영수</t>
  </si>
  <si>
    <t>01089763562</t>
  </si>
  <si>
    <t>HTTPS   SPERRYTOPSIDER.CO.UK PRODUCTS GOLD CUP PEN</t>
  </si>
  <si>
    <t>6094321955245</t>
  </si>
  <si>
    <t>G317467</t>
  </si>
  <si>
    <t>PGB026518462</t>
  </si>
  <si>
    <t>W</t>
  </si>
  <si>
    <t>6094321955242</t>
  </si>
  <si>
    <t>G317458</t>
  </si>
  <si>
    <t>PGB026518461</t>
  </si>
  <si>
    <t>HTTPS   WWW.EBAY.CO.UK ITM 205669316236</t>
  </si>
  <si>
    <t>6094321955241</t>
  </si>
  <si>
    <t>G317454</t>
  </si>
  <si>
    <t>PGB026518459</t>
  </si>
  <si>
    <t>HTTPS   WWW.EBAY.COM ITM 267366826569</t>
  </si>
  <si>
    <t>6094321955239</t>
  </si>
  <si>
    <t>G317447</t>
  </si>
  <si>
    <t>PGB026518452</t>
  </si>
  <si>
    <t>HTTPS   EBAY.US M 7HDZYF</t>
  </si>
  <si>
    <t>6094321955232</t>
  </si>
  <si>
    <t>G317417</t>
  </si>
  <si>
    <t>PGB026518450</t>
  </si>
  <si>
    <t>강민서</t>
  </si>
  <si>
    <t>01047647987</t>
  </si>
  <si>
    <t>HTTPS   WWW.HOLLISTERCO.COM SHOP UK P SHORT SLEEVE</t>
  </si>
  <si>
    <t>6094321955230</t>
  </si>
  <si>
    <t>G317413</t>
  </si>
  <si>
    <t>PGB026518320</t>
  </si>
  <si>
    <t>HTTPS   WWW.EBAY.COM ITM 267265673503</t>
  </si>
  <si>
    <t>6094321955100</t>
  </si>
  <si>
    <t>G316927</t>
  </si>
  <si>
    <t>PGB026518302</t>
  </si>
  <si>
    <t>6094321955082</t>
  </si>
  <si>
    <t>G316826</t>
  </si>
  <si>
    <t>PGB026518071</t>
  </si>
  <si>
    <t>HTTPS   EBAY.US M VRA0QH</t>
  </si>
  <si>
    <t>6094321954851</t>
  </si>
  <si>
    <t>G316009</t>
  </si>
  <si>
    <t>PGB026517944</t>
  </si>
  <si>
    <t>6094321954724</t>
  </si>
  <si>
    <t>G315579</t>
  </si>
  <si>
    <t>PGB026518642</t>
  </si>
  <si>
    <t>HTTPS   WWW.LEONPAUL.COM DUEL WEAPON BAG CLASSIC.H</t>
  </si>
  <si>
    <t>6094321955422</t>
  </si>
  <si>
    <t>G318268</t>
  </si>
  <si>
    <t>PDE026649564</t>
  </si>
  <si>
    <t>고동욱</t>
  </si>
  <si>
    <t>01096228203</t>
  </si>
  <si>
    <t>6094321976344</t>
  </si>
  <si>
    <t>D318258</t>
  </si>
  <si>
    <t>PDE026649569</t>
  </si>
  <si>
    <t>이수자</t>
  </si>
  <si>
    <t>01067933233</t>
  </si>
  <si>
    <t>6094321976349</t>
  </si>
  <si>
    <t>D318287</t>
  </si>
  <si>
    <t>PDE026649072</t>
  </si>
  <si>
    <t>6094321975852</t>
  </si>
  <si>
    <t>D316125</t>
  </si>
  <si>
    <t>PDE026649554</t>
  </si>
  <si>
    <t>안용철</t>
  </si>
  <si>
    <t>01044889546</t>
  </si>
  <si>
    <t>6094321976334</t>
  </si>
  <si>
    <t>D318209</t>
  </si>
  <si>
    <t>PDE026649552</t>
  </si>
  <si>
    <t>6094321976332</t>
  </si>
  <si>
    <t>D318198</t>
  </si>
  <si>
    <t>PDE026649551</t>
  </si>
  <si>
    <t>김중동</t>
  </si>
  <si>
    <t>01057029098</t>
  </si>
  <si>
    <t>HTTPS   WWW.MATCHWORNSHIRT.COM KO PRODUCT ABDELHAM</t>
  </si>
  <si>
    <t>6094321976331</t>
  </si>
  <si>
    <t>D318195</t>
  </si>
  <si>
    <t>PDE026649550</t>
  </si>
  <si>
    <t>박태석</t>
  </si>
  <si>
    <t>01031163456</t>
  </si>
  <si>
    <t>6094321976330</t>
  </si>
  <si>
    <t>D318186</t>
  </si>
  <si>
    <t>PDE026649549</t>
  </si>
  <si>
    <t>박희성</t>
  </si>
  <si>
    <t>01062503657</t>
  </si>
  <si>
    <t>6094321976329</t>
  </si>
  <si>
    <t>D318185</t>
  </si>
  <si>
    <t>PDE026649548</t>
  </si>
  <si>
    <t>김명례</t>
  </si>
  <si>
    <t>01090675285</t>
  </si>
  <si>
    <t>6094321976328</t>
  </si>
  <si>
    <t>D318184</t>
  </si>
  <si>
    <t>PDE026649533</t>
  </si>
  <si>
    <t>손준성</t>
  </si>
  <si>
    <t>01074431693</t>
  </si>
  <si>
    <t>HTTPS   WWW.SMOW.COM BATTERY LIGHTING PITON PORTAB</t>
  </si>
  <si>
    <t>6094321976313</t>
  </si>
  <si>
    <t>D318155</t>
  </si>
  <si>
    <t>PDE026649529</t>
  </si>
  <si>
    <t>한상민</t>
  </si>
  <si>
    <t>01043853696</t>
  </si>
  <si>
    <t>6094321976309</t>
  </si>
  <si>
    <t>D318141</t>
  </si>
  <si>
    <t>PDE026649527</t>
  </si>
  <si>
    <t>서윤지</t>
  </si>
  <si>
    <t>01066008031</t>
  </si>
  <si>
    <t>ASPHALTGOLD.COM</t>
  </si>
  <si>
    <t>6094321976307</t>
  </si>
  <si>
    <t>D318136</t>
  </si>
  <si>
    <t>PDE026649526</t>
  </si>
  <si>
    <t>6094321976306</t>
  </si>
  <si>
    <t>D318109</t>
  </si>
  <si>
    <t>PDE026649525</t>
  </si>
  <si>
    <t>6094321976305</t>
  </si>
  <si>
    <t>D318108</t>
  </si>
  <si>
    <t>PDE026649524</t>
  </si>
  <si>
    <t>최희정</t>
  </si>
  <si>
    <t>01065848011</t>
  </si>
  <si>
    <t>6094321976304</t>
  </si>
  <si>
    <t>D318102</t>
  </si>
  <si>
    <t>PDE026649521</t>
  </si>
  <si>
    <t>박성현</t>
  </si>
  <si>
    <t>01046241288</t>
  </si>
  <si>
    <t>6094321976301</t>
  </si>
  <si>
    <t>D318099</t>
  </si>
  <si>
    <t>PDE026649520</t>
  </si>
  <si>
    <t>6094321976300</t>
  </si>
  <si>
    <t>D318092</t>
  </si>
  <si>
    <t>PDE026649519</t>
  </si>
  <si>
    <t>6094321976299</t>
  </si>
  <si>
    <t>D318091</t>
  </si>
  <si>
    <t>PDE026649518</t>
  </si>
  <si>
    <t>이진수</t>
  </si>
  <si>
    <t>01055181303</t>
  </si>
  <si>
    <t>6094321976298</t>
  </si>
  <si>
    <t>D318090</t>
  </si>
  <si>
    <t>PDE026649517</t>
  </si>
  <si>
    <t>01089180626</t>
  </si>
  <si>
    <t>6094321976297</t>
  </si>
  <si>
    <t>D318081</t>
  </si>
  <si>
    <t>PDE026649516</t>
  </si>
  <si>
    <t>01049367688</t>
  </si>
  <si>
    <t>6094321976296</t>
  </si>
  <si>
    <t>D318080</t>
  </si>
  <si>
    <t>PDE026649515</t>
  </si>
  <si>
    <t>진달래</t>
  </si>
  <si>
    <t>01094243998</t>
  </si>
  <si>
    <t>6094321976295</t>
  </si>
  <si>
    <t>D318079</t>
  </si>
  <si>
    <t>PDE026649502</t>
  </si>
  <si>
    <t>황인혜</t>
  </si>
  <si>
    <t>01066658565</t>
  </si>
  <si>
    <t>EUROBOX.COM HTTPS   SEATOSUMMIT.EU</t>
  </si>
  <si>
    <t>6094321976282</t>
  </si>
  <si>
    <t>D318062</t>
  </si>
  <si>
    <t>PDE026649485</t>
  </si>
  <si>
    <t>이진형</t>
  </si>
  <si>
    <t>01027638268</t>
  </si>
  <si>
    <t>6094321976265</t>
  </si>
  <si>
    <t>D318036</t>
  </si>
  <si>
    <t>PDE026649459</t>
  </si>
  <si>
    <t>6094321976239</t>
  </si>
  <si>
    <t>D318003</t>
  </si>
  <si>
    <t>PDE026649456</t>
  </si>
  <si>
    <t>차철안</t>
  </si>
  <si>
    <t>01063554395</t>
  </si>
  <si>
    <t>HTTPS   WWW.MISTERTENNIS.COM EN NIKE DRI FIT ADV C</t>
  </si>
  <si>
    <t>6094321976236</t>
  </si>
  <si>
    <t>D317948</t>
  </si>
  <si>
    <t>PDE026649414</t>
  </si>
  <si>
    <t>EUROBOX.COM HTTPS   EBAY.US M QGMEO</t>
  </si>
  <si>
    <t>6094321976194</t>
  </si>
  <si>
    <t>D317750</t>
  </si>
  <si>
    <t>PDE026649397</t>
  </si>
  <si>
    <t>이정아</t>
  </si>
  <si>
    <t>01074004834</t>
  </si>
  <si>
    <t>6094321976177</t>
  </si>
  <si>
    <t>D317681</t>
  </si>
  <si>
    <t>PDE026649375</t>
  </si>
  <si>
    <t>01026989482</t>
  </si>
  <si>
    <t>6094321976155</t>
  </si>
  <si>
    <t>D317532</t>
  </si>
  <si>
    <t>PDE026649318</t>
  </si>
  <si>
    <t>김병곤</t>
  </si>
  <si>
    <t>01085752581</t>
  </si>
  <si>
    <t>6094321976098</t>
  </si>
  <si>
    <t>D317360</t>
  </si>
  <si>
    <t>PDE026649199</t>
  </si>
  <si>
    <t>EUROBOX.COM HTTPS   EBAY.US M IPPAN</t>
  </si>
  <si>
    <t>6094321975979</t>
  </si>
  <si>
    <t>D316729</t>
  </si>
  <si>
    <t>8월 영국 물류비</t>
    <phoneticPr fontId="15" type="noConversion"/>
  </si>
  <si>
    <t>수출증명서</t>
  </si>
  <si>
    <t>STR +HDC</t>
  </si>
  <si>
    <t>GBP 7825.40</t>
  </si>
  <si>
    <t>G317067</t>
  </si>
  <si>
    <t>G316806</t>
  </si>
  <si>
    <t>G316540</t>
  </si>
  <si>
    <t>G316331</t>
  </si>
  <si>
    <t>G316024</t>
  </si>
  <si>
    <t>G315854</t>
  </si>
  <si>
    <t>G315478</t>
  </si>
  <si>
    <t>(주)제이이디아이</t>
  </si>
  <si>
    <r>
      <t>8월</t>
    </r>
    <r>
      <rPr>
        <b/>
        <sz val="11"/>
        <color rgb="FF000000"/>
        <rFont val="LG스마트체 Regular"/>
        <family val="3"/>
        <charset val="129"/>
      </rPr>
      <t xml:space="preserve"> </t>
    </r>
    <r>
      <rPr>
        <b/>
        <sz val="10"/>
        <rFont val="LG스마트체 Regular"/>
        <family val="3"/>
        <charset val="129"/>
      </rPr>
      <t>추가</t>
    </r>
    <r>
      <rPr>
        <b/>
        <sz val="11"/>
        <color rgb="FF000000"/>
        <rFont val="LG스마트체 Regular"/>
        <family val="3"/>
        <charset val="129"/>
      </rPr>
      <t xml:space="preserve"> </t>
    </r>
    <r>
      <rPr>
        <b/>
        <sz val="10"/>
        <rFont val="LG스마트체 Regular"/>
        <family val="3"/>
        <charset val="129"/>
      </rPr>
      <t>및</t>
    </r>
    <r>
      <rPr>
        <b/>
        <sz val="11"/>
        <color rgb="FF000000"/>
        <rFont val="LG스마트체 Regular"/>
        <family val="3"/>
        <charset val="129"/>
      </rPr>
      <t xml:space="preserve"> </t>
    </r>
    <r>
      <rPr>
        <b/>
        <sz val="10"/>
        <rFont val="LG스마트체 Regular"/>
        <family val="3"/>
        <charset val="129"/>
      </rPr>
      <t>상계 : 없음</t>
    </r>
    <phoneticPr fontId="15" type="noConversion"/>
  </si>
  <si>
    <t>MRN_2025.08</t>
    <phoneticPr fontId="15" type="noConversion"/>
  </si>
  <si>
    <t>PGB026517855</t>
    <phoneticPr fontId="5" type="noConversion"/>
  </si>
  <si>
    <t>PGB026518506</t>
    <phoneticPr fontId="5" type="noConversion"/>
  </si>
  <si>
    <t>PGB026518455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</si>
</sst>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_-* #,##0.00\ [$€-407]_-;\-* #,##0.00\ [$€-407]_-;_-* &quot;-&quot;??\ [$€-407]_-;_-@_-"/>
    <numFmt numFmtId="178" formatCode="[$€-2]\ #,##0.00"/>
    <numFmt numFmtId="179" formatCode="&quot;₩&quot;#,##0_);[Red]\(&quot;₩&quot;#,##0\)"/>
    <numFmt numFmtId="180" formatCode="_-* #,##0.0_-;\-* #,##0.0_-;_-* &quot;-&quot;_-;_-@_-"/>
    <numFmt numFmtId="181" formatCode="\$#,##0.00"/>
    <numFmt numFmtId="182" formatCode="0.00_);[Red]\(0.00\)"/>
    <numFmt numFmtId="183" formatCode="_-[$€-2]\ * #,##0.00_-;\-[$€-2]\ * #,##0.00_-;_-[$€-2]\ * &quot;-&quot;??_-;_-@_-"/>
    <numFmt numFmtId="184" formatCode="_-&quot;₩&quot;* #,##0.00_-;\-&quot;₩&quot;* #,##0.00_-;_-&quot;₩&quot;* &quot;-&quot;_-;_-@_-"/>
    <numFmt numFmtId="185" formatCode="_-[$$-409]* #,##0.00_ ;_-[$$-409]* \-#,##0.00\ ;_-[$$-409]* &quot;-&quot;??_ ;_-@_ "/>
    <numFmt numFmtId="186" formatCode="_-[$₩-412]* #,##0.00_-;\-[$₩-412]* #,##0.00_-;_-[$₩-412]* &quot;-&quot;??_-;_-@_-"/>
    <numFmt numFmtId="187" formatCode="_-[$₩-412]* #,##0_-;\-[$₩-412]* #,##0_-;_-[$₩-412]* &quot;-&quot;??_-;_-@_-"/>
    <numFmt numFmtId="188" formatCode="_-* #,##0.00_-;\-* #,##0.00_-;_-* &quot;-&quot;_-;_-@_-"/>
    <numFmt numFmtId="189" formatCode="_-&quot;₩&quot;* #,##0_-;\-&quot;₩&quot;* #,##0_-;_-&quot;₩&quot;* &quot;-&quot;_-;_-@"/>
    <numFmt numFmtId="190" formatCode="_-[$€-2]\ * #,##0_-;\-[$€-2]\ * #,##0_-;_-[$€-2]\ * &quot;-&quot;??_-;_-@_-"/>
  </numFmts>
  <fonts count="61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b/>
      <sz val="11"/>
      <color indexed="8"/>
      <name val="맑은 고딕"/>
      <family val="3"/>
      <charset val="129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theme="1"/>
      <name val="나눔고딕"/>
      <family val="2"/>
      <charset val="129"/>
    </font>
    <font>
      <sz val="9"/>
      <name val="맑은 고딕"/>
      <family val="3"/>
      <charset val="129"/>
      <scheme val="major"/>
    </font>
    <font>
      <sz val="8"/>
      <name val="맑은 고딕"/>
      <family val="2"/>
      <charset val="129"/>
    </font>
    <font>
      <sz val="11"/>
      <color theme="1"/>
      <name val="맑은 고딕"/>
      <family val="2"/>
      <scheme val="minor"/>
    </font>
    <font>
      <u/>
      <sz val="10"/>
      <color theme="10"/>
      <name val="Arial"/>
      <family val="2"/>
    </font>
    <font>
      <sz val="8"/>
      <name val="돋움"/>
      <family val="3"/>
      <charset val="129"/>
    </font>
    <font>
      <b/>
      <sz val="10"/>
      <name val="Calibri"/>
      <family val="2"/>
    </font>
    <font>
      <b/>
      <sz val="10"/>
      <name val="맑은 고딕"/>
      <family val="2"/>
      <charset val="129"/>
    </font>
    <font>
      <b/>
      <sz val="10"/>
      <name val="맑은 고딕"/>
      <family val="3"/>
      <charset val="129"/>
    </font>
    <font>
      <sz val="10"/>
      <color indexed="8"/>
      <name val="Calibri"/>
      <family val="2"/>
    </font>
    <font>
      <b/>
      <sz val="10"/>
      <name val="Calibri"/>
      <family val="3"/>
      <charset val="129"/>
    </font>
    <font>
      <b/>
      <sz val="10"/>
      <name val="Calibri"/>
      <family val="3"/>
    </font>
    <font>
      <b/>
      <sz val="12"/>
      <color indexed="8"/>
      <name val="Calibri"/>
      <family val="2"/>
    </font>
    <font>
      <b/>
      <sz val="11"/>
      <color rgb="FF0000FF"/>
      <name val="Calibri"/>
      <family val="2"/>
    </font>
    <font>
      <b/>
      <sz val="12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b/>
      <sz val="9"/>
      <color rgb="FFFF0000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5"/>
      <color rgb="FF000000"/>
      <name val="맑은 고딕"/>
      <family val="3"/>
      <charset val="129"/>
    </font>
    <font>
      <sz val="11"/>
      <color rgb="FF000000"/>
      <name val="맑은 고딕"/>
      <family val="2"/>
    </font>
    <font>
      <sz val="11"/>
      <name val="맑은 고딕"/>
      <family val="2"/>
      <scheme val="minor"/>
    </font>
    <font>
      <sz val="9"/>
      <name val="맑은 고딕"/>
      <family val="3"/>
      <charset val="129"/>
      <scheme val="minor"/>
    </font>
    <font>
      <b/>
      <sz val="10"/>
      <name val="Calibri"/>
      <family val="2"/>
      <charset val="129"/>
    </font>
    <font>
      <sz val="10"/>
      <name val="LG스마트체 Regular"/>
      <family val="3"/>
      <charset val="129"/>
    </font>
    <font>
      <sz val="11"/>
      <color rgb="FFFF0000"/>
      <name val="LG스마트체 Regular"/>
      <family val="3"/>
      <charset val="129"/>
    </font>
    <font>
      <sz val="11"/>
      <color indexed="8"/>
      <name val="LG스마트체 Regular"/>
      <family val="3"/>
      <charset val="129"/>
    </font>
    <font>
      <b/>
      <sz val="10"/>
      <name val="LG스마트체 Regular"/>
      <family val="3"/>
      <charset val="129"/>
    </font>
    <font>
      <b/>
      <sz val="11"/>
      <color rgb="FF000000"/>
      <name val="LG스마트체 Regular"/>
      <family val="3"/>
      <charset val="129"/>
    </font>
    <font>
      <sz val="9"/>
      <color theme="1"/>
      <name val="LG스마트체 Regular"/>
      <family val="3"/>
      <charset val="129"/>
    </font>
    <font>
      <sz val="11"/>
      <color rgb="FF000000"/>
      <name val="맑은 고딕"/>
      <family val="3"/>
      <charset val="129"/>
    </font>
    <font>
      <sz val="9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indexed="8"/>
      <name val="LG스마트체 Regular"/>
      <family val="3"/>
      <charset val="129"/>
    </font>
    <font>
      <b/>
      <sz val="10"/>
      <color rgb="FF002060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sz val="11"/>
      <color rgb="FFFF0000"/>
      <name val="맑은 고딕"/>
      <family val="2"/>
      <scheme val="minor"/>
    </font>
    <font>
      <sz val="10"/>
      <color rgb="FF000000"/>
      <name val="LG스마트체 Regular"/>
      <family val="3"/>
      <charset val="129"/>
    </font>
    <font>
      <sz val="10"/>
      <color rgb="FFFF0000"/>
      <name val="LG스마트체 Regular"/>
      <family val="3"/>
      <charset val="129"/>
    </font>
    <font>
      <sz val="10"/>
      <name val="맑은 고딕"/>
      <family val="2"/>
      <charset val="129"/>
    </font>
    <font>
      <sz val="10"/>
      <name val="Arial"/>
      <family val="2"/>
      <charset val="129"/>
    </font>
    <font>
      <sz val="14"/>
      <name val="LG스마트체 Regular"/>
      <family val="3"/>
      <charset val="129"/>
    </font>
    <font>
      <sz val="11"/>
      <name val="LG스마트체 Regular"/>
      <family val="3"/>
      <charset val="129"/>
    </font>
    <font>
      <sz val="11"/>
      <color theme="1"/>
      <name val="LG스마트체 Regular"/>
      <family val="3"/>
      <charset val="129"/>
    </font>
    <font>
      <b/>
      <sz val="11"/>
      <name val="Arial"/>
      <family val="2"/>
    </font>
    <font>
      <sz val="10"/>
      <color rgb="FFC82613"/>
      <name val="LG스마트체 Regular"/>
      <family val="3"/>
      <charset val="129"/>
    </font>
  </fonts>
  <fills count="18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17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2" borderId="0"/>
    <xf numFmtId="42" fontId="6" fillId="2" borderId="0" applyFont="0" applyFill="0" applyBorder="0" applyAlignment="0" applyProtection="0"/>
    <xf numFmtId="41" fontId="6" fillId="2" borderId="0" applyFont="0" applyFill="0" applyBorder="0" applyAlignment="0" applyProtection="0">
      <alignment vertical="center"/>
    </xf>
    <xf numFmtId="0" fontId="10" fillId="2" borderId="0">
      <alignment vertical="center"/>
    </xf>
    <xf numFmtId="41" fontId="10" fillId="2" borderId="0" applyFont="0" applyFill="0" applyBorder="0" applyAlignment="0" applyProtection="0">
      <alignment vertical="center"/>
    </xf>
    <xf numFmtId="0" fontId="1" fillId="2" borderId="0">
      <alignment vertical="center"/>
    </xf>
    <xf numFmtId="0" fontId="13" fillId="2" borderId="0"/>
    <xf numFmtId="0" fontId="6" fillId="2" borderId="0"/>
    <xf numFmtId="42" fontId="6" fillId="2" borderId="0" applyFont="0" applyFill="0" applyBorder="0" applyAlignment="0" applyProtection="0"/>
    <xf numFmtId="41" fontId="6" fillId="2" borderId="0">
      <alignment vertical="top"/>
    </xf>
    <xf numFmtId="0" fontId="14" fillId="2" borderId="0" applyNumberFormat="0" applyFill="0" applyBorder="0" applyAlignment="0" applyProtection="0"/>
    <xf numFmtId="9" fontId="6" fillId="2" borderId="0" applyFont="0" applyFill="0" applyBorder="0" applyAlignment="0" applyProtection="0">
      <alignment vertical="center"/>
    </xf>
    <xf numFmtId="0" fontId="6" fillId="2" borderId="0"/>
    <xf numFmtId="0" fontId="4" fillId="2" borderId="0"/>
  </cellStyleXfs>
  <cellXfs count="203">
    <xf numFmtId="0" fontId="0" fillId="0" borderId="0" xfId="0">
      <alignment vertical="center"/>
    </xf>
    <xf numFmtId="0" fontId="3" fillId="0" borderId="0" xfId="0" applyFont="1" applyAlignment="1"/>
    <xf numFmtId="0" fontId="0" fillId="0" borderId="2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7" fillId="6" borderId="12" xfId="0" applyFont="1" applyFill="1" applyBorder="1">
      <alignment vertical="center"/>
    </xf>
    <xf numFmtId="0" fontId="7" fillId="6" borderId="13" xfId="0" applyFont="1" applyFill="1" applyBorder="1">
      <alignment vertical="center"/>
    </xf>
    <xf numFmtId="0" fontId="7" fillId="6" borderId="14" xfId="0" applyFont="1" applyFill="1" applyBorder="1">
      <alignment vertical="center"/>
    </xf>
    <xf numFmtId="0" fontId="7" fillId="6" borderId="12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176" fontId="3" fillId="0" borderId="15" xfId="0" applyNumberFormat="1" applyFont="1" applyBorder="1" applyAlignment="1"/>
    <xf numFmtId="0" fontId="8" fillId="0" borderId="0" xfId="0" applyFont="1">
      <alignment vertical="center"/>
    </xf>
    <xf numFmtId="176" fontId="8" fillId="0" borderId="0" xfId="0" applyNumberFormat="1" applyFont="1">
      <alignment vertical="center"/>
    </xf>
    <xf numFmtId="0" fontId="9" fillId="0" borderId="0" xfId="0" applyFont="1">
      <alignment vertical="center"/>
    </xf>
    <xf numFmtId="3" fontId="3" fillId="0" borderId="0" xfId="0" applyNumberFormat="1" applyFont="1" applyAlignment="1"/>
    <xf numFmtId="4" fontId="3" fillId="0" borderId="0" xfId="0" applyNumberFormat="1" applyFont="1" applyAlignment="1"/>
    <xf numFmtId="178" fontId="8" fillId="0" borderId="0" xfId="1" applyNumberFormat="1" applyFont="1" applyBorder="1">
      <alignment vertical="center"/>
    </xf>
    <xf numFmtId="176" fontId="3" fillId="0" borderId="15" xfId="0" applyNumberFormat="1" applyFont="1" applyBorder="1" applyAlignment="1">
      <alignment horizontal="center"/>
    </xf>
    <xf numFmtId="49" fontId="11" fillId="2" borderId="1" xfId="0" applyNumberFormat="1" applyFont="1" applyFill="1" applyBorder="1" applyAlignment="1">
      <alignment horizontal="left" vertical="center"/>
    </xf>
    <xf numFmtId="41" fontId="0" fillId="0" borderId="8" xfId="1" applyFont="1" applyBorder="1" applyAlignment="1">
      <alignment horizontal="center" vertical="center"/>
    </xf>
    <xf numFmtId="41" fontId="0" fillId="0" borderId="10" xfId="1" applyFont="1" applyBorder="1" applyAlignment="1">
      <alignment horizontal="right" vertical="center"/>
    </xf>
    <xf numFmtId="41" fontId="0" fillId="0" borderId="18" xfId="1" applyFont="1" applyBorder="1" applyAlignment="1">
      <alignment horizontal="right" vertical="center"/>
    </xf>
    <xf numFmtId="41" fontId="8" fillId="0" borderId="0" xfId="1" applyFont="1">
      <alignment vertical="center"/>
    </xf>
    <xf numFmtId="179" fontId="8" fillId="0" borderId="15" xfId="1" applyNumberFormat="1" applyFont="1" applyBorder="1">
      <alignment vertical="center"/>
    </xf>
    <xf numFmtId="177" fontId="16" fillId="5" borderId="11" xfId="2" applyNumberFormat="1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16" fillId="7" borderId="0" xfId="0" applyFont="1" applyFill="1" applyAlignment="1"/>
    <xf numFmtId="0" fontId="16" fillId="3" borderId="0" xfId="0" applyFont="1" applyFill="1" applyAlignment="1"/>
    <xf numFmtId="176" fontId="16" fillId="7" borderId="0" xfId="0" applyNumberFormat="1" applyFont="1" applyFill="1" applyAlignment="1"/>
    <xf numFmtId="177" fontId="20" fillId="5" borderId="11" xfId="2" applyNumberFormat="1" applyFont="1" applyFill="1" applyBorder="1" applyAlignment="1">
      <alignment horizontal="center" vertical="center" wrapText="1"/>
    </xf>
    <xf numFmtId="177" fontId="17" fillId="5" borderId="11" xfId="2" applyNumberFormat="1" applyFont="1" applyFill="1" applyBorder="1" applyAlignment="1">
      <alignment horizontal="center" vertical="center" wrapText="1"/>
    </xf>
    <xf numFmtId="177" fontId="16" fillId="5" borderId="11" xfId="2" quotePrefix="1" applyNumberFormat="1" applyFont="1" applyFill="1" applyBorder="1" applyAlignment="1">
      <alignment horizontal="left" vertical="center" wrapText="1"/>
    </xf>
    <xf numFmtId="177" fontId="2" fillId="5" borderId="11" xfId="2" applyNumberFormat="1" applyFont="1" applyFill="1" applyBorder="1" applyAlignment="1">
      <alignment horizontal="center" vertical="center" wrapText="1"/>
    </xf>
    <xf numFmtId="179" fontId="22" fillId="3" borderId="1" xfId="1" applyNumberFormat="1" applyFont="1" applyFill="1" applyBorder="1">
      <alignment vertical="center"/>
    </xf>
    <xf numFmtId="0" fontId="23" fillId="3" borderId="0" xfId="0" applyFont="1" applyFill="1" applyAlignment="1">
      <alignment horizontal="right" vertical="center"/>
    </xf>
    <xf numFmtId="180" fontId="23" fillId="3" borderId="0" xfId="1" applyNumberFormat="1" applyFont="1" applyFill="1">
      <alignment vertical="center"/>
    </xf>
    <xf numFmtId="0" fontId="6" fillId="2" borderId="0" xfId="3"/>
    <xf numFmtId="182" fontId="3" fillId="0" borderId="15" xfId="0" applyNumberFormat="1" applyFont="1" applyBorder="1" applyAlignment="1"/>
    <xf numFmtId="0" fontId="25" fillId="2" borderId="0" xfId="15" applyFont="1" applyAlignment="1">
      <alignment vertical="center"/>
    </xf>
    <xf numFmtId="0" fontId="26" fillId="2" borderId="0" xfId="3" applyFont="1" applyAlignment="1">
      <alignment vertical="center"/>
    </xf>
    <xf numFmtId="0" fontId="25" fillId="2" borderId="0" xfId="3" applyFont="1" applyAlignment="1">
      <alignment vertical="center"/>
    </xf>
    <xf numFmtId="0" fontId="27" fillId="4" borderId="25" xfId="3" applyFont="1" applyFill="1" applyBorder="1" applyAlignment="1">
      <alignment horizontal="center" vertical="center" wrapText="1"/>
    </xf>
    <xf numFmtId="42" fontId="11" fillId="3" borderId="1" xfId="4" applyFont="1" applyFill="1" applyBorder="1" applyAlignment="1">
      <alignment horizontal="center" vertical="center" wrapText="1"/>
    </xf>
    <xf numFmtId="42" fontId="11" fillId="2" borderId="1" xfId="3" applyNumberFormat="1" applyFont="1" applyBorder="1" applyAlignment="1">
      <alignment horizontal="center" vertical="center" wrapText="1"/>
    </xf>
    <xf numFmtId="42" fontId="26" fillId="4" borderId="1" xfId="4" applyFont="1" applyFill="1" applyBorder="1" applyAlignment="1">
      <alignment horizontal="center" vertical="center"/>
    </xf>
    <xf numFmtId="187" fontId="3" fillId="0" borderId="15" xfId="0" applyNumberFormat="1" applyFont="1" applyBorder="1" applyAlignment="1">
      <alignment horizontal="center"/>
    </xf>
    <xf numFmtId="1" fontId="6" fillId="2" borderId="0" xfId="3" applyNumberFormat="1"/>
    <xf numFmtId="1" fontId="6" fillId="5" borderId="0" xfId="3" applyNumberFormat="1" applyFill="1" applyAlignment="1">
      <alignment horizontal="center" vertical="center"/>
    </xf>
    <xf numFmtId="0" fontId="34" fillId="10" borderId="0" xfId="16" applyFont="1" applyFill="1"/>
    <xf numFmtId="0" fontId="34" fillId="10" borderId="0" xfId="16" applyFont="1" applyFill="1" applyAlignment="1">
      <alignment horizontal="center"/>
    </xf>
    <xf numFmtId="0" fontId="34" fillId="10" borderId="27" xfId="16" applyFont="1" applyFill="1" applyBorder="1" applyAlignment="1">
      <alignment horizontal="right"/>
    </xf>
    <xf numFmtId="0" fontId="34" fillId="10" borderId="27" xfId="16" applyFont="1" applyFill="1" applyBorder="1"/>
    <xf numFmtId="0" fontId="34" fillId="10" borderId="27" xfId="16" applyFont="1" applyFill="1" applyBorder="1" applyAlignment="1">
      <alignment horizontal="center"/>
    </xf>
    <xf numFmtId="0" fontId="35" fillId="11" borderId="1" xfId="16" applyFont="1" applyFill="1" applyBorder="1" applyAlignment="1">
      <alignment horizontal="center" vertical="center"/>
    </xf>
    <xf numFmtId="0" fontId="29" fillId="11" borderId="1" xfId="16" applyFont="1" applyFill="1" applyBorder="1" applyAlignment="1">
      <alignment horizontal="center" vertical="center" wrapText="1"/>
    </xf>
    <xf numFmtId="0" fontId="6" fillId="3" borderId="0" xfId="3" applyFill="1"/>
    <xf numFmtId="41" fontId="6" fillId="2" borderId="0" xfId="12">
      <alignment vertical="top"/>
    </xf>
    <xf numFmtId="49" fontId="11" fillId="2" borderId="1" xfId="0" applyNumberFormat="1" applyFont="1" applyFill="1" applyBorder="1" applyAlignment="1">
      <alignment horizontal="center" vertical="center"/>
    </xf>
    <xf numFmtId="183" fontId="11" fillId="2" borderId="1" xfId="0" applyNumberFormat="1" applyFont="1" applyFill="1" applyBorder="1" applyAlignment="1">
      <alignment horizontal="left" vertical="center"/>
    </xf>
    <xf numFmtId="185" fontId="11" fillId="2" borderId="1" xfId="0" applyNumberFormat="1" applyFont="1" applyFill="1" applyBorder="1" applyAlignment="1">
      <alignment horizontal="left" vertical="center"/>
    </xf>
    <xf numFmtId="187" fontId="11" fillId="2" borderId="1" xfId="0" applyNumberFormat="1" applyFont="1" applyFill="1" applyBorder="1" applyAlignment="1">
      <alignment horizontal="left" vertical="center"/>
    </xf>
    <xf numFmtId="179" fontId="8" fillId="0" borderId="30" xfId="1" applyNumberFormat="1" applyFont="1" applyBorder="1">
      <alignment vertical="center"/>
    </xf>
    <xf numFmtId="42" fontId="36" fillId="2" borderId="15" xfId="4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41" fontId="11" fillId="2" borderId="1" xfId="1" applyFont="1" applyFill="1" applyBorder="1" applyAlignment="1">
      <alignment horizontal="center" vertical="center"/>
    </xf>
    <xf numFmtId="188" fontId="11" fillId="2" borderId="1" xfId="1" applyNumberFormat="1" applyFont="1" applyFill="1" applyBorder="1" applyAlignment="1">
      <alignment horizontal="center" vertical="center"/>
    </xf>
    <xf numFmtId="188" fontId="8" fillId="0" borderId="15" xfId="1" applyNumberFormat="1" applyFont="1" applyBorder="1">
      <alignment vertical="center"/>
    </xf>
    <xf numFmtId="41" fontId="8" fillId="13" borderId="0" xfId="1" applyFont="1" applyFill="1">
      <alignment vertical="center"/>
    </xf>
    <xf numFmtId="177" fontId="37" fillId="5" borderId="11" xfId="2" applyNumberFormat="1" applyFont="1" applyFill="1" applyBorder="1" applyAlignment="1">
      <alignment horizontal="center" vertical="center" wrapText="1"/>
    </xf>
    <xf numFmtId="186" fontId="8" fillId="0" borderId="30" xfId="1" applyNumberFormat="1" applyFont="1" applyBorder="1">
      <alignment vertical="center"/>
    </xf>
    <xf numFmtId="0" fontId="0" fillId="0" borderId="27" xfId="0" applyBorder="1">
      <alignment vertical="center"/>
    </xf>
    <xf numFmtId="0" fontId="7" fillId="0" borderId="0" xfId="0" applyFont="1">
      <alignment vertical="center"/>
    </xf>
    <xf numFmtId="49" fontId="27" fillId="8" borderId="1" xfId="0" applyNumberFormat="1" applyFont="1" applyFill="1" applyBorder="1" applyAlignment="1">
      <alignment horizontal="center" vertical="center" wrapText="1"/>
    </xf>
    <xf numFmtId="49" fontId="27" fillId="3" borderId="1" xfId="0" applyNumberFormat="1" applyFont="1" applyFill="1" applyBorder="1" applyAlignment="1">
      <alignment horizontal="center" vertical="center" wrapText="1"/>
    </xf>
    <xf numFmtId="179" fontId="8" fillId="0" borderId="31" xfId="1" applyNumberFormat="1" applyFont="1" applyBorder="1">
      <alignment vertical="center"/>
    </xf>
    <xf numFmtId="0" fontId="8" fillId="0" borderId="0" xfId="0" applyFont="1" applyAlignment="1">
      <alignment horizontal="center" vertical="center"/>
    </xf>
    <xf numFmtId="2" fontId="25" fillId="2" borderId="1" xfId="15" applyNumberFormat="1" applyFont="1" applyBorder="1" applyAlignment="1">
      <alignment vertical="center"/>
    </xf>
    <xf numFmtId="180" fontId="0" fillId="0" borderId="3" xfId="1" applyNumberFormat="1" applyFont="1" applyBorder="1" applyAlignment="1">
      <alignment horizontal="center" vertical="center"/>
    </xf>
    <xf numFmtId="180" fontId="0" fillId="0" borderId="5" xfId="1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38" fillId="2" borderId="0" xfId="3" applyFont="1"/>
    <xf numFmtId="0" fontId="41" fillId="2" borderId="0" xfId="3" applyFont="1"/>
    <xf numFmtId="0" fontId="43" fillId="2" borderId="0" xfId="15" applyFont="1" applyAlignment="1">
      <alignment vertical="center"/>
    </xf>
    <xf numFmtId="0" fontId="43" fillId="2" borderId="0" xfId="15" applyFont="1" applyAlignment="1">
      <alignment horizontal="right" vertical="center"/>
    </xf>
    <xf numFmtId="2" fontId="43" fillId="2" borderId="0" xfId="15" applyNumberFormat="1" applyFont="1" applyAlignment="1">
      <alignment vertical="center"/>
    </xf>
    <xf numFmtId="0" fontId="0" fillId="17" borderId="0" xfId="0" applyFill="1">
      <alignment vertical="center"/>
    </xf>
    <xf numFmtId="0" fontId="44" fillId="0" borderId="1" xfId="0" applyFont="1" applyBorder="1" applyAlignment="1">
      <alignment horizontal="center" vertical="center"/>
    </xf>
    <xf numFmtId="0" fontId="30" fillId="4" borderId="26" xfId="0" applyFont="1" applyFill="1" applyBorder="1" applyAlignment="1">
      <alignment horizontal="center" vertical="center"/>
    </xf>
    <xf numFmtId="0" fontId="40" fillId="3" borderId="0" xfId="0" applyFont="1" applyFill="1">
      <alignment vertical="center"/>
    </xf>
    <xf numFmtId="0" fontId="39" fillId="3" borderId="0" xfId="0" applyFont="1" applyFill="1" applyAlignment="1">
      <alignment horizontal="center" vertical="center"/>
    </xf>
    <xf numFmtId="42" fontId="25" fillId="2" borderId="0" xfId="3" applyNumberFormat="1" applyFont="1" applyAlignment="1">
      <alignment vertical="center"/>
    </xf>
    <xf numFmtId="0" fontId="46" fillId="3" borderId="0" xfId="0" applyFont="1" applyFill="1">
      <alignment vertical="center"/>
    </xf>
    <xf numFmtId="189" fontId="47" fillId="5" borderId="16" xfId="0" applyNumberFormat="1" applyFont="1" applyFill="1" applyBorder="1">
      <alignment vertical="center"/>
    </xf>
    <xf numFmtId="189" fontId="47" fillId="5" borderId="1" xfId="0" applyNumberFormat="1" applyFont="1" applyFill="1" applyBorder="1">
      <alignment vertical="center"/>
    </xf>
    <xf numFmtId="179" fontId="8" fillId="0" borderId="29" xfId="1" applyNumberFormat="1" applyFont="1" applyBorder="1">
      <alignment vertical="center"/>
    </xf>
    <xf numFmtId="42" fontId="11" fillId="5" borderId="1" xfId="3" applyNumberFormat="1" applyFont="1" applyFill="1" applyBorder="1" applyAlignment="1">
      <alignment horizontal="center" vertical="center" wrapText="1"/>
    </xf>
    <xf numFmtId="0" fontId="51" fillId="3" borderId="0" xfId="0" applyFont="1" applyFill="1">
      <alignment vertical="center"/>
    </xf>
    <xf numFmtId="183" fontId="51" fillId="3" borderId="0" xfId="0" applyNumberFormat="1" applyFont="1" applyFill="1">
      <alignment vertical="center"/>
    </xf>
    <xf numFmtId="185" fontId="51" fillId="3" borderId="0" xfId="0" applyNumberFormat="1" applyFont="1" applyFill="1">
      <alignment vertical="center"/>
    </xf>
    <xf numFmtId="186" fontId="8" fillId="0" borderId="29" xfId="1" applyNumberFormat="1" applyFont="1" applyBorder="1">
      <alignment vertical="center"/>
    </xf>
    <xf numFmtId="1" fontId="49" fillId="4" borderId="1" xfId="0" applyNumberFormat="1" applyFont="1" applyFill="1" applyBorder="1" applyAlignment="1">
      <alignment horizontal="center" vertical="center"/>
    </xf>
    <xf numFmtId="0" fontId="38" fillId="0" borderId="16" xfId="0" applyFont="1" applyBorder="1" applyAlignment="1">
      <alignment horizontal="center" vertical="center"/>
    </xf>
    <xf numFmtId="183" fontId="48" fillId="2" borderId="1" xfId="16" applyNumberFormat="1" applyFont="1" applyBorder="1" applyAlignment="1">
      <alignment vertical="center"/>
    </xf>
    <xf numFmtId="1" fontId="50" fillId="0" borderId="1" xfId="0" applyNumberFormat="1" applyFont="1" applyBorder="1" applyAlignment="1">
      <alignment horizontal="center" vertical="center"/>
    </xf>
    <xf numFmtId="183" fontId="48" fillId="12" borderId="15" xfId="16" applyNumberFormat="1" applyFont="1" applyFill="1" applyBorder="1" applyAlignment="1">
      <alignment vertical="center"/>
    </xf>
    <xf numFmtId="190" fontId="6" fillId="2" borderId="0" xfId="3" applyNumberFormat="1"/>
    <xf numFmtId="0" fontId="52" fillId="5" borderId="1" xfId="0" applyFont="1" applyFill="1" applyBorder="1" applyAlignment="1">
      <alignment horizontal="center" vertical="center"/>
    </xf>
    <xf numFmtId="41" fontId="53" fillId="5" borderId="1" xfId="1" applyFont="1" applyFill="1" applyBorder="1" applyAlignment="1">
      <alignment horizontal="center" vertical="center"/>
    </xf>
    <xf numFmtId="1" fontId="55" fillId="5" borderId="0" xfId="3" applyNumberFormat="1" applyFont="1" applyFill="1" applyAlignment="1">
      <alignment horizontal="center" vertical="center"/>
    </xf>
    <xf numFmtId="0" fontId="57" fillId="2" borderId="0" xfId="3" applyFont="1" applyAlignment="1">
      <alignment vertical="center"/>
    </xf>
    <xf numFmtId="0" fontId="58" fillId="0" borderId="16" xfId="0" applyFont="1" applyBorder="1" applyAlignment="1">
      <alignment horizontal="center" vertical="center"/>
    </xf>
    <xf numFmtId="0" fontId="40" fillId="0" borderId="0" xfId="0" applyFont="1">
      <alignment vertical="center"/>
    </xf>
    <xf numFmtId="0" fontId="58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40" fillId="0" borderId="0" xfId="0" applyFont="1" applyAlignment="1">
      <alignment horizontal="center" vertical="center"/>
    </xf>
    <xf numFmtId="0" fontId="57" fillId="16" borderId="0" xfId="3" applyFont="1" applyFill="1" applyAlignment="1">
      <alignment vertical="center"/>
    </xf>
    <xf numFmtId="42" fontId="57" fillId="2" borderId="0" xfId="4" applyFont="1" applyAlignment="1">
      <alignment vertical="center"/>
    </xf>
    <xf numFmtId="42" fontId="57" fillId="2" borderId="0" xfId="3" applyNumberFormat="1" applyFont="1" applyAlignment="1">
      <alignment vertical="center"/>
    </xf>
    <xf numFmtId="0" fontId="41" fillId="9" borderId="1" xfId="3" applyFont="1" applyFill="1" applyBorder="1" applyAlignment="1">
      <alignment horizontal="center" vertical="center"/>
    </xf>
    <xf numFmtId="0" fontId="41" fillId="9" borderId="26" xfId="3" applyFont="1" applyFill="1" applyBorder="1" applyAlignment="1">
      <alignment horizontal="center" vertical="center"/>
    </xf>
    <xf numFmtId="42" fontId="41" fillId="9" borderId="1" xfId="4" applyFont="1" applyFill="1" applyBorder="1" applyAlignment="1" applyProtection="1">
      <alignment horizontal="center" vertical="center" wrapText="1"/>
    </xf>
    <xf numFmtId="42" fontId="41" fillId="14" borderId="1" xfId="2" applyFont="1" applyFill="1" applyBorder="1" applyAlignment="1" applyProtection="1">
      <alignment horizontal="center" vertical="center" wrapText="1"/>
    </xf>
    <xf numFmtId="42" fontId="41" fillId="3" borderId="1" xfId="4" applyFont="1" applyFill="1" applyBorder="1" applyAlignment="1" applyProtection="1">
      <alignment horizontal="center" vertical="center" wrapText="1"/>
    </xf>
    <xf numFmtId="42" fontId="41" fillId="15" borderId="1" xfId="2" applyFont="1" applyFill="1" applyBorder="1" applyAlignment="1" applyProtection="1">
      <alignment horizontal="center" vertical="center"/>
    </xf>
    <xf numFmtId="42" fontId="41" fillId="3" borderId="1" xfId="4" applyFont="1" applyFill="1" applyBorder="1" applyAlignment="1" applyProtection="1">
      <alignment horizontal="center" vertical="center"/>
    </xf>
    <xf numFmtId="42" fontId="41" fillId="9" borderId="1" xfId="4" applyFont="1" applyFill="1" applyBorder="1" applyAlignment="1" applyProtection="1">
      <alignment horizontal="center" vertical="center"/>
    </xf>
    <xf numFmtId="185" fontId="41" fillId="9" borderId="15" xfId="4" applyNumberFormat="1" applyFont="1" applyFill="1" applyBorder="1" applyAlignment="1" applyProtection="1">
      <alignment horizontal="center" vertical="center" wrapText="1"/>
    </xf>
    <xf numFmtId="0" fontId="57" fillId="2" borderId="0" xfId="3" applyFont="1" applyAlignment="1">
      <alignment horizontal="center" vertical="center"/>
    </xf>
    <xf numFmtId="41" fontId="25" fillId="2" borderId="0" xfId="1" applyFont="1" applyFill="1" applyAlignment="1">
      <alignment vertical="center"/>
    </xf>
    <xf numFmtId="0" fontId="60" fillId="5" borderId="1" xfId="0" applyFont="1" applyFill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30" fillId="5" borderId="16" xfId="0" applyFont="1" applyFill="1" applyBorder="1" applyAlignment="1">
      <alignment horizontal="center" vertical="center"/>
    </xf>
    <xf numFmtId="0" fontId="30" fillId="5" borderId="33" xfId="0" applyFont="1" applyFill="1" applyBorder="1" applyAlignment="1">
      <alignment horizontal="center" vertical="center"/>
    </xf>
    <xf numFmtId="42" fontId="30" fillId="5" borderId="16" xfId="2" applyFont="1" applyFill="1" applyBorder="1" applyAlignment="1">
      <alignment horizontal="center" vertical="center" wrapText="1"/>
    </xf>
    <xf numFmtId="0" fontId="45" fillId="5" borderId="0" xfId="0" applyFont="1" applyFill="1">
      <alignment vertical="center"/>
    </xf>
    <xf numFmtId="0" fontId="30" fillId="5" borderId="1" xfId="0" applyFont="1" applyFill="1" applyBorder="1" applyAlignment="1">
      <alignment horizontal="center" vertical="center"/>
    </xf>
    <xf numFmtId="0" fontId="30" fillId="5" borderId="34" xfId="0" applyFont="1" applyFill="1" applyBorder="1" applyAlignment="1">
      <alignment horizontal="center" vertical="center"/>
    </xf>
    <xf numFmtId="42" fontId="30" fillId="5" borderId="1" xfId="2" applyFont="1" applyFill="1" applyBorder="1" applyAlignment="1">
      <alignment horizontal="center" vertical="center" wrapText="1"/>
    </xf>
    <xf numFmtId="0" fontId="45" fillId="5" borderId="0" xfId="0" applyFont="1" applyFill="1" applyAlignment="1"/>
    <xf numFmtId="42" fontId="13" fillId="5" borderId="1" xfId="2" applyFont="1" applyFill="1" applyBorder="1" applyAlignment="1">
      <alignment horizontal="center" vertical="center" wrapText="1"/>
    </xf>
    <xf numFmtId="0" fontId="30" fillId="5" borderId="35" xfId="0" applyFont="1" applyFill="1" applyBorder="1" applyAlignment="1">
      <alignment horizontal="center" vertical="center"/>
    </xf>
    <xf numFmtId="42" fontId="30" fillId="5" borderId="26" xfId="2" applyFont="1" applyFill="1" applyBorder="1" applyAlignment="1">
      <alignment horizontal="center" vertical="center" wrapText="1"/>
    </xf>
    <xf numFmtId="0" fontId="30" fillId="5" borderId="28" xfId="0" applyFont="1" applyFill="1" applyBorder="1" applyAlignment="1">
      <alignment horizontal="center" vertical="center"/>
    </xf>
    <xf numFmtId="0" fontId="30" fillId="5" borderId="36" xfId="0" applyFont="1" applyFill="1" applyBorder="1" applyAlignment="1">
      <alignment horizontal="center" vertical="center"/>
    </xf>
    <xf numFmtId="0" fontId="30" fillId="5" borderId="37" xfId="0" applyFont="1" applyFill="1" applyBorder="1" applyAlignment="1">
      <alignment horizontal="center" vertical="center"/>
    </xf>
    <xf numFmtId="42" fontId="30" fillId="5" borderId="28" xfId="2" applyFont="1" applyFill="1" applyBorder="1" applyAlignment="1">
      <alignment horizontal="center" vertical="center" wrapText="1"/>
    </xf>
    <xf numFmtId="185" fontId="59" fillId="5" borderId="32" xfId="0" applyNumberFormat="1" applyFont="1" applyFill="1" applyBorder="1" applyAlignment="1"/>
    <xf numFmtId="0" fontId="26" fillId="4" borderId="1" xfId="3" applyFont="1" applyFill="1" applyBorder="1" applyAlignment="1">
      <alignment horizontal="center" vertical="center"/>
    </xf>
    <xf numFmtId="41" fontId="26" fillId="4" borderId="1" xfId="12" applyFont="1" applyFill="1" applyBorder="1" applyAlignment="1">
      <alignment vertical="center"/>
    </xf>
    <xf numFmtId="41" fontId="26" fillId="4" borderId="1" xfId="12" applyFont="1" applyFill="1" applyBorder="1" applyAlignment="1">
      <alignment horizontal="center" vertical="center"/>
    </xf>
    <xf numFmtId="181" fontId="26" fillId="4" borderId="1" xfId="4" applyNumberFormat="1" applyFont="1" applyFill="1" applyBorder="1" applyAlignment="1">
      <alignment horizontal="center" vertical="center"/>
    </xf>
    <xf numFmtId="0" fontId="25" fillId="2" borderId="1" xfId="3" applyFont="1" applyBorder="1" applyAlignment="1">
      <alignment horizontal="center" vertical="center" wrapText="1"/>
    </xf>
    <xf numFmtId="0" fontId="25" fillId="2" borderId="1" xfId="3" applyFont="1" applyBorder="1" applyAlignment="1">
      <alignment horizontal="center" vertical="center"/>
    </xf>
    <xf numFmtId="42" fontId="25" fillId="2" borderId="1" xfId="4" applyFont="1" applyFill="1" applyBorder="1" applyAlignment="1">
      <alignment horizontal="center" vertical="center"/>
    </xf>
    <xf numFmtId="0" fontId="27" fillId="5" borderId="1" xfId="3" applyFont="1" applyFill="1" applyBorder="1" applyAlignment="1">
      <alignment horizontal="center" vertical="center" wrapText="1"/>
    </xf>
    <xf numFmtId="0" fontId="27" fillId="5" borderId="1" xfId="3" applyFont="1" applyFill="1" applyBorder="1" applyAlignment="1">
      <alignment horizontal="center" vertical="center"/>
    </xf>
    <xf numFmtId="42" fontId="27" fillId="5" borderId="1" xfId="4" applyFont="1" applyFill="1" applyBorder="1" applyAlignment="1">
      <alignment horizontal="center" vertical="center"/>
    </xf>
    <xf numFmtId="0" fontId="25" fillId="2" borderId="20" xfId="3" applyFont="1" applyBorder="1" applyAlignment="1">
      <alignment horizontal="center" vertical="center"/>
    </xf>
    <xf numFmtId="0" fontId="25" fillId="2" borderId="17" xfId="3" applyFont="1" applyBorder="1" applyAlignment="1">
      <alignment horizontal="center" vertical="center"/>
    </xf>
    <xf numFmtId="0" fontId="25" fillId="5" borderId="19" xfId="3" applyFont="1" applyFill="1" applyBorder="1" applyAlignment="1">
      <alignment horizontal="center" vertical="center"/>
    </xf>
    <xf numFmtId="0" fontId="25" fillId="5" borderId="17" xfId="3" applyFont="1" applyFill="1" applyBorder="1" applyAlignment="1">
      <alignment horizontal="center" vertical="center"/>
    </xf>
    <xf numFmtId="0" fontId="25" fillId="2" borderId="19" xfId="3" applyFont="1" applyBorder="1" applyAlignment="1">
      <alignment horizontal="center" vertical="center"/>
    </xf>
    <xf numFmtId="42" fontId="25" fillId="2" borderId="19" xfId="4" applyFont="1" applyFill="1" applyBorder="1" applyAlignment="1">
      <alignment horizontal="center" vertical="center"/>
    </xf>
    <xf numFmtId="42" fontId="25" fillId="2" borderId="17" xfId="4" applyFont="1" applyFill="1" applyBorder="1" applyAlignment="1">
      <alignment horizontal="center" vertical="center"/>
    </xf>
    <xf numFmtId="0" fontId="25" fillId="2" borderId="19" xfId="3" applyFont="1" applyBorder="1" applyAlignment="1">
      <alignment horizontal="center" vertical="center" wrapText="1"/>
    </xf>
    <xf numFmtId="0" fontId="28" fillId="9" borderId="19" xfId="3" applyFont="1" applyFill="1" applyBorder="1" applyAlignment="1">
      <alignment horizontal="center" vertical="center"/>
    </xf>
    <xf numFmtId="0" fontId="28" fillId="9" borderId="20" xfId="3" applyFont="1" applyFill="1" applyBorder="1" applyAlignment="1">
      <alignment horizontal="center" vertical="center"/>
    </xf>
    <xf numFmtId="0" fontId="28" fillId="9" borderId="17" xfId="3" applyFont="1" applyFill="1" applyBorder="1" applyAlignment="1">
      <alignment horizontal="center" vertical="center"/>
    </xf>
    <xf numFmtId="42" fontId="25" fillId="5" borderId="19" xfId="4" applyFont="1" applyFill="1" applyBorder="1" applyAlignment="1">
      <alignment horizontal="center" vertical="center"/>
    </xf>
    <xf numFmtId="42" fontId="25" fillId="5" borderId="17" xfId="4" applyFont="1" applyFill="1" applyBorder="1" applyAlignment="1">
      <alignment horizontal="center" vertical="center"/>
    </xf>
    <xf numFmtId="186" fontId="25" fillId="2" borderId="1" xfId="4" applyNumberFormat="1" applyFont="1" applyFill="1" applyBorder="1" applyAlignment="1">
      <alignment horizontal="center" vertical="center"/>
    </xf>
    <xf numFmtId="183" fontId="25" fillId="2" borderId="1" xfId="4" applyNumberFormat="1" applyFont="1" applyFill="1" applyBorder="1" applyAlignment="1">
      <alignment horizontal="center" vertical="center"/>
    </xf>
    <xf numFmtId="184" fontId="25" fillId="2" borderId="1" xfId="4" applyNumberFormat="1" applyFont="1" applyFill="1" applyBorder="1" applyAlignment="1">
      <alignment horizontal="center" vertical="center"/>
    </xf>
    <xf numFmtId="185" fontId="25" fillId="2" borderId="1" xfId="3" applyNumberFormat="1" applyFont="1" applyBorder="1" applyAlignment="1">
      <alignment horizontal="center" vertical="center"/>
    </xf>
    <xf numFmtId="0" fontId="25" fillId="3" borderId="19" xfId="3" applyFont="1" applyFill="1" applyBorder="1" applyAlignment="1">
      <alignment horizontal="center" vertical="center"/>
    </xf>
    <xf numFmtId="0" fontId="25" fillId="3" borderId="17" xfId="3" applyFont="1" applyFill="1" applyBorder="1" applyAlignment="1">
      <alignment horizontal="center" vertical="center"/>
    </xf>
    <xf numFmtId="3" fontId="25" fillId="3" borderId="19" xfId="3" applyNumberFormat="1" applyFont="1" applyFill="1" applyBorder="1" applyAlignment="1">
      <alignment horizontal="center" vertical="center"/>
    </xf>
    <xf numFmtId="3" fontId="25" fillId="3" borderId="17" xfId="3" applyNumberFormat="1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/>
    </xf>
    <xf numFmtId="0" fontId="24" fillId="2" borderId="1" xfId="15" applyFont="1" applyBorder="1" applyAlignment="1">
      <alignment horizontal="center" vertical="center"/>
    </xf>
    <xf numFmtId="0" fontId="26" fillId="4" borderId="21" xfId="3" applyFont="1" applyFill="1" applyBorder="1" applyAlignment="1">
      <alignment horizontal="distributed" vertical="center" indent="2"/>
    </xf>
    <xf numFmtId="0" fontId="27" fillId="2" borderId="22" xfId="3" applyFont="1" applyBorder="1"/>
    <xf numFmtId="0" fontId="26" fillId="4" borderId="23" xfId="3" applyFont="1" applyFill="1" applyBorder="1" applyAlignment="1">
      <alignment horizontal="center" vertical="center"/>
    </xf>
    <xf numFmtId="0" fontId="26" fillId="4" borderId="24" xfId="3" applyFont="1" applyFill="1" applyBorder="1" applyAlignment="1">
      <alignment horizontal="center" vertical="center"/>
    </xf>
    <xf numFmtId="0" fontId="26" fillId="4" borderId="22" xfId="3" applyFont="1" applyFill="1" applyBorder="1" applyAlignment="1">
      <alignment horizontal="center" vertical="center"/>
    </xf>
    <xf numFmtId="179" fontId="22" fillId="3" borderId="19" xfId="1" applyNumberFormat="1" applyFont="1" applyFill="1" applyBorder="1" applyAlignment="1">
      <alignment horizontal="center" vertical="center"/>
    </xf>
    <xf numFmtId="179" fontId="22" fillId="3" borderId="20" xfId="1" applyNumberFormat="1" applyFont="1" applyFill="1" applyBorder="1" applyAlignment="1">
      <alignment horizontal="center" vertical="center"/>
    </xf>
    <xf numFmtId="179" fontId="22" fillId="3" borderId="17" xfId="1" applyNumberFormat="1" applyFont="1" applyFill="1" applyBorder="1" applyAlignment="1">
      <alignment horizontal="center" vertical="center"/>
    </xf>
    <xf numFmtId="0" fontId="56" fillId="2" borderId="27" xfId="3" applyFont="1" applyBorder="1" applyAlignment="1">
      <alignment horizontal="center" vertical="center"/>
    </xf>
    <xf numFmtId="0" fontId="33" fillId="2" borderId="0" xfId="16" applyFont="1" applyAlignment="1">
      <alignment horizontal="center" vertical="center"/>
    </xf>
    <xf numFmtId="0" fontId="48" fillId="2" borderId="26" xfId="16" applyFont="1" applyBorder="1" applyAlignment="1">
      <alignment horizontal="center" vertical="center" wrapText="1"/>
    </xf>
    <xf numFmtId="0" fontId="48" fillId="2" borderId="15" xfId="16" applyFont="1" applyBorder="1" applyAlignment="1">
      <alignment horizontal="center" vertical="center"/>
    </xf>
    <xf numFmtId="0" fontId="48" fillId="2" borderId="16" xfId="16" applyFont="1" applyBorder="1" applyAlignment="1">
      <alignment horizontal="center" vertical="center"/>
    </xf>
    <xf numFmtId="0" fontId="38" fillId="12" borderId="19" xfId="0" applyFont="1" applyFill="1" applyBorder="1" applyAlignment="1">
      <alignment horizontal="center" vertical="center"/>
    </xf>
    <xf numFmtId="0" fontId="38" fillId="12" borderId="20" xfId="0" applyFont="1" applyFill="1" applyBorder="1" applyAlignment="1">
      <alignment horizontal="center" vertical="center"/>
    </xf>
    <xf numFmtId="0" fontId="38" fillId="12" borderId="17" xfId="0" applyFont="1" applyFill="1" applyBorder="1" applyAlignment="1">
      <alignment horizontal="center" vertical="center"/>
    </xf>
  </cellXfs>
  <cellStyles count="17">
    <cellStyle name="백분율 2" xfId="14" xr:uid="{613F777B-3500-4AF0-B895-E7F7DEE4ADA2}"/>
    <cellStyle name="쉼표 [0]" xfId="1" builtinId="6"/>
    <cellStyle name="쉼표 [0] 10" xfId="7" xr:uid="{2567FECE-A2B1-4E09-970C-BAA16F7163F0}"/>
    <cellStyle name="쉼표 [0] 2" xfId="5" xr:uid="{93E31630-47FA-4F78-AD6F-B707D20D982F}"/>
    <cellStyle name="쉼표 [0] 2 2" xfId="12" xr:uid="{7C618CCA-2EFE-4538-A553-77C066481225}"/>
    <cellStyle name="통화 [0]" xfId="2" builtinId="7"/>
    <cellStyle name="통화 [0] 2" xfId="4" xr:uid="{BDFD6542-D311-45CE-9118-2366D42BEE32}"/>
    <cellStyle name="통화 [0] 2 2" xfId="11" xr:uid="{68194CC2-4956-45CB-936B-D82FC1CE5240}"/>
    <cellStyle name="표준" xfId="0" builtinId="0"/>
    <cellStyle name="표준 153" xfId="6" xr:uid="{5EF0727E-FBD0-424C-8F5A-89DF272C18DA}"/>
    <cellStyle name="표준 18 4" xfId="16" xr:uid="{37EC3B4B-6E5F-439F-A0C3-C40D2EA42EB5}"/>
    <cellStyle name="표준 2" xfId="3" xr:uid="{8BE568B7-7513-49DF-8CF1-F4105C9B31C7}"/>
    <cellStyle name="표준 2 2 2" xfId="10" xr:uid="{418DC714-2946-419C-BB2A-A0425052C9AD}"/>
    <cellStyle name="표준 2 4" xfId="15" xr:uid="{4B76795B-6FC4-4597-B97C-8A9FDB97AE80}"/>
    <cellStyle name="표준 3" xfId="9" xr:uid="{00000000-0005-0000-0000-000035000000}"/>
    <cellStyle name="표준 3 2" xfId="8" xr:uid="{5635EBE0-EF00-4292-96DA-1982EEF37153}"/>
    <cellStyle name="하이퍼링크 2" xfId="13" xr:uid="{B5BF1866-4F65-44EC-805F-F06478EE6DD9}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AF92D-DA21-41DC-B0D7-8BFF037CD582}">
  <sheetPr>
    <pageSetUpPr fitToPage="1"/>
  </sheetPr>
  <dimension ref="A1:L25"/>
  <sheetViews>
    <sheetView view="pageBreakPreview" zoomScale="115" zoomScaleSheetLayoutView="115" workbookViewId="0">
      <selection activeCell="G6" sqref="G6:H6"/>
    </sheetView>
  </sheetViews>
  <sheetFormatPr defaultColWidth="8" defaultRowHeight="12" x14ac:dyDescent="0.3"/>
  <cols>
    <col min="1" max="1" width="8" style="44" bestFit="1" customWidth="1"/>
    <col min="2" max="2" width="28.625" style="44" customWidth="1"/>
    <col min="3" max="3" width="9.75" style="44" bestFit="1" customWidth="1"/>
    <col min="4" max="4" width="5.625" style="44" bestFit="1" customWidth="1"/>
    <col min="5" max="5" width="23.125" style="44" bestFit="1" customWidth="1"/>
    <col min="6" max="6" width="13.75" style="44" bestFit="1" customWidth="1"/>
    <col min="7" max="7" width="13.875" style="44" bestFit="1" customWidth="1"/>
    <col min="8" max="8" width="12.625" style="44" customWidth="1"/>
    <col min="9" max="9" width="15.25" style="44" customWidth="1"/>
    <col min="10" max="10" width="10.5" style="44" bestFit="1" customWidth="1"/>
    <col min="11" max="11" width="8.5" style="44" bestFit="1" customWidth="1"/>
    <col min="12" max="12" width="9.625" style="44" bestFit="1" customWidth="1"/>
    <col min="13" max="16384" width="8" style="44"/>
  </cols>
  <sheetData>
    <row r="1" spans="1:9" ht="24.95" customHeight="1" x14ac:dyDescent="0.3">
      <c r="A1" s="186" t="s">
        <v>505</v>
      </c>
      <c r="B1" s="186"/>
      <c r="C1" s="186"/>
      <c r="D1" s="186"/>
      <c r="E1" s="186"/>
      <c r="F1" s="186"/>
      <c r="G1" s="186"/>
      <c r="H1" s="186"/>
      <c r="I1" s="186"/>
    </row>
    <row r="2" spans="1:9" s="46" customFormat="1" ht="12.75" thickBot="1" x14ac:dyDescent="0.35">
      <c r="A2" s="45" t="s">
        <v>64</v>
      </c>
    </row>
    <row r="3" spans="1:9" s="46" customFormat="1" ht="24.95" customHeight="1" x14ac:dyDescent="0.2">
      <c r="A3" s="187" t="s">
        <v>65</v>
      </c>
      <c r="B3" s="188"/>
      <c r="C3" s="189" t="s">
        <v>66</v>
      </c>
      <c r="D3" s="190"/>
      <c r="E3" s="189" t="s">
        <v>67</v>
      </c>
      <c r="F3" s="191"/>
      <c r="G3" s="189" t="s">
        <v>68</v>
      </c>
      <c r="H3" s="191"/>
      <c r="I3" s="47" t="s">
        <v>69</v>
      </c>
    </row>
    <row r="4" spans="1:9" s="46" customFormat="1" ht="18.75" customHeight="1" x14ac:dyDescent="0.3">
      <c r="A4" s="181" t="s">
        <v>75</v>
      </c>
      <c r="B4" s="182"/>
      <c r="C4" s="181" t="s">
        <v>130</v>
      </c>
      <c r="D4" s="182"/>
      <c r="E4" s="183"/>
      <c r="F4" s="184"/>
      <c r="G4" s="185"/>
      <c r="H4" s="185"/>
      <c r="I4" s="48">
        <f>LIST!P3</f>
        <v>12405660</v>
      </c>
    </row>
    <row r="5" spans="1:9" s="46" customFormat="1" ht="18.75" customHeight="1" x14ac:dyDescent="0.3">
      <c r="A5" s="159" t="s">
        <v>76</v>
      </c>
      <c r="B5" s="159"/>
      <c r="C5" s="168">
        <v>353</v>
      </c>
      <c r="D5" s="165"/>
      <c r="E5" s="178"/>
      <c r="F5" s="178"/>
      <c r="G5" s="179">
        <v>5508.2619999999997</v>
      </c>
      <c r="H5" s="179"/>
      <c r="I5" s="49">
        <f>C5*G5</f>
        <v>1944416.4859999998</v>
      </c>
    </row>
    <row r="6" spans="1:9" s="46" customFormat="1" ht="18.75" customHeight="1" x14ac:dyDescent="0.3">
      <c r="A6" s="159" t="s">
        <v>77</v>
      </c>
      <c r="B6" s="159"/>
      <c r="C6" s="168">
        <v>371</v>
      </c>
      <c r="D6" s="165"/>
      <c r="E6" s="180"/>
      <c r="F6" s="180"/>
      <c r="G6" s="179">
        <v>5659.88</v>
      </c>
      <c r="H6" s="179"/>
      <c r="I6" s="49">
        <f>C6*G6</f>
        <v>2099815.48</v>
      </c>
    </row>
    <row r="7" spans="1:9" s="46" customFormat="1" ht="18.75" customHeight="1" x14ac:dyDescent="0.3">
      <c r="A7" s="159" t="s">
        <v>78</v>
      </c>
      <c r="B7" s="159"/>
      <c r="C7" s="168">
        <v>228</v>
      </c>
      <c r="D7" s="165"/>
      <c r="E7" s="160"/>
      <c r="F7" s="160"/>
      <c r="G7" s="177">
        <v>3350</v>
      </c>
      <c r="H7" s="177"/>
      <c r="I7" s="49">
        <f>C7*G7</f>
        <v>763800</v>
      </c>
    </row>
    <row r="8" spans="1:9" s="46" customFormat="1" ht="23.25" customHeight="1" x14ac:dyDescent="0.3">
      <c r="A8" s="171" t="s">
        <v>79</v>
      </c>
      <c r="B8" s="165"/>
      <c r="C8" s="168">
        <v>381</v>
      </c>
      <c r="D8" s="165"/>
      <c r="E8" s="168"/>
      <c r="F8" s="165"/>
      <c r="G8" s="169">
        <v>1100</v>
      </c>
      <c r="H8" s="170"/>
      <c r="I8" s="49">
        <f>LIST!S3</f>
        <v>419100</v>
      </c>
    </row>
    <row r="9" spans="1:9" s="46" customFormat="1" ht="23.25" customHeight="1" x14ac:dyDescent="0.3">
      <c r="A9" s="171" t="s">
        <v>80</v>
      </c>
      <c r="B9" s="165"/>
      <c r="C9" s="172" t="s">
        <v>81</v>
      </c>
      <c r="D9" s="173"/>
      <c r="E9" s="173"/>
      <c r="F9" s="174"/>
      <c r="G9" s="169">
        <v>20000</v>
      </c>
      <c r="H9" s="170"/>
      <c r="I9" s="49">
        <v>0</v>
      </c>
    </row>
    <row r="10" spans="1:9" s="46" customFormat="1" ht="18.75" customHeight="1" x14ac:dyDescent="0.3">
      <c r="A10" s="166" t="s">
        <v>70</v>
      </c>
      <c r="B10" s="167"/>
      <c r="C10" s="168">
        <f>SUM(I10/G10)</f>
        <v>16</v>
      </c>
      <c r="D10" s="165"/>
      <c r="E10" s="166"/>
      <c r="F10" s="167"/>
      <c r="G10" s="175">
        <v>2500</v>
      </c>
      <c r="H10" s="176"/>
      <c r="I10" s="49">
        <f>LIST!T3</f>
        <v>40000</v>
      </c>
    </row>
    <row r="11" spans="1:9" s="46" customFormat="1" ht="18.75" customHeight="1" x14ac:dyDescent="0.3">
      <c r="A11" s="159" t="s">
        <v>178</v>
      </c>
      <c r="B11" s="159"/>
      <c r="C11" s="166"/>
      <c r="D11" s="167"/>
      <c r="E11" s="159"/>
      <c r="F11" s="159"/>
      <c r="G11" s="169"/>
      <c r="H11" s="170"/>
      <c r="I11" s="49">
        <f>LIST!U3</f>
        <v>0</v>
      </c>
    </row>
    <row r="12" spans="1:9" s="46" customFormat="1" ht="18.75" customHeight="1" x14ac:dyDescent="0.3">
      <c r="A12" s="159" t="s">
        <v>82</v>
      </c>
      <c r="B12" s="159"/>
      <c r="C12" s="159">
        <v>0</v>
      </c>
      <c r="D12" s="159"/>
      <c r="E12" s="159"/>
      <c r="F12" s="159"/>
      <c r="G12" s="160"/>
      <c r="H12" s="160"/>
      <c r="I12" s="49">
        <f>LIST!V3</f>
        <v>447950</v>
      </c>
    </row>
    <row r="13" spans="1:9" s="46" customFormat="1" ht="18.75" customHeight="1" x14ac:dyDescent="0.3">
      <c r="A13" s="159" t="s">
        <v>72</v>
      </c>
      <c r="B13" s="159"/>
      <c r="C13" s="159">
        <v>0</v>
      </c>
      <c r="D13" s="159"/>
      <c r="E13" s="159"/>
      <c r="F13" s="159"/>
      <c r="G13" s="160"/>
      <c r="H13" s="160"/>
      <c r="I13" s="49">
        <f>LIST!W3</f>
        <v>0</v>
      </c>
    </row>
    <row r="14" spans="1:9" s="46" customFormat="1" ht="18.75" customHeight="1" x14ac:dyDescent="0.3">
      <c r="A14" s="159" t="s">
        <v>71</v>
      </c>
      <c r="B14" s="159"/>
      <c r="C14" s="159">
        <v>0</v>
      </c>
      <c r="D14" s="159"/>
      <c r="E14" s="159"/>
      <c r="F14" s="159"/>
      <c r="G14" s="160"/>
      <c r="H14" s="160"/>
      <c r="I14" s="49">
        <f>LIST!X3</f>
        <v>96700</v>
      </c>
    </row>
    <row r="15" spans="1:9" s="46" customFormat="1" ht="18.75" customHeight="1" x14ac:dyDescent="0.3">
      <c r="A15" s="164" t="s">
        <v>84</v>
      </c>
      <c r="B15" s="165"/>
      <c r="C15" s="166"/>
      <c r="D15" s="167"/>
      <c r="E15" s="168"/>
      <c r="F15" s="165"/>
      <c r="G15" s="169"/>
      <c r="H15" s="170"/>
      <c r="I15" s="49">
        <v>0</v>
      </c>
    </row>
    <row r="16" spans="1:9" s="46" customFormat="1" ht="18.75" customHeight="1" x14ac:dyDescent="0.3">
      <c r="A16" s="158" t="s">
        <v>85</v>
      </c>
      <c r="B16" s="159"/>
      <c r="C16" s="159"/>
      <c r="D16" s="159"/>
      <c r="E16" s="159"/>
      <c r="F16" s="159"/>
      <c r="G16" s="160"/>
      <c r="H16" s="160"/>
      <c r="I16" s="49">
        <v>0</v>
      </c>
    </row>
    <row r="17" spans="1:12" s="46" customFormat="1" ht="18.75" customHeight="1" x14ac:dyDescent="0.3">
      <c r="A17" s="158" t="s">
        <v>177</v>
      </c>
      <c r="B17" s="159"/>
      <c r="C17" s="159"/>
      <c r="D17" s="159"/>
      <c r="E17" s="159"/>
      <c r="F17" s="159"/>
      <c r="G17" s="160"/>
      <c r="H17" s="160"/>
      <c r="I17" s="49">
        <v>0</v>
      </c>
    </row>
    <row r="18" spans="1:12" s="46" customFormat="1" ht="17.25" customHeight="1" x14ac:dyDescent="0.3">
      <c r="A18" s="161" t="s">
        <v>222</v>
      </c>
      <c r="B18" s="162"/>
      <c r="C18" s="162"/>
      <c r="D18" s="162"/>
      <c r="E18" s="162"/>
      <c r="F18" s="162"/>
      <c r="G18" s="163"/>
      <c r="H18" s="163"/>
      <c r="I18" s="101">
        <f>LIST!Y3</f>
        <v>15524585</v>
      </c>
      <c r="L18" s="135"/>
    </row>
    <row r="19" spans="1:12" s="46" customFormat="1" ht="18.75" customHeight="1" x14ac:dyDescent="0.3">
      <c r="A19" s="154" t="s">
        <v>73</v>
      </c>
      <c r="B19" s="154"/>
      <c r="C19" s="155"/>
      <c r="D19" s="155"/>
      <c r="E19" s="156"/>
      <c r="F19" s="156"/>
      <c r="G19" s="157" t="s">
        <v>86</v>
      </c>
      <c r="H19" s="157"/>
      <c r="I19" s="50">
        <f>SUM(I4:I18)</f>
        <v>33742026.965999998</v>
      </c>
      <c r="L19" s="96"/>
    </row>
    <row r="21" spans="1:12" x14ac:dyDescent="0.3">
      <c r="G21" s="88" t="s">
        <v>504</v>
      </c>
      <c r="H21" s="89" t="s">
        <v>87</v>
      </c>
      <c r="I21" s="90">
        <v>1389.97</v>
      </c>
    </row>
    <row r="22" spans="1:12" x14ac:dyDescent="0.3">
      <c r="H22" s="89" t="s">
        <v>88</v>
      </c>
      <c r="I22" s="90">
        <v>1619.24</v>
      </c>
    </row>
    <row r="25" spans="1:12" x14ac:dyDescent="0.3">
      <c r="E25" s="135"/>
    </row>
  </sheetData>
  <mergeCells count="68">
    <mergeCell ref="A4:B4"/>
    <mergeCell ref="C4:D4"/>
    <mergeCell ref="E4:F4"/>
    <mergeCell ref="G4:H4"/>
    <mergeCell ref="A1:I1"/>
    <mergeCell ref="A3:B3"/>
    <mergeCell ref="C3:D3"/>
    <mergeCell ref="E3:F3"/>
    <mergeCell ref="G3:H3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9:B9"/>
    <mergeCell ref="C9:F9"/>
    <mergeCell ref="G9:H9"/>
    <mergeCell ref="A10:B10"/>
    <mergeCell ref="C10:D10"/>
    <mergeCell ref="E10:F10"/>
    <mergeCell ref="G10:H10"/>
    <mergeCell ref="A11:B11"/>
    <mergeCell ref="C11:D11"/>
    <mergeCell ref="E11:F11"/>
    <mergeCell ref="G11:H11"/>
    <mergeCell ref="A12:B12"/>
    <mergeCell ref="C12:D12"/>
    <mergeCell ref="E12:F12"/>
    <mergeCell ref="G12:H12"/>
    <mergeCell ref="A13:B13"/>
    <mergeCell ref="C13:D13"/>
    <mergeCell ref="E13:F13"/>
    <mergeCell ref="G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C16:D16"/>
    <mergeCell ref="E16:F16"/>
    <mergeCell ref="G16:H16"/>
    <mergeCell ref="A19:B19"/>
    <mergeCell ref="C19:D19"/>
    <mergeCell ref="E19:F19"/>
    <mergeCell ref="G19:H19"/>
    <mergeCell ref="A17:B17"/>
    <mergeCell ref="C17:D17"/>
    <mergeCell ref="E17:F17"/>
    <mergeCell ref="G17:H17"/>
    <mergeCell ref="A18:B18"/>
    <mergeCell ref="C18:D18"/>
    <mergeCell ref="E18:F18"/>
    <mergeCell ref="G18:H18"/>
  </mergeCells>
  <phoneticPr fontId="5" type="noConversion"/>
  <printOptions horizontalCentered="1" verticalCentered="1"/>
  <pageMargins left="0.23622047244094491" right="0.27559055118110237" top="0.74803149606299213" bottom="0.74803149606299213" header="0.31496062992125984" footer="0.31496062992125984"/>
  <pageSetup paperSize="9" scale="6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BI956"/>
  <sheetViews>
    <sheetView showGridLines="0" tabSelected="1" zoomScale="85" zoomScaleNormal="85" workbookViewId="0">
      <selection activeCell="AL742" sqref="AL742"/>
    </sheetView>
  </sheetViews>
  <sheetFormatPr defaultColWidth="8.75" defaultRowHeight="15" outlineLevelCol="1" x14ac:dyDescent="0.3"/>
  <cols>
    <col min="1" max="1" width="3" style="17" customWidth="1"/>
    <col min="2" max="2" width="5.75" style="17" customWidth="1"/>
    <col min="3" max="3" width="7.5" style="17" customWidth="1"/>
    <col min="4" max="4" width="9.75" style="17" bestFit="1" customWidth="1"/>
    <col min="5" max="5" width="12" style="17" bestFit="1" customWidth="1"/>
    <col min="6" max="6" width="12.5" style="17" bestFit="1" customWidth="1"/>
    <col min="7" max="7" width="9" style="17" bestFit="1" customWidth="1"/>
    <col min="8" max="8" width="13.25" style="17" customWidth="1"/>
    <col min="9" max="9" width="8.125" style="17" bestFit="1" customWidth="1"/>
    <col min="10" max="10" width="5.25" style="17" bestFit="1" customWidth="1"/>
    <col min="11" max="11" width="7" style="17" customWidth="1"/>
    <col min="12" max="12" width="7.125" style="17" customWidth="1"/>
    <col min="13" max="13" width="6.25" style="17" bestFit="1" customWidth="1"/>
    <col min="14" max="14" width="6.25" style="17" customWidth="1"/>
    <col min="15" max="15" width="12.375" style="17" customWidth="1"/>
    <col min="16" max="16" width="14.125" style="17" bestFit="1" customWidth="1"/>
    <col min="17" max="17" width="14.375" style="17" customWidth="1" outlineLevel="1"/>
    <col min="18" max="18" width="14.375" style="17" customWidth="1"/>
    <col min="19" max="21" width="12.75" style="17" customWidth="1"/>
    <col min="22" max="22" width="18" style="17" customWidth="1"/>
    <col min="23" max="23" width="12.75" style="17" customWidth="1"/>
    <col min="24" max="24" width="12.875" style="17" bestFit="1" customWidth="1"/>
    <col min="25" max="26" width="12.75" style="17" customWidth="1"/>
    <col min="27" max="27" width="2.875" style="17" customWidth="1"/>
    <col min="28" max="28" width="9.375" style="17" customWidth="1" outlineLevel="1"/>
    <col min="29" max="29" width="8.75" style="17" customWidth="1" outlineLevel="1"/>
    <col min="30" max="30" width="12" style="17" customWidth="1" outlineLevel="1"/>
    <col min="31" max="31" width="13.125" style="17" bestFit="1" customWidth="1" outlineLevel="1"/>
    <col min="32" max="32" width="8.75" style="17" customWidth="1" outlineLevel="1"/>
    <col min="33" max="33" width="11" style="17" customWidth="1" outlineLevel="1"/>
    <col min="34" max="34" width="8.875" style="17" customWidth="1" outlineLevel="1"/>
    <col min="35" max="35" width="21.5" style="17" customWidth="1" outlineLevel="1"/>
    <col min="36" max="39" width="8.75" style="17" customWidth="1" outlineLevel="1"/>
    <col min="40" max="40" width="14.75" style="17" customWidth="1" outlineLevel="1"/>
    <col min="41" max="47" width="8.75" style="17" customWidth="1" outlineLevel="1"/>
    <col min="48" max="48" width="18.125" style="17" bestFit="1" customWidth="1" outlineLevel="1"/>
    <col min="49" max="51" width="8.75" style="17" customWidth="1" outlineLevel="1"/>
    <col min="52" max="52" width="13.875" style="18" customWidth="1" outlineLevel="1"/>
    <col min="53" max="53" width="8.75" style="17" customWidth="1" outlineLevel="1"/>
    <col min="54" max="54" width="19.75" style="18" customWidth="1" outlineLevel="1"/>
    <col min="55" max="61" width="8.75" style="17" customWidth="1" outlineLevel="1"/>
    <col min="62" max="16384" width="8.75" style="17"/>
  </cols>
  <sheetData>
    <row r="1" spans="2:61" x14ac:dyDescent="0.3">
      <c r="Z1" s="40"/>
      <c r="AB1" s="81">
        <v>1155743</v>
      </c>
    </row>
    <row r="2" spans="2:61" x14ac:dyDescent="0.3"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41"/>
    </row>
    <row r="3" spans="2:61" ht="15.75" x14ac:dyDescent="0.3">
      <c r="B3" s="192" t="s">
        <v>0</v>
      </c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4"/>
      <c r="P3" s="39">
        <f>SUBTOTAL(9,P$5:P$5000)</f>
        <v>12405660</v>
      </c>
      <c r="Q3" s="73"/>
      <c r="R3" s="39">
        <f t="shared" ref="R3:Z3" si="0">SUBTOTAL(9,R$5:R$5000)</f>
        <v>4808031.8247999437</v>
      </c>
      <c r="S3" s="39">
        <f t="shared" si="0"/>
        <v>419100</v>
      </c>
      <c r="T3" s="39">
        <f t="shared" si="0"/>
        <v>40000</v>
      </c>
      <c r="U3" s="39">
        <f t="shared" si="0"/>
        <v>0</v>
      </c>
      <c r="V3" s="39">
        <f t="shared" si="0"/>
        <v>447950</v>
      </c>
      <c r="W3" s="39">
        <f t="shared" si="0"/>
        <v>0</v>
      </c>
      <c r="X3" s="39">
        <f t="shared" si="0"/>
        <v>96700</v>
      </c>
      <c r="Y3" s="39">
        <f t="shared" si="0"/>
        <v>15524585</v>
      </c>
      <c r="Z3" s="39">
        <f t="shared" si="0"/>
        <v>33742026.824799843</v>
      </c>
      <c r="AB3" s="19" t="s">
        <v>1</v>
      </c>
    </row>
    <row r="4" spans="2:61" s="31" customFormat="1" ht="94.15" customHeight="1" thickBot="1" x14ac:dyDescent="0.25">
      <c r="B4" s="30" t="s">
        <v>2</v>
      </c>
      <c r="C4" s="30" t="s">
        <v>115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0" t="s">
        <v>8</v>
      </c>
      <c r="J4" s="30" t="s">
        <v>9</v>
      </c>
      <c r="K4" s="30" t="s">
        <v>10</v>
      </c>
      <c r="L4" s="30" t="s">
        <v>11</v>
      </c>
      <c r="M4" s="30" t="s">
        <v>12</v>
      </c>
      <c r="N4" s="30" t="s">
        <v>89</v>
      </c>
      <c r="O4" s="30" t="s">
        <v>5</v>
      </c>
      <c r="P4" s="30" t="s">
        <v>90</v>
      </c>
      <c r="Q4" s="35" t="s">
        <v>237</v>
      </c>
      <c r="R4" s="35" t="s">
        <v>121</v>
      </c>
      <c r="S4" s="74" t="s">
        <v>122</v>
      </c>
      <c r="T4" s="35" t="s">
        <v>123</v>
      </c>
      <c r="U4" s="35" t="s">
        <v>124</v>
      </c>
      <c r="V4" s="37" t="s">
        <v>125</v>
      </c>
      <c r="W4" s="36" t="s">
        <v>74</v>
      </c>
      <c r="X4" s="30" t="s">
        <v>83</v>
      </c>
      <c r="Y4" s="35" t="s">
        <v>149</v>
      </c>
      <c r="Z4" s="38" t="s">
        <v>13</v>
      </c>
      <c r="AB4" s="32" t="s">
        <v>14</v>
      </c>
      <c r="AC4" s="32" t="s">
        <v>15</v>
      </c>
      <c r="AD4" s="32" t="s">
        <v>16</v>
      </c>
      <c r="AE4" s="32" t="s">
        <v>17</v>
      </c>
      <c r="AF4" s="32" t="s">
        <v>18</v>
      </c>
      <c r="AG4" s="32" t="s">
        <v>19</v>
      </c>
      <c r="AH4" s="32" t="s">
        <v>20</v>
      </c>
      <c r="AI4" s="32" t="s">
        <v>21</v>
      </c>
      <c r="AJ4" s="32" t="s">
        <v>22</v>
      </c>
      <c r="AK4" s="32" t="s">
        <v>23</v>
      </c>
      <c r="AL4" s="32" t="s">
        <v>24</v>
      </c>
      <c r="AM4" s="33" t="s">
        <v>25</v>
      </c>
      <c r="AN4" s="32" t="s">
        <v>26</v>
      </c>
      <c r="AO4" s="33" t="s">
        <v>27</v>
      </c>
      <c r="AP4" s="32" t="s">
        <v>28</v>
      </c>
      <c r="AQ4" s="32" t="s">
        <v>29</v>
      </c>
      <c r="AR4" s="32" t="s">
        <v>30</v>
      </c>
      <c r="AS4" s="32" t="s">
        <v>31</v>
      </c>
      <c r="AT4" s="32" t="s">
        <v>32</v>
      </c>
      <c r="AU4" s="32" t="s">
        <v>33</v>
      </c>
      <c r="AV4" s="32" t="s">
        <v>34</v>
      </c>
      <c r="AW4" s="32" t="s">
        <v>35</v>
      </c>
      <c r="AX4" s="32" t="s">
        <v>36</v>
      </c>
      <c r="AY4" s="32" t="s">
        <v>37</v>
      </c>
      <c r="AZ4" s="34" t="s">
        <v>38</v>
      </c>
      <c r="BA4" s="32" t="s">
        <v>39</v>
      </c>
      <c r="BB4" s="34" t="s">
        <v>40</v>
      </c>
      <c r="BC4" s="32" t="s">
        <v>41</v>
      </c>
      <c r="BD4" s="32" t="s">
        <v>42</v>
      </c>
      <c r="BE4" s="32" t="s">
        <v>43</v>
      </c>
      <c r="BF4" s="32" t="s">
        <v>44</v>
      </c>
      <c r="BG4" s="32" t="s">
        <v>45</v>
      </c>
      <c r="BH4" s="32" t="s">
        <v>46</v>
      </c>
      <c r="BI4" s="32"/>
    </row>
    <row r="5" spans="2:61" ht="15.75" thickTop="1" x14ac:dyDescent="0.25">
      <c r="B5" s="16">
        <v>1</v>
      </c>
      <c r="C5" s="16" t="str">
        <f>AC5</f>
        <v>FRA</v>
      </c>
      <c r="D5" s="16" t="str">
        <f t="shared" ref="D5:D6" si="1">AB5</f>
        <v>2025-08-01</v>
      </c>
      <c r="E5" s="16" t="str">
        <f t="shared" ref="E5:E6" si="2">AD5</f>
        <v>18050214356</v>
      </c>
      <c r="F5" s="16" t="str">
        <f t="shared" ref="F5:F6" si="3">AE5</f>
        <v>PDE026649119</v>
      </c>
      <c r="G5" s="16" t="str">
        <f t="shared" ref="G5:G6" si="4">AF5</f>
        <v>최윤용</v>
      </c>
      <c r="H5" s="16" t="str">
        <f t="shared" ref="H5:H68" si="5">AN5</f>
        <v>일반(목록배제,Normal-Manifest Exception)</v>
      </c>
      <c r="I5" s="16">
        <f t="shared" ref="I5:I6" si="6">AO5</f>
        <v>21.44</v>
      </c>
      <c r="J5" s="16">
        <f t="shared" ref="J5:J6" si="7">AJ5</f>
        <v>1</v>
      </c>
      <c r="K5" s="43">
        <f t="shared" ref="K5:K6" si="8">AK5</f>
        <v>0.5</v>
      </c>
      <c r="L5" s="43">
        <f t="shared" ref="L5:L6" si="9">AL5</f>
        <v>0.5</v>
      </c>
      <c r="M5" s="43">
        <f t="shared" ref="M5:M68" si="10">AM5</f>
        <v>0.5</v>
      </c>
      <c r="N5" s="43">
        <f t="shared" ref="N5:N68" si="11">CEILING(M5,0.5)</f>
        <v>0.5</v>
      </c>
      <c r="O5" s="23" t="str">
        <f t="shared" ref="O5:O6" si="12">AE5</f>
        <v>PDE026649119</v>
      </c>
      <c r="P5" s="51">
        <f>VLOOKUP(C5,MAPPING!$B$24:$G$27,2,0)+(N5-0.5)/0.5*VLOOKUP(C5,MAPPING!$B$24:$G$27,4,0)</f>
        <v>6900</v>
      </c>
      <c r="Q5" s="72">
        <f>VLOOKUP(C5,MAPPING!$B$24:$G$27,6,0)</f>
        <v>3.401757367653961</v>
      </c>
      <c r="R5" s="105">
        <f>Q5*VLOOKUP(C5,MAPPING!$B$24:$H$27,7,0)</f>
        <v>5508.2615999999998</v>
      </c>
      <c r="S5" s="80">
        <f>VLOOKUP(H5,MAPPING!$B$3:$D$12,3,0)</f>
        <v>1100</v>
      </c>
      <c r="T5" s="67">
        <f t="shared" ref="T5:T68" si="13">2500*(J5-1)</f>
        <v>0</v>
      </c>
      <c r="U5" s="75">
        <v>0</v>
      </c>
      <c r="V5" s="29">
        <f>(J5*VLOOKUP(M5/J5,MAPPING!$B$15:$C$22,2,10))</f>
        <v>0</v>
      </c>
      <c r="W5" s="100">
        <v>0</v>
      </c>
      <c r="X5" s="68">
        <f>IFERROR(IF($M5&lt;6.000001,0,VLOOKUP($M5,할증료!$B:$C,2,1)),0)</f>
        <v>0</v>
      </c>
      <c r="Y5" s="67">
        <v>0</v>
      </c>
      <c r="Z5" s="29">
        <f t="shared" ref="Z5:Z68" si="14">SUM(R5:Y5)+P5</f>
        <v>13508.2616</v>
      </c>
      <c r="AA5" s="22"/>
      <c r="AB5" s="1" t="s">
        <v>506</v>
      </c>
      <c r="AC5" s="1" t="s">
        <v>131</v>
      </c>
      <c r="AD5" s="1" t="s">
        <v>507</v>
      </c>
      <c r="AE5" s="1" t="s">
        <v>508</v>
      </c>
      <c r="AF5" s="1" t="s">
        <v>509</v>
      </c>
      <c r="AG5" s="1" t="s">
        <v>510</v>
      </c>
      <c r="AH5" s="1">
        <v>4595</v>
      </c>
      <c r="AI5" s="1" t="s">
        <v>47</v>
      </c>
      <c r="AJ5" s="20">
        <v>1</v>
      </c>
      <c r="AK5" s="21">
        <v>0.5</v>
      </c>
      <c r="AL5" s="21">
        <v>0.5</v>
      </c>
      <c r="AM5" s="21">
        <v>0.5</v>
      </c>
      <c r="AN5" s="1" t="s">
        <v>54</v>
      </c>
      <c r="AO5" s="21">
        <v>21.44</v>
      </c>
      <c r="AP5" s="1" t="s">
        <v>49</v>
      </c>
      <c r="AQ5" s="1" t="s">
        <v>49</v>
      </c>
      <c r="AR5" s="1" t="s">
        <v>49</v>
      </c>
      <c r="AS5" s="1" t="s">
        <v>49</v>
      </c>
      <c r="AT5" s="1" t="s">
        <v>49</v>
      </c>
      <c r="AU5" s="1" t="s">
        <v>133</v>
      </c>
      <c r="AV5" s="1" t="s">
        <v>134</v>
      </c>
      <c r="AW5" s="1" t="s">
        <v>188</v>
      </c>
      <c r="AX5" s="1" t="s">
        <v>47</v>
      </c>
      <c r="AY5" s="1" t="s">
        <v>50</v>
      </c>
      <c r="AZ5" s="1" t="s">
        <v>511</v>
      </c>
      <c r="BA5" s="1" t="s">
        <v>512</v>
      </c>
      <c r="BB5" s="1" t="s">
        <v>512</v>
      </c>
      <c r="BC5" s="1" t="s">
        <v>513</v>
      </c>
      <c r="BD5" s="1" t="s">
        <v>220</v>
      </c>
      <c r="BE5" s="1" t="s">
        <v>135</v>
      </c>
      <c r="BF5" s="1" t="s">
        <v>52</v>
      </c>
      <c r="BG5" s="1" t="s">
        <v>53</v>
      </c>
      <c r="BH5" s="1" t="s">
        <v>47</v>
      </c>
      <c r="BI5" s="1" t="s">
        <v>159</v>
      </c>
    </row>
    <row r="6" spans="2:61" x14ac:dyDescent="0.25">
      <c r="B6" s="16">
        <f t="shared" ref="B6:B69" si="15">B5+1</f>
        <v>2</v>
      </c>
      <c r="C6" s="16" t="str">
        <f>AC6</f>
        <v>FRA</v>
      </c>
      <c r="D6" s="16" t="str">
        <f t="shared" si="1"/>
        <v>2025-08-01</v>
      </c>
      <c r="E6" s="16" t="str">
        <f t="shared" si="2"/>
        <v>18050214356</v>
      </c>
      <c r="F6" s="16" t="str">
        <f t="shared" si="3"/>
        <v>PDE026649118</v>
      </c>
      <c r="G6" s="16" t="str">
        <f t="shared" si="4"/>
        <v>박정길</v>
      </c>
      <c r="H6" s="16" t="str">
        <f t="shared" si="5"/>
        <v>일반(목록배제,Normal-Manifest Exception)</v>
      </c>
      <c r="I6" s="16">
        <f t="shared" si="6"/>
        <v>96.9</v>
      </c>
      <c r="J6" s="16">
        <f t="shared" si="7"/>
        <v>1</v>
      </c>
      <c r="K6" s="43">
        <f t="shared" si="8"/>
        <v>1</v>
      </c>
      <c r="L6" s="43">
        <f t="shared" si="9"/>
        <v>0.5</v>
      </c>
      <c r="M6" s="43">
        <f t="shared" si="10"/>
        <v>1</v>
      </c>
      <c r="N6" s="43">
        <f t="shared" si="11"/>
        <v>1</v>
      </c>
      <c r="O6" s="23" t="str">
        <f t="shared" si="12"/>
        <v>PDE026649118</v>
      </c>
      <c r="P6" s="51">
        <f>VLOOKUP(C6,MAPPING!$B$24:$G$27,2,0)+(N6-0.5)/0.5*VLOOKUP(C6,MAPPING!$B$24:$G$27,4,0)</f>
        <v>9350</v>
      </c>
      <c r="Q6" s="72">
        <f>VLOOKUP(C6,MAPPING!$B$24:$G$27,6,0)</f>
        <v>3.401757367653961</v>
      </c>
      <c r="R6" s="105">
        <f>Q6*VLOOKUP(C6,MAPPING!$B$24:$H$27,7,0)</f>
        <v>5508.2615999999998</v>
      </c>
      <c r="S6" s="29">
        <f>VLOOKUP(H6,MAPPING!$B$3:$D$12,3,0)</f>
        <v>1100</v>
      </c>
      <c r="T6" s="67">
        <f t="shared" si="13"/>
        <v>0</v>
      </c>
      <c r="U6" s="75">
        <v>0</v>
      </c>
      <c r="V6" s="29">
        <f>(J6*VLOOKUP(M6/J6,MAPPING!$B$15:$C$22,2,10))</f>
        <v>0</v>
      </c>
      <c r="W6" s="100">
        <v>0</v>
      </c>
      <c r="X6" s="68">
        <f>IFERROR(IF($M6&lt;6.000001,0,VLOOKUP($M6,할증료!$B:$C,2,1)),0)</f>
        <v>0</v>
      </c>
      <c r="Y6" s="67">
        <v>0</v>
      </c>
      <c r="Z6" s="29">
        <f t="shared" si="14"/>
        <v>15958.2616</v>
      </c>
      <c r="AB6" s="1" t="s">
        <v>506</v>
      </c>
      <c r="AC6" s="1" t="s">
        <v>131</v>
      </c>
      <c r="AD6" s="1" t="s">
        <v>507</v>
      </c>
      <c r="AE6" s="1" t="s">
        <v>514</v>
      </c>
      <c r="AF6" s="1" t="s">
        <v>515</v>
      </c>
      <c r="AG6" s="1" t="s">
        <v>516</v>
      </c>
      <c r="AH6" s="1">
        <v>21683</v>
      </c>
      <c r="AI6" s="1" t="s">
        <v>47</v>
      </c>
      <c r="AJ6" s="20">
        <v>1</v>
      </c>
      <c r="AK6" s="21">
        <v>1</v>
      </c>
      <c r="AL6" s="21">
        <v>0.5</v>
      </c>
      <c r="AM6" s="21">
        <v>1</v>
      </c>
      <c r="AN6" s="1" t="s">
        <v>54</v>
      </c>
      <c r="AO6" s="21">
        <v>96.9</v>
      </c>
      <c r="AP6" s="1" t="s">
        <v>49</v>
      </c>
      <c r="AQ6" s="1" t="s">
        <v>49</v>
      </c>
      <c r="AR6" s="1" t="s">
        <v>49</v>
      </c>
      <c r="AS6" s="1" t="s">
        <v>49</v>
      </c>
      <c r="AT6" s="1" t="s">
        <v>49</v>
      </c>
      <c r="AU6" s="1" t="s">
        <v>133</v>
      </c>
      <c r="AV6" s="1" t="s">
        <v>134</v>
      </c>
      <c r="AW6" s="1" t="s">
        <v>188</v>
      </c>
      <c r="AX6" s="1" t="s">
        <v>47</v>
      </c>
      <c r="AY6" s="1" t="s">
        <v>50</v>
      </c>
      <c r="AZ6" s="1" t="s">
        <v>517</v>
      </c>
      <c r="BA6" s="1" t="s">
        <v>518</v>
      </c>
      <c r="BB6" s="1" t="s">
        <v>518</v>
      </c>
      <c r="BC6" s="1" t="s">
        <v>513</v>
      </c>
      <c r="BD6" s="1" t="s">
        <v>220</v>
      </c>
      <c r="BE6" s="1" t="s">
        <v>135</v>
      </c>
      <c r="BF6" s="1" t="s">
        <v>52</v>
      </c>
      <c r="BG6" s="1" t="s">
        <v>53</v>
      </c>
      <c r="BH6" s="1" t="s">
        <v>47</v>
      </c>
      <c r="BI6" s="1" t="s">
        <v>159</v>
      </c>
    </row>
    <row r="7" spans="2:61" x14ac:dyDescent="0.25">
      <c r="B7" s="16">
        <f t="shared" si="15"/>
        <v>3</v>
      </c>
      <c r="C7" s="16" t="str">
        <f t="shared" ref="C7:C70" si="16">AC7</f>
        <v>FRA</v>
      </c>
      <c r="D7" s="16" t="str">
        <f t="shared" ref="D7:D70" si="17">AB7</f>
        <v>2025-08-01</v>
      </c>
      <c r="E7" s="16" t="str">
        <f t="shared" ref="E7:E70" si="18">AD7</f>
        <v>18050214356</v>
      </c>
      <c r="F7" s="16" t="str">
        <f t="shared" ref="F7:F70" si="19">AE7</f>
        <v>PDE026649117</v>
      </c>
      <c r="G7" s="16" t="str">
        <f t="shared" ref="G7:G70" si="20">AF7</f>
        <v>우성미</v>
      </c>
      <c r="H7" s="16" t="str">
        <f t="shared" si="5"/>
        <v>일반(목록배제,Normal-Manifest Exception)</v>
      </c>
      <c r="I7" s="16">
        <f t="shared" ref="I7:I70" si="21">AO7</f>
        <v>102.63</v>
      </c>
      <c r="J7" s="16">
        <f t="shared" ref="J7:J70" si="22">AJ7</f>
        <v>1</v>
      </c>
      <c r="K7" s="43">
        <f t="shared" ref="K7:K70" si="23">AK7</f>
        <v>1</v>
      </c>
      <c r="L7" s="43">
        <f t="shared" ref="L7:M70" si="24">AL7</f>
        <v>0.6</v>
      </c>
      <c r="M7" s="43">
        <f t="shared" si="10"/>
        <v>1</v>
      </c>
      <c r="N7" s="43">
        <f t="shared" si="11"/>
        <v>1</v>
      </c>
      <c r="O7" s="23" t="str">
        <f t="shared" ref="O7:O70" si="25">AE7</f>
        <v>PDE026649117</v>
      </c>
      <c r="P7" s="51">
        <f>VLOOKUP(C7,MAPPING!$B$24:$G$27,2,0)+(N7-0.5)/0.5*VLOOKUP(C7,MAPPING!$B$24:$G$27,4,0)</f>
        <v>9350</v>
      </c>
      <c r="Q7" s="72">
        <f>VLOOKUP(C7,MAPPING!$B$24:$G$27,6,0)</f>
        <v>3.401757367653961</v>
      </c>
      <c r="R7" s="105">
        <f>Q7*VLOOKUP(C7,MAPPING!$B$24:$H$27,7,0)</f>
        <v>5508.2615999999998</v>
      </c>
      <c r="S7" s="29">
        <f>VLOOKUP(H7,MAPPING!$B$3:$D$12,3,0)</f>
        <v>1100</v>
      </c>
      <c r="T7" s="67">
        <f t="shared" si="13"/>
        <v>0</v>
      </c>
      <c r="U7" s="75">
        <v>0</v>
      </c>
      <c r="V7" s="29">
        <f>(J7*VLOOKUP(M7/J7,MAPPING!$B$15:$C$22,2,10))</f>
        <v>0</v>
      </c>
      <c r="W7" s="100">
        <v>0</v>
      </c>
      <c r="X7" s="68">
        <f>IFERROR(IF($M7&lt;6.000001,0,VLOOKUP($M7,할증료!$B:$C,2,1)),0)</f>
        <v>0</v>
      </c>
      <c r="Y7" s="67">
        <v>0</v>
      </c>
      <c r="Z7" s="29">
        <f t="shared" si="14"/>
        <v>15958.2616</v>
      </c>
      <c r="AB7" s="1" t="s">
        <v>506</v>
      </c>
      <c r="AC7" s="1" t="s">
        <v>131</v>
      </c>
      <c r="AD7" s="1" t="s">
        <v>507</v>
      </c>
      <c r="AE7" s="1" t="s">
        <v>519</v>
      </c>
      <c r="AF7" s="1" t="s">
        <v>520</v>
      </c>
      <c r="AG7" s="1" t="s">
        <v>521</v>
      </c>
      <c r="AH7" s="1">
        <v>46772</v>
      </c>
      <c r="AI7" s="1" t="s">
        <v>47</v>
      </c>
      <c r="AJ7" s="20">
        <v>1</v>
      </c>
      <c r="AK7" s="21">
        <v>1</v>
      </c>
      <c r="AL7" s="21">
        <v>0.6</v>
      </c>
      <c r="AM7" s="21">
        <v>1</v>
      </c>
      <c r="AN7" s="1" t="s">
        <v>54</v>
      </c>
      <c r="AO7" s="21">
        <v>102.63</v>
      </c>
      <c r="AP7" s="1" t="s">
        <v>49</v>
      </c>
      <c r="AQ7" s="1" t="s">
        <v>49</v>
      </c>
      <c r="AR7" s="1" t="s">
        <v>49</v>
      </c>
      <c r="AS7" s="1" t="s">
        <v>49</v>
      </c>
      <c r="AT7" s="1" t="s">
        <v>49</v>
      </c>
      <c r="AU7" s="1" t="s">
        <v>133</v>
      </c>
      <c r="AV7" s="1" t="s">
        <v>134</v>
      </c>
      <c r="AW7" s="1" t="s">
        <v>188</v>
      </c>
      <c r="AX7" s="1" t="s">
        <v>47</v>
      </c>
      <c r="AY7" s="1" t="s">
        <v>50</v>
      </c>
      <c r="AZ7" s="1" t="s">
        <v>522</v>
      </c>
      <c r="BA7" s="1" t="s">
        <v>523</v>
      </c>
      <c r="BB7" s="1" t="s">
        <v>523</v>
      </c>
      <c r="BC7" s="1" t="s">
        <v>513</v>
      </c>
      <c r="BD7" s="1" t="s">
        <v>220</v>
      </c>
      <c r="BE7" s="1" t="s">
        <v>135</v>
      </c>
      <c r="BF7" s="1" t="s">
        <v>52</v>
      </c>
      <c r="BG7" s="1" t="s">
        <v>53</v>
      </c>
      <c r="BH7" s="1" t="s">
        <v>47</v>
      </c>
      <c r="BI7" s="1" t="s">
        <v>159</v>
      </c>
    </row>
    <row r="8" spans="2:61" x14ac:dyDescent="0.25">
      <c r="B8" s="16">
        <f t="shared" si="15"/>
        <v>4</v>
      </c>
      <c r="C8" s="16" t="str">
        <f t="shared" si="16"/>
        <v>FRA</v>
      </c>
      <c r="D8" s="16" t="str">
        <f t="shared" si="17"/>
        <v>2025-08-01</v>
      </c>
      <c r="E8" s="16" t="str">
        <f t="shared" si="18"/>
        <v>18050214356</v>
      </c>
      <c r="F8" s="16" t="str">
        <f t="shared" si="19"/>
        <v>PDE026649116</v>
      </c>
      <c r="G8" s="16" t="str">
        <f t="shared" si="20"/>
        <v>이미란</v>
      </c>
      <c r="H8" s="16" t="str">
        <f t="shared" si="5"/>
        <v>일반(목록배제,Normal-Manifest Exception)</v>
      </c>
      <c r="I8" s="16">
        <f t="shared" si="21"/>
        <v>68.94</v>
      </c>
      <c r="J8" s="16">
        <f t="shared" si="22"/>
        <v>1</v>
      </c>
      <c r="K8" s="43">
        <f t="shared" si="23"/>
        <v>0.5</v>
      </c>
      <c r="L8" s="43">
        <f t="shared" si="24"/>
        <v>0.5</v>
      </c>
      <c r="M8" s="43">
        <f t="shared" si="10"/>
        <v>0.5</v>
      </c>
      <c r="N8" s="43">
        <f t="shared" si="11"/>
        <v>0.5</v>
      </c>
      <c r="O8" s="23" t="str">
        <f t="shared" si="25"/>
        <v>PDE026649116</v>
      </c>
      <c r="P8" s="51">
        <f>VLOOKUP(C8,MAPPING!$B$24:$G$27,2,0)+(N8-0.5)/0.5*VLOOKUP(C8,MAPPING!$B$24:$G$27,4,0)</f>
        <v>6900</v>
      </c>
      <c r="Q8" s="72">
        <f>VLOOKUP(C8,MAPPING!$B$24:$G$27,6,0)</f>
        <v>3.401757367653961</v>
      </c>
      <c r="R8" s="105">
        <f>Q8*VLOOKUP(C8,MAPPING!$B$24:$H$27,7,0)</f>
        <v>5508.2615999999998</v>
      </c>
      <c r="S8" s="29">
        <f>VLOOKUP(H8,MAPPING!$B$3:$D$12,3,0)</f>
        <v>1100</v>
      </c>
      <c r="T8" s="67">
        <f t="shared" si="13"/>
        <v>0</v>
      </c>
      <c r="U8" s="75">
        <v>0</v>
      </c>
      <c r="V8" s="29">
        <f>(J8*VLOOKUP(M8/J8,MAPPING!$B$15:$C$22,2,10))</f>
        <v>0</v>
      </c>
      <c r="W8" s="100">
        <v>0</v>
      </c>
      <c r="X8" s="68">
        <f>IFERROR(IF($M8&lt;6.000001,0,VLOOKUP($M8,할증료!$B:$C,2,1)),0)</f>
        <v>0</v>
      </c>
      <c r="Y8" s="67">
        <v>0</v>
      </c>
      <c r="Z8" s="29">
        <f t="shared" si="14"/>
        <v>13508.2616</v>
      </c>
      <c r="AB8" s="1" t="s">
        <v>506</v>
      </c>
      <c r="AC8" s="1" t="s">
        <v>131</v>
      </c>
      <c r="AD8" s="1" t="s">
        <v>507</v>
      </c>
      <c r="AE8" s="1" t="s">
        <v>524</v>
      </c>
      <c r="AF8" s="1" t="s">
        <v>525</v>
      </c>
      <c r="AG8" s="1" t="s">
        <v>526</v>
      </c>
      <c r="AH8" s="1">
        <v>8862</v>
      </c>
      <c r="AI8" s="1" t="s">
        <v>47</v>
      </c>
      <c r="AJ8" s="20">
        <v>1</v>
      </c>
      <c r="AK8" s="21">
        <v>0.5</v>
      </c>
      <c r="AL8" s="21">
        <v>0.5</v>
      </c>
      <c r="AM8" s="21">
        <v>0.5</v>
      </c>
      <c r="AN8" s="1" t="s">
        <v>54</v>
      </c>
      <c r="AO8" s="21">
        <v>68.94</v>
      </c>
      <c r="AP8" s="1" t="s">
        <v>49</v>
      </c>
      <c r="AQ8" s="1" t="s">
        <v>49</v>
      </c>
      <c r="AR8" s="1" t="s">
        <v>49</v>
      </c>
      <c r="AS8" s="1" t="s">
        <v>49</v>
      </c>
      <c r="AT8" s="1" t="s">
        <v>49</v>
      </c>
      <c r="AU8" s="1" t="s">
        <v>133</v>
      </c>
      <c r="AV8" s="1" t="s">
        <v>134</v>
      </c>
      <c r="AW8" s="1" t="s">
        <v>188</v>
      </c>
      <c r="AX8" s="1" t="s">
        <v>47</v>
      </c>
      <c r="AY8" s="1" t="s">
        <v>50</v>
      </c>
      <c r="AZ8" s="1" t="s">
        <v>527</v>
      </c>
      <c r="BA8" s="1" t="s">
        <v>528</v>
      </c>
      <c r="BB8" s="1" t="s">
        <v>528</v>
      </c>
      <c r="BC8" s="1" t="s">
        <v>513</v>
      </c>
      <c r="BD8" s="1" t="s">
        <v>220</v>
      </c>
      <c r="BE8" s="1" t="s">
        <v>135</v>
      </c>
      <c r="BF8" s="1" t="s">
        <v>52</v>
      </c>
      <c r="BG8" s="1" t="s">
        <v>53</v>
      </c>
      <c r="BH8" s="1" t="s">
        <v>47</v>
      </c>
      <c r="BI8" s="1" t="s">
        <v>159</v>
      </c>
    </row>
    <row r="9" spans="2:61" x14ac:dyDescent="0.25">
      <c r="B9" s="16">
        <f t="shared" si="15"/>
        <v>5</v>
      </c>
      <c r="C9" s="16" t="str">
        <f t="shared" si="16"/>
        <v>FRA</v>
      </c>
      <c r="D9" s="16" t="str">
        <f t="shared" si="17"/>
        <v>2025-08-01</v>
      </c>
      <c r="E9" s="16" t="str">
        <f t="shared" si="18"/>
        <v>18050214356</v>
      </c>
      <c r="F9" s="16" t="str">
        <f t="shared" si="19"/>
        <v>PDE026649011</v>
      </c>
      <c r="G9" s="16" t="str">
        <f t="shared" si="20"/>
        <v>김도근</v>
      </c>
      <c r="H9" s="16" t="str">
        <f t="shared" si="5"/>
        <v>일반(목록배제,Normal-Manifest Exception)</v>
      </c>
      <c r="I9" s="16">
        <f t="shared" si="21"/>
        <v>71.67</v>
      </c>
      <c r="J9" s="16">
        <f t="shared" si="22"/>
        <v>1</v>
      </c>
      <c r="K9" s="43">
        <f t="shared" si="23"/>
        <v>0.5</v>
      </c>
      <c r="L9" s="43">
        <f t="shared" si="24"/>
        <v>0.5</v>
      </c>
      <c r="M9" s="43">
        <f t="shared" si="10"/>
        <v>0.5</v>
      </c>
      <c r="N9" s="43">
        <f t="shared" si="11"/>
        <v>0.5</v>
      </c>
      <c r="O9" s="23" t="str">
        <f t="shared" si="25"/>
        <v>PDE026649011</v>
      </c>
      <c r="P9" s="51">
        <f>VLOOKUP(C9,MAPPING!$B$24:$G$27,2,0)+(N9-0.5)/0.5*VLOOKUP(C9,MAPPING!$B$24:$G$27,4,0)</f>
        <v>6900</v>
      </c>
      <c r="Q9" s="72">
        <f>VLOOKUP(C9,MAPPING!$B$24:$G$27,6,0)</f>
        <v>3.401757367653961</v>
      </c>
      <c r="R9" s="105">
        <f>Q9*VLOOKUP(C9,MAPPING!$B$24:$H$27,7,0)</f>
        <v>5508.2615999999998</v>
      </c>
      <c r="S9" s="29">
        <f>VLOOKUP(H9,MAPPING!$B$3:$D$12,3,0)</f>
        <v>1100</v>
      </c>
      <c r="T9" s="67">
        <f t="shared" si="13"/>
        <v>0</v>
      </c>
      <c r="U9" s="75">
        <v>0</v>
      </c>
      <c r="V9" s="29">
        <f>(J9*VLOOKUP(M9/J9,MAPPING!$B$15:$C$22,2,10))</f>
        <v>0</v>
      </c>
      <c r="W9" s="100">
        <v>0</v>
      </c>
      <c r="X9" s="68">
        <f>IFERROR(IF($M9&lt;6.000001,0,VLOOKUP($M9,할증료!$B:$C,2,1)),0)</f>
        <v>0</v>
      </c>
      <c r="Y9" s="67">
        <v>0</v>
      </c>
      <c r="Z9" s="29">
        <f t="shared" si="14"/>
        <v>13508.2616</v>
      </c>
      <c r="AB9" s="1" t="s">
        <v>506</v>
      </c>
      <c r="AC9" s="1" t="s">
        <v>131</v>
      </c>
      <c r="AD9" s="1" t="s">
        <v>507</v>
      </c>
      <c r="AE9" s="1" t="s">
        <v>529</v>
      </c>
      <c r="AF9" s="1" t="s">
        <v>530</v>
      </c>
      <c r="AG9" s="1" t="s">
        <v>531</v>
      </c>
      <c r="AH9" s="1">
        <v>51006</v>
      </c>
      <c r="AI9" s="1" t="s">
        <v>47</v>
      </c>
      <c r="AJ9" s="20">
        <v>1</v>
      </c>
      <c r="AK9" s="21">
        <v>0.5</v>
      </c>
      <c r="AL9" s="21">
        <v>0.5</v>
      </c>
      <c r="AM9" s="21">
        <v>0.5</v>
      </c>
      <c r="AN9" s="1" t="s">
        <v>54</v>
      </c>
      <c r="AO9" s="21">
        <v>71.67</v>
      </c>
      <c r="AP9" s="1" t="s">
        <v>49</v>
      </c>
      <c r="AQ9" s="1" t="s">
        <v>49</v>
      </c>
      <c r="AR9" s="1" t="s">
        <v>49</v>
      </c>
      <c r="AS9" s="1" t="s">
        <v>49</v>
      </c>
      <c r="AT9" s="1" t="s">
        <v>49</v>
      </c>
      <c r="AU9" s="1" t="s">
        <v>133</v>
      </c>
      <c r="AV9" s="1" t="s">
        <v>134</v>
      </c>
      <c r="AW9" s="1" t="s">
        <v>251</v>
      </c>
      <c r="AX9" s="1" t="s">
        <v>47</v>
      </c>
      <c r="AY9" s="1" t="s">
        <v>50</v>
      </c>
      <c r="AZ9" s="1" t="s">
        <v>532</v>
      </c>
      <c r="BA9" s="1" t="s">
        <v>533</v>
      </c>
      <c r="BB9" s="1" t="s">
        <v>533</v>
      </c>
      <c r="BC9" s="1" t="s">
        <v>513</v>
      </c>
      <c r="BD9" s="1" t="s">
        <v>220</v>
      </c>
      <c r="BE9" s="1" t="s">
        <v>135</v>
      </c>
      <c r="BF9" s="1" t="s">
        <v>52</v>
      </c>
      <c r="BG9" s="1" t="s">
        <v>53</v>
      </c>
      <c r="BH9" s="1" t="s">
        <v>47</v>
      </c>
      <c r="BI9" s="1" t="s">
        <v>159</v>
      </c>
    </row>
    <row r="10" spans="2:61" x14ac:dyDescent="0.25">
      <c r="B10" s="16">
        <f t="shared" si="15"/>
        <v>6</v>
      </c>
      <c r="C10" s="16" t="str">
        <f t="shared" si="16"/>
        <v>FRA</v>
      </c>
      <c r="D10" s="16" t="str">
        <f t="shared" si="17"/>
        <v>2025-08-01</v>
      </c>
      <c r="E10" s="16" t="str">
        <f t="shared" si="18"/>
        <v>18050214356</v>
      </c>
      <c r="F10" s="16" t="str">
        <f t="shared" si="19"/>
        <v>PDE026649103</v>
      </c>
      <c r="G10" s="16" t="str">
        <f t="shared" si="20"/>
        <v>김해경</v>
      </c>
      <c r="H10" s="16" t="str">
        <f t="shared" si="5"/>
        <v>목록(Manifest)</v>
      </c>
      <c r="I10" s="16">
        <f t="shared" si="21"/>
        <v>142.38999999999999</v>
      </c>
      <c r="J10" s="16">
        <f t="shared" si="22"/>
        <v>1</v>
      </c>
      <c r="K10" s="43">
        <f t="shared" si="23"/>
        <v>1.1000000000000001</v>
      </c>
      <c r="L10" s="43">
        <f t="shared" si="24"/>
        <v>2.2000000000000002</v>
      </c>
      <c r="M10" s="43">
        <f t="shared" si="10"/>
        <v>2.2000000000000002</v>
      </c>
      <c r="N10" s="43">
        <f t="shared" si="11"/>
        <v>2.5</v>
      </c>
      <c r="O10" s="23" t="str">
        <f t="shared" si="25"/>
        <v>PDE026649103</v>
      </c>
      <c r="P10" s="51">
        <f>VLOOKUP(C10,MAPPING!$B$24:$G$27,2,0)+(N10-0.5)/0.5*VLOOKUP(C10,MAPPING!$B$24:$G$27,4,0)</f>
        <v>16700</v>
      </c>
      <c r="Q10" s="72">
        <f>VLOOKUP(C10,MAPPING!$B$24:$G$27,6,0)</f>
        <v>3.401757367653961</v>
      </c>
      <c r="R10" s="105">
        <f>Q10*VLOOKUP(C10,MAPPING!$B$24:$H$27,7,0)</f>
        <v>5508.2615999999998</v>
      </c>
      <c r="S10" s="29">
        <f>VLOOKUP(H10,MAPPING!$B$3:$D$12,3,0)</f>
        <v>0</v>
      </c>
      <c r="T10" s="67">
        <f t="shared" si="13"/>
        <v>0</v>
      </c>
      <c r="U10" s="75">
        <v>0</v>
      </c>
      <c r="V10" s="29">
        <f>(J10*VLOOKUP(M10/J10,MAPPING!$B$15:$C$22,2,10))</f>
        <v>550</v>
      </c>
      <c r="W10" s="100">
        <v>0</v>
      </c>
      <c r="X10" s="68">
        <f>IFERROR(IF($M10&lt;6.000001,0,VLOOKUP($M10,할증료!$B:$C,2,1)),0)</f>
        <v>0</v>
      </c>
      <c r="Y10" s="67">
        <v>0</v>
      </c>
      <c r="Z10" s="29">
        <f t="shared" si="14"/>
        <v>22758.261599999998</v>
      </c>
      <c r="AB10" s="1" t="s">
        <v>506</v>
      </c>
      <c r="AC10" s="1" t="s">
        <v>131</v>
      </c>
      <c r="AD10" s="1" t="s">
        <v>507</v>
      </c>
      <c r="AE10" s="1" t="s">
        <v>534</v>
      </c>
      <c r="AF10" s="1" t="s">
        <v>535</v>
      </c>
      <c r="AG10" s="1" t="s">
        <v>536</v>
      </c>
      <c r="AH10" s="1">
        <v>34048</v>
      </c>
      <c r="AI10" s="1" t="s">
        <v>47</v>
      </c>
      <c r="AJ10" s="20">
        <v>1</v>
      </c>
      <c r="AK10" s="21">
        <v>1.1000000000000001</v>
      </c>
      <c r="AL10" s="21">
        <v>2.2000000000000002</v>
      </c>
      <c r="AM10" s="21">
        <v>2.2000000000000002</v>
      </c>
      <c r="AN10" s="1" t="s">
        <v>48</v>
      </c>
      <c r="AO10" s="21">
        <v>142.38999999999999</v>
      </c>
      <c r="AP10" s="1" t="s">
        <v>49</v>
      </c>
      <c r="AQ10" s="1" t="s">
        <v>49</v>
      </c>
      <c r="AR10" s="1" t="s">
        <v>49</v>
      </c>
      <c r="AS10" s="1" t="s">
        <v>49</v>
      </c>
      <c r="AT10" s="1" t="s">
        <v>49</v>
      </c>
      <c r="AU10" s="1" t="s">
        <v>133</v>
      </c>
      <c r="AV10" s="1" t="s">
        <v>134</v>
      </c>
      <c r="AW10" s="1" t="s">
        <v>537</v>
      </c>
      <c r="AX10" s="1" t="s">
        <v>47</v>
      </c>
      <c r="AY10" s="1" t="s">
        <v>50</v>
      </c>
      <c r="AZ10" s="1" t="s">
        <v>538</v>
      </c>
      <c r="BA10" s="1" t="s">
        <v>539</v>
      </c>
      <c r="BB10" s="1" t="s">
        <v>539</v>
      </c>
      <c r="BC10" s="1" t="s">
        <v>513</v>
      </c>
      <c r="BD10" s="1" t="s">
        <v>220</v>
      </c>
      <c r="BE10" s="1" t="s">
        <v>135</v>
      </c>
      <c r="BF10" s="1" t="s">
        <v>52</v>
      </c>
      <c r="BG10" s="1" t="s">
        <v>53</v>
      </c>
      <c r="BH10" s="1" t="s">
        <v>47</v>
      </c>
      <c r="BI10" s="1" t="s">
        <v>159</v>
      </c>
    </row>
    <row r="11" spans="2:61" x14ac:dyDescent="0.25">
      <c r="B11" s="16">
        <f t="shared" si="15"/>
        <v>7</v>
      </c>
      <c r="C11" s="16" t="str">
        <f t="shared" si="16"/>
        <v>FRA</v>
      </c>
      <c r="D11" s="16" t="str">
        <f t="shared" si="17"/>
        <v>2025-08-01</v>
      </c>
      <c r="E11" s="16" t="str">
        <f t="shared" si="18"/>
        <v>18050214356</v>
      </c>
      <c r="F11" s="16" t="str">
        <f t="shared" si="19"/>
        <v>PDE026649101</v>
      </c>
      <c r="G11" s="16" t="str">
        <f t="shared" si="20"/>
        <v>박선혜</v>
      </c>
      <c r="H11" s="16" t="str">
        <f t="shared" si="5"/>
        <v>일반(목록배제,Normal-Manifest Exception)</v>
      </c>
      <c r="I11" s="16">
        <f t="shared" si="21"/>
        <v>16.079999999999998</v>
      </c>
      <c r="J11" s="16">
        <f t="shared" si="22"/>
        <v>1</v>
      </c>
      <c r="K11" s="43">
        <f t="shared" si="23"/>
        <v>0.5</v>
      </c>
      <c r="L11" s="43">
        <f t="shared" si="24"/>
        <v>0.5</v>
      </c>
      <c r="M11" s="43">
        <f t="shared" si="10"/>
        <v>0.5</v>
      </c>
      <c r="N11" s="43">
        <f t="shared" si="11"/>
        <v>0.5</v>
      </c>
      <c r="O11" s="23" t="str">
        <f t="shared" si="25"/>
        <v>PDE026649101</v>
      </c>
      <c r="P11" s="51">
        <f>VLOOKUP(C11,MAPPING!$B$24:$G$27,2,0)+(N11-0.5)/0.5*VLOOKUP(C11,MAPPING!$B$24:$G$27,4,0)</f>
        <v>6900</v>
      </c>
      <c r="Q11" s="72">
        <f>VLOOKUP(C11,MAPPING!$B$24:$G$27,6,0)</f>
        <v>3.401757367653961</v>
      </c>
      <c r="R11" s="105">
        <f>Q11*VLOOKUP(C11,MAPPING!$B$24:$H$27,7,0)</f>
        <v>5508.2615999999998</v>
      </c>
      <c r="S11" s="29">
        <f>VLOOKUP(H11,MAPPING!$B$3:$D$12,3,0)</f>
        <v>1100</v>
      </c>
      <c r="T11" s="67">
        <f t="shared" si="13"/>
        <v>0</v>
      </c>
      <c r="U11" s="75">
        <v>0</v>
      </c>
      <c r="V11" s="29">
        <f>(J11*VLOOKUP(M11/J11,MAPPING!$B$15:$C$22,2,10))</f>
        <v>0</v>
      </c>
      <c r="W11" s="100">
        <v>0</v>
      </c>
      <c r="X11" s="68">
        <f>IFERROR(IF($M11&lt;6.000001,0,VLOOKUP($M11,할증료!$B:$C,2,1)),0)</f>
        <v>0</v>
      </c>
      <c r="Y11" s="67">
        <v>0</v>
      </c>
      <c r="Z11" s="29">
        <f t="shared" si="14"/>
        <v>13508.2616</v>
      </c>
      <c r="AB11" s="1" t="s">
        <v>506</v>
      </c>
      <c r="AC11" s="1" t="s">
        <v>131</v>
      </c>
      <c r="AD11" s="1" t="s">
        <v>507</v>
      </c>
      <c r="AE11" s="1" t="s">
        <v>540</v>
      </c>
      <c r="AF11" s="1" t="s">
        <v>541</v>
      </c>
      <c r="AG11" s="1" t="s">
        <v>542</v>
      </c>
      <c r="AH11" s="1">
        <v>35265</v>
      </c>
      <c r="AI11" s="1" t="s">
        <v>47</v>
      </c>
      <c r="AJ11" s="20">
        <v>1</v>
      </c>
      <c r="AK11" s="21">
        <v>0.5</v>
      </c>
      <c r="AL11" s="21">
        <v>0.5</v>
      </c>
      <c r="AM11" s="21">
        <v>0.5</v>
      </c>
      <c r="AN11" s="1" t="s">
        <v>54</v>
      </c>
      <c r="AO11" s="21">
        <v>16.079999999999998</v>
      </c>
      <c r="AP11" s="1" t="s">
        <v>49</v>
      </c>
      <c r="AQ11" s="1" t="s">
        <v>49</v>
      </c>
      <c r="AR11" s="1" t="s">
        <v>49</v>
      </c>
      <c r="AS11" s="1" t="s">
        <v>49</v>
      </c>
      <c r="AT11" s="1" t="s">
        <v>49</v>
      </c>
      <c r="AU11" s="1" t="s">
        <v>133</v>
      </c>
      <c r="AV11" s="1" t="s">
        <v>134</v>
      </c>
      <c r="AW11" s="1" t="s">
        <v>188</v>
      </c>
      <c r="AX11" s="1" t="s">
        <v>47</v>
      </c>
      <c r="AY11" s="1" t="s">
        <v>50</v>
      </c>
      <c r="AZ11" s="1" t="s">
        <v>543</v>
      </c>
      <c r="BA11" s="1" t="s">
        <v>544</v>
      </c>
      <c r="BB11" s="1" t="s">
        <v>544</v>
      </c>
      <c r="BC11" s="1" t="s">
        <v>513</v>
      </c>
      <c r="BD11" s="1" t="s">
        <v>220</v>
      </c>
      <c r="BE11" s="1" t="s">
        <v>135</v>
      </c>
      <c r="BF11" s="1" t="s">
        <v>52</v>
      </c>
      <c r="BG11" s="1" t="s">
        <v>53</v>
      </c>
      <c r="BH11" s="1" t="s">
        <v>47</v>
      </c>
      <c r="BI11" s="1" t="s">
        <v>159</v>
      </c>
    </row>
    <row r="12" spans="2:61" x14ac:dyDescent="0.25">
      <c r="B12" s="16">
        <f t="shared" si="15"/>
        <v>8</v>
      </c>
      <c r="C12" s="16" t="str">
        <f t="shared" si="16"/>
        <v>FRA</v>
      </c>
      <c r="D12" s="16" t="str">
        <f t="shared" si="17"/>
        <v>2025-08-01</v>
      </c>
      <c r="E12" s="16" t="str">
        <f t="shared" si="18"/>
        <v>18050214356</v>
      </c>
      <c r="F12" s="16" t="str">
        <f t="shared" si="19"/>
        <v>PDE026649100</v>
      </c>
      <c r="G12" s="16" t="str">
        <f t="shared" si="20"/>
        <v>황대봉</v>
      </c>
      <c r="H12" s="16" t="str">
        <f t="shared" si="5"/>
        <v>일반(목록배제,Normal-Manifest Exception)</v>
      </c>
      <c r="I12" s="16">
        <f t="shared" si="21"/>
        <v>32.159999999999997</v>
      </c>
      <c r="J12" s="16">
        <f t="shared" si="22"/>
        <v>1</v>
      </c>
      <c r="K12" s="43">
        <f t="shared" si="23"/>
        <v>0.5</v>
      </c>
      <c r="L12" s="43">
        <f t="shared" si="24"/>
        <v>0.5</v>
      </c>
      <c r="M12" s="43">
        <f t="shared" si="10"/>
        <v>0.5</v>
      </c>
      <c r="N12" s="43">
        <f t="shared" si="11"/>
        <v>0.5</v>
      </c>
      <c r="O12" s="23" t="str">
        <f t="shared" si="25"/>
        <v>PDE026649100</v>
      </c>
      <c r="P12" s="51">
        <f>VLOOKUP(C12,MAPPING!$B$24:$G$27,2,0)+(N12-0.5)/0.5*VLOOKUP(C12,MAPPING!$B$24:$G$27,4,0)</f>
        <v>6900</v>
      </c>
      <c r="Q12" s="72">
        <f>VLOOKUP(C12,MAPPING!$B$24:$G$27,6,0)</f>
        <v>3.401757367653961</v>
      </c>
      <c r="R12" s="105">
        <f>Q12*VLOOKUP(C12,MAPPING!$B$24:$H$27,7,0)</f>
        <v>5508.2615999999998</v>
      </c>
      <c r="S12" s="29">
        <f>VLOOKUP(H12,MAPPING!$B$3:$D$12,3,0)</f>
        <v>1100</v>
      </c>
      <c r="T12" s="67">
        <f t="shared" si="13"/>
        <v>0</v>
      </c>
      <c r="U12" s="75">
        <v>0</v>
      </c>
      <c r="V12" s="29">
        <f>(J12*VLOOKUP(M12/J12,MAPPING!$B$15:$C$22,2,10))</f>
        <v>0</v>
      </c>
      <c r="W12" s="100">
        <v>0</v>
      </c>
      <c r="X12" s="68">
        <f>IFERROR(IF($M12&lt;6.000001,0,VLOOKUP($M12,할증료!$B:$C,2,1)),0)</f>
        <v>0</v>
      </c>
      <c r="Y12" s="67">
        <v>0</v>
      </c>
      <c r="Z12" s="29">
        <f t="shared" si="14"/>
        <v>13508.2616</v>
      </c>
      <c r="AB12" s="1" t="s">
        <v>506</v>
      </c>
      <c r="AC12" s="1" t="s">
        <v>131</v>
      </c>
      <c r="AD12" s="1" t="s">
        <v>507</v>
      </c>
      <c r="AE12" s="1" t="s">
        <v>545</v>
      </c>
      <c r="AF12" s="1" t="s">
        <v>546</v>
      </c>
      <c r="AG12" s="1" t="s">
        <v>547</v>
      </c>
      <c r="AH12" s="1">
        <v>13806</v>
      </c>
      <c r="AI12" s="1" t="s">
        <v>47</v>
      </c>
      <c r="AJ12" s="20">
        <v>1</v>
      </c>
      <c r="AK12" s="21">
        <v>0.5</v>
      </c>
      <c r="AL12" s="21">
        <v>0.5</v>
      </c>
      <c r="AM12" s="21">
        <v>0.5</v>
      </c>
      <c r="AN12" s="1" t="s">
        <v>54</v>
      </c>
      <c r="AO12" s="21">
        <v>32.159999999999997</v>
      </c>
      <c r="AP12" s="1" t="s">
        <v>49</v>
      </c>
      <c r="AQ12" s="1" t="s">
        <v>49</v>
      </c>
      <c r="AR12" s="1" t="s">
        <v>49</v>
      </c>
      <c r="AS12" s="1" t="s">
        <v>49</v>
      </c>
      <c r="AT12" s="1" t="s">
        <v>49</v>
      </c>
      <c r="AU12" s="1" t="s">
        <v>133</v>
      </c>
      <c r="AV12" s="1" t="s">
        <v>134</v>
      </c>
      <c r="AW12" s="1" t="s">
        <v>188</v>
      </c>
      <c r="AX12" s="1" t="s">
        <v>47</v>
      </c>
      <c r="AY12" s="1" t="s">
        <v>50</v>
      </c>
      <c r="AZ12" s="1" t="s">
        <v>548</v>
      </c>
      <c r="BA12" s="1" t="s">
        <v>549</v>
      </c>
      <c r="BB12" s="1" t="s">
        <v>549</v>
      </c>
      <c r="BC12" s="1" t="s">
        <v>513</v>
      </c>
      <c r="BD12" s="1" t="s">
        <v>220</v>
      </c>
      <c r="BE12" s="1" t="s">
        <v>135</v>
      </c>
      <c r="BF12" s="1" t="s">
        <v>52</v>
      </c>
      <c r="BG12" s="1" t="s">
        <v>53</v>
      </c>
      <c r="BH12" s="1" t="s">
        <v>47</v>
      </c>
      <c r="BI12" s="1" t="s">
        <v>159</v>
      </c>
    </row>
    <row r="13" spans="2:61" x14ac:dyDescent="0.25">
      <c r="B13" s="16">
        <f t="shared" si="15"/>
        <v>9</v>
      </c>
      <c r="C13" s="16" t="str">
        <f t="shared" si="16"/>
        <v>FRA</v>
      </c>
      <c r="D13" s="16" t="str">
        <f t="shared" si="17"/>
        <v>2025-08-01</v>
      </c>
      <c r="E13" s="16" t="str">
        <f t="shared" si="18"/>
        <v>18050214356</v>
      </c>
      <c r="F13" s="16" t="str">
        <f t="shared" si="19"/>
        <v>PDE026649099</v>
      </c>
      <c r="G13" s="16" t="str">
        <f t="shared" si="20"/>
        <v>황대봉</v>
      </c>
      <c r="H13" s="16" t="str">
        <f t="shared" si="5"/>
        <v>일반(목록배제,Normal-Manifest Exception)</v>
      </c>
      <c r="I13" s="16">
        <f t="shared" si="21"/>
        <v>46.88</v>
      </c>
      <c r="J13" s="16">
        <f t="shared" si="22"/>
        <v>1</v>
      </c>
      <c r="K13" s="43">
        <f t="shared" si="23"/>
        <v>0.5</v>
      </c>
      <c r="L13" s="43">
        <f t="shared" si="24"/>
        <v>0.5</v>
      </c>
      <c r="M13" s="43">
        <f t="shared" si="10"/>
        <v>0.5</v>
      </c>
      <c r="N13" s="43">
        <f t="shared" si="11"/>
        <v>0.5</v>
      </c>
      <c r="O13" s="23" t="str">
        <f t="shared" si="25"/>
        <v>PDE026649099</v>
      </c>
      <c r="P13" s="51">
        <f>VLOOKUP(C13,MAPPING!$B$24:$G$27,2,0)+(N13-0.5)/0.5*VLOOKUP(C13,MAPPING!$B$24:$G$27,4,0)</f>
        <v>6900</v>
      </c>
      <c r="Q13" s="72">
        <f>VLOOKUP(C13,MAPPING!$B$24:$G$27,6,0)</f>
        <v>3.401757367653961</v>
      </c>
      <c r="R13" s="105">
        <f>Q13*VLOOKUP(C13,MAPPING!$B$24:$H$27,7,0)</f>
        <v>5508.2615999999998</v>
      </c>
      <c r="S13" s="29">
        <f>VLOOKUP(H13,MAPPING!$B$3:$D$12,3,0)</f>
        <v>1100</v>
      </c>
      <c r="T13" s="67">
        <f t="shared" si="13"/>
        <v>0</v>
      </c>
      <c r="U13" s="75">
        <v>0</v>
      </c>
      <c r="V13" s="29">
        <f>(J13*VLOOKUP(M13/J13,MAPPING!$B$15:$C$22,2,10))</f>
        <v>0</v>
      </c>
      <c r="W13" s="100">
        <v>0</v>
      </c>
      <c r="X13" s="68">
        <f>IFERROR(IF($M13&lt;6.000001,0,VLOOKUP($M13,할증료!$B:$C,2,1)),0)</f>
        <v>0</v>
      </c>
      <c r="Y13" s="67">
        <v>0</v>
      </c>
      <c r="Z13" s="29">
        <f t="shared" si="14"/>
        <v>13508.2616</v>
      </c>
      <c r="AB13" s="1" t="s">
        <v>506</v>
      </c>
      <c r="AC13" s="1" t="s">
        <v>131</v>
      </c>
      <c r="AD13" s="1" t="s">
        <v>507</v>
      </c>
      <c r="AE13" s="1" t="s">
        <v>550</v>
      </c>
      <c r="AF13" s="1" t="s">
        <v>546</v>
      </c>
      <c r="AG13" s="1" t="s">
        <v>547</v>
      </c>
      <c r="AH13" s="1">
        <v>13806</v>
      </c>
      <c r="AI13" s="1" t="s">
        <v>47</v>
      </c>
      <c r="AJ13" s="20">
        <v>1</v>
      </c>
      <c r="AK13" s="21">
        <v>0.5</v>
      </c>
      <c r="AL13" s="21">
        <v>0.5</v>
      </c>
      <c r="AM13" s="21">
        <v>0.5</v>
      </c>
      <c r="AN13" s="1" t="s">
        <v>54</v>
      </c>
      <c r="AO13" s="21">
        <v>46.88</v>
      </c>
      <c r="AP13" s="1" t="s">
        <v>49</v>
      </c>
      <c r="AQ13" s="1" t="s">
        <v>49</v>
      </c>
      <c r="AR13" s="1" t="s">
        <v>49</v>
      </c>
      <c r="AS13" s="1" t="s">
        <v>49</v>
      </c>
      <c r="AT13" s="1" t="s">
        <v>49</v>
      </c>
      <c r="AU13" s="1" t="s">
        <v>133</v>
      </c>
      <c r="AV13" s="1" t="s">
        <v>134</v>
      </c>
      <c r="AW13" s="1" t="s">
        <v>188</v>
      </c>
      <c r="AX13" s="1" t="s">
        <v>47</v>
      </c>
      <c r="AY13" s="1" t="s">
        <v>50</v>
      </c>
      <c r="AZ13" s="1" t="s">
        <v>551</v>
      </c>
      <c r="BA13" s="1" t="s">
        <v>552</v>
      </c>
      <c r="BB13" s="1" t="s">
        <v>552</v>
      </c>
      <c r="BC13" s="1" t="s">
        <v>513</v>
      </c>
      <c r="BD13" s="1" t="s">
        <v>220</v>
      </c>
      <c r="BE13" s="1" t="s">
        <v>135</v>
      </c>
      <c r="BF13" s="1" t="s">
        <v>52</v>
      </c>
      <c r="BG13" s="1" t="s">
        <v>53</v>
      </c>
      <c r="BH13" s="1" t="s">
        <v>47</v>
      </c>
      <c r="BI13" s="1" t="s">
        <v>159</v>
      </c>
    </row>
    <row r="14" spans="2:61" x14ac:dyDescent="0.25">
      <c r="B14" s="16">
        <f t="shared" si="15"/>
        <v>10</v>
      </c>
      <c r="C14" s="16" t="str">
        <f t="shared" si="16"/>
        <v>FRA</v>
      </c>
      <c r="D14" s="16" t="str">
        <f t="shared" si="17"/>
        <v>2025-08-01</v>
      </c>
      <c r="E14" s="16" t="str">
        <f t="shared" si="18"/>
        <v>18050214356</v>
      </c>
      <c r="F14" s="16" t="str">
        <f t="shared" si="19"/>
        <v>PDE026649098</v>
      </c>
      <c r="G14" s="16" t="str">
        <f t="shared" si="20"/>
        <v>김태영</v>
      </c>
      <c r="H14" s="16" t="str">
        <f t="shared" si="5"/>
        <v>일반(목록배제,Normal-Manifest Exception)</v>
      </c>
      <c r="I14" s="16">
        <f t="shared" si="21"/>
        <v>74.7</v>
      </c>
      <c r="J14" s="16">
        <f t="shared" si="22"/>
        <v>1</v>
      </c>
      <c r="K14" s="43">
        <f t="shared" si="23"/>
        <v>0.5</v>
      </c>
      <c r="L14" s="43">
        <f t="shared" si="24"/>
        <v>0.5</v>
      </c>
      <c r="M14" s="43">
        <f t="shared" si="10"/>
        <v>0.5</v>
      </c>
      <c r="N14" s="43">
        <f t="shared" si="11"/>
        <v>0.5</v>
      </c>
      <c r="O14" s="23" t="str">
        <f t="shared" si="25"/>
        <v>PDE026649098</v>
      </c>
      <c r="P14" s="51">
        <f>VLOOKUP(C14,MAPPING!$B$24:$G$27,2,0)+(N14-0.5)/0.5*VLOOKUP(C14,MAPPING!$B$24:$G$27,4,0)</f>
        <v>6900</v>
      </c>
      <c r="Q14" s="72">
        <f>VLOOKUP(C14,MAPPING!$B$24:$G$27,6,0)</f>
        <v>3.401757367653961</v>
      </c>
      <c r="R14" s="105">
        <f>Q14*VLOOKUP(C14,MAPPING!$B$24:$H$27,7,0)</f>
        <v>5508.2615999999998</v>
      </c>
      <c r="S14" s="29">
        <f>VLOOKUP(H14,MAPPING!$B$3:$D$12,3,0)</f>
        <v>1100</v>
      </c>
      <c r="T14" s="67">
        <f t="shared" si="13"/>
        <v>0</v>
      </c>
      <c r="U14" s="75">
        <v>0</v>
      </c>
      <c r="V14" s="29">
        <f>(J14*VLOOKUP(M14/J14,MAPPING!$B$15:$C$22,2,10))</f>
        <v>0</v>
      </c>
      <c r="W14" s="100">
        <v>0</v>
      </c>
      <c r="X14" s="68">
        <f>IFERROR(IF($M14&lt;6.000001,0,VLOOKUP($M14,할증료!$B:$C,2,1)),0)</f>
        <v>0</v>
      </c>
      <c r="Y14" s="67">
        <v>0</v>
      </c>
      <c r="Z14" s="29">
        <f t="shared" si="14"/>
        <v>13508.2616</v>
      </c>
      <c r="AB14" s="1" t="s">
        <v>506</v>
      </c>
      <c r="AC14" s="1" t="s">
        <v>131</v>
      </c>
      <c r="AD14" s="1" t="s">
        <v>507</v>
      </c>
      <c r="AE14" s="1" t="s">
        <v>553</v>
      </c>
      <c r="AF14" s="1" t="s">
        <v>264</v>
      </c>
      <c r="AG14" s="1" t="s">
        <v>554</v>
      </c>
      <c r="AH14" s="1">
        <v>7561</v>
      </c>
      <c r="AI14" s="1" t="s">
        <v>47</v>
      </c>
      <c r="AJ14" s="20">
        <v>1</v>
      </c>
      <c r="AK14" s="21">
        <v>0.5</v>
      </c>
      <c r="AL14" s="21">
        <v>0.5</v>
      </c>
      <c r="AM14" s="21">
        <v>0.5</v>
      </c>
      <c r="AN14" s="1" t="s">
        <v>54</v>
      </c>
      <c r="AO14" s="21">
        <v>74.7</v>
      </c>
      <c r="AP14" s="1" t="s">
        <v>49</v>
      </c>
      <c r="AQ14" s="1" t="s">
        <v>49</v>
      </c>
      <c r="AR14" s="1" t="s">
        <v>49</v>
      </c>
      <c r="AS14" s="1" t="s">
        <v>49</v>
      </c>
      <c r="AT14" s="1" t="s">
        <v>49</v>
      </c>
      <c r="AU14" s="1" t="s">
        <v>133</v>
      </c>
      <c r="AV14" s="1" t="s">
        <v>134</v>
      </c>
      <c r="AW14" s="1" t="s">
        <v>188</v>
      </c>
      <c r="AX14" s="1" t="s">
        <v>47</v>
      </c>
      <c r="AY14" s="1" t="s">
        <v>50</v>
      </c>
      <c r="AZ14" s="1" t="s">
        <v>555</v>
      </c>
      <c r="BA14" s="1" t="s">
        <v>556</v>
      </c>
      <c r="BB14" s="1" t="s">
        <v>556</v>
      </c>
      <c r="BC14" s="1" t="s">
        <v>513</v>
      </c>
      <c r="BD14" s="1" t="s">
        <v>220</v>
      </c>
      <c r="BE14" s="1" t="s">
        <v>135</v>
      </c>
      <c r="BF14" s="1" t="s">
        <v>52</v>
      </c>
      <c r="BG14" s="1" t="s">
        <v>53</v>
      </c>
      <c r="BH14" s="1" t="s">
        <v>47</v>
      </c>
      <c r="BI14" s="1" t="s">
        <v>159</v>
      </c>
    </row>
    <row r="15" spans="2:61" x14ac:dyDescent="0.25">
      <c r="B15" s="16">
        <f t="shared" si="15"/>
        <v>11</v>
      </c>
      <c r="C15" s="16" t="str">
        <f t="shared" si="16"/>
        <v>FRA</v>
      </c>
      <c r="D15" s="16" t="str">
        <f t="shared" si="17"/>
        <v>2025-08-01</v>
      </c>
      <c r="E15" s="16" t="str">
        <f t="shared" si="18"/>
        <v>18050214356</v>
      </c>
      <c r="F15" s="16" t="str">
        <f t="shared" si="19"/>
        <v>PDE026649097</v>
      </c>
      <c r="G15" s="16" t="str">
        <f t="shared" si="20"/>
        <v>김희주</v>
      </c>
      <c r="H15" s="16" t="str">
        <f t="shared" si="5"/>
        <v>일반(목록배제,Normal-Manifest Exception)</v>
      </c>
      <c r="I15" s="16">
        <f t="shared" si="21"/>
        <v>63.25</v>
      </c>
      <c r="J15" s="16">
        <f t="shared" si="22"/>
        <v>1</v>
      </c>
      <c r="K15" s="43">
        <f t="shared" si="23"/>
        <v>0.5</v>
      </c>
      <c r="L15" s="43">
        <f t="shared" si="24"/>
        <v>0.5</v>
      </c>
      <c r="M15" s="43">
        <f t="shared" si="10"/>
        <v>0.5</v>
      </c>
      <c r="N15" s="43">
        <f t="shared" si="11"/>
        <v>0.5</v>
      </c>
      <c r="O15" s="23" t="str">
        <f t="shared" si="25"/>
        <v>PDE026649097</v>
      </c>
      <c r="P15" s="51">
        <f>VLOOKUP(C15,MAPPING!$B$24:$G$27,2,0)+(N15-0.5)/0.5*VLOOKUP(C15,MAPPING!$B$24:$G$27,4,0)</f>
        <v>6900</v>
      </c>
      <c r="Q15" s="72">
        <f>VLOOKUP(C15,MAPPING!$B$24:$G$27,6,0)</f>
        <v>3.401757367653961</v>
      </c>
      <c r="R15" s="105">
        <f>Q15*VLOOKUP(C15,MAPPING!$B$24:$H$27,7,0)</f>
        <v>5508.2615999999998</v>
      </c>
      <c r="S15" s="29">
        <f>VLOOKUP(H15,MAPPING!$B$3:$D$12,3,0)</f>
        <v>1100</v>
      </c>
      <c r="T15" s="67">
        <f t="shared" si="13"/>
        <v>0</v>
      </c>
      <c r="U15" s="75">
        <v>0</v>
      </c>
      <c r="V15" s="29">
        <f>(J15*VLOOKUP(M15/J15,MAPPING!$B$15:$C$22,2,10))</f>
        <v>0</v>
      </c>
      <c r="W15" s="100">
        <v>0</v>
      </c>
      <c r="X15" s="68">
        <f>IFERROR(IF($M15&lt;6.000001,0,VLOOKUP($M15,할증료!$B:$C,2,1)),0)</f>
        <v>0</v>
      </c>
      <c r="Y15" s="67">
        <v>0</v>
      </c>
      <c r="Z15" s="29">
        <f t="shared" si="14"/>
        <v>13508.2616</v>
      </c>
      <c r="AB15" s="1" t="s">
        <v>506</v>
      </c>
      <c r="AC15" s="1" t="s">
        <v>131</v>
      </c>
      <c r="AD15" s="1" t="s">
        <v>507</v>
      </c>
      <c r="AE15" s="1" t="s">
        <v>557</v>
      </c>
      <c r="AF15" s="1" t="s">
        <v>368</v>
      </c>
      <c r="AG15" s="1" t="s">
        <v>369</v>
      </c>
      <c r="AH15" s="1">
        <v>2831</v>
      </c>
      <c r="AI15" s="1" t="s">
        <v>47</v>
      </c>
      <c r="AJ15" s="20">
        <v>1</v>
      </c>
      <c r="AK15" s="21">
        <v>0.5</v>
      </c>
      <c r="AL15" s="21">
        <v>0.5</v>
      </c>
      <c r="AM15" s="21">
        <v>0.5</v>
      </c>
      <c r="AN15" s="1" t="s">
        <v>54</v>
      </c>
      <c r="AO15" s="21">
        <v>63.25</v>
      </c>
      <c r="AP15" s="1" t="s">
        <v>49</v>
      </c>
      <c r="AQ15" s="1" t="s">
        <v>49</v>
      </c>
      <c r="AR15" s="1" t="s">
        <v>49</v>
      </c>
      <c r="AS15" s="1" t="s">
        <v>49</v>
      </c>
      <c r="AT15" s="1" t="s">
        <v>49</v>
      </c>
      <c r="AU15" s="1" t="s">
        <v>133</v>
      </c>
      <c r="AV15" s="1" t="s">
        <v>134</v>
      </c>
      <c r="AW15" s="1" t="s">
        <v>188</v>
      </c>
      <c r="AX15" s="1" t="s">
        <v>47</v>
      </c>
      <c r="AY15" s="1" t="s">
        <v>50</v>
      </c>
      <c r="AZ15" s="1" t="s">
        <v>558</v>
      </c>
      <c r="BA15" s="1" t="s">
        <v>559</v>
      </c>
      <c r="BB15" s="1" t="s">
        <v>559</v>
      </c>
      <c r="BC15" s="1" t="s">
        <v>513</v>
      </c>
      <c r="BD15" s="1" t="s">
        <v>220</v>
      </c>
      <c r="BE15" s="1" t="s">
        <v>135</v>
      </c>
      <c r="BF15" s="1" t="s">
        <v>52</v>
      </c>
      <c r="BG15" s="1" t="s">
        <v>53</v>
      </c>
      <c r="BH15" s="1" t="s">
        <v>47</v>
      </c>
      <c r="BI15" s="1" t="s">
        <v>159</v>
      </c>
    </row>
    <row r="16" spans="2:61" x14ac:dyDescent="0.25">
      <c r="B16" s="16">
        <f t="shared" si="15"/>
        <v>12</v>
      </c>
      <c r="C16" s="16" t="str">
        <f t="shared" si="16"/>
        <v>FRA</v>
      </c>
      <c r="D16" s="16" t="str">
        <f t="shared" si="17"/>
        <v>2025-08-01</v>
      </c>
      <c r="E16" s="16" t="str">
        <f t="shared" si="18"/>
        <v>18050214356</v>
      </c>
      <c r="F16" s="16" t="str">
        <f t="shared" si="19"/>
        <v>PDE026649078</v>
      </c>
      <c r="G16" s="16" t="str">
        <f t="shared" si="20"/>
        <v>강승민</v>
      </c>
      <c r="H16" s="16" t="str">
        <f t="shared" si="5"/>
        <v>목록(Manifest)</v>
      </c>
      <c r="I16" s="16">
        <f t="shared" si="21"/>
        <v>128.38</v>
      </c>
      <c r="J16" s="16">
        <f t="shared" si="22"/>
        <v>1</v>
      </c>
      <c r="K16" s="43">
        <f t="shared" si="23"/>
        <v>1.5</v>
      </c>
      <c r="L16" s="43">
        <f t="shared" si="24"/>
        <v>3.4</v>
      </c>
      <c r="M16" s="43">
        <f t="shared" si="10"/>
        <v>3.4</v>
      </c>
      <c r="N16" s="43">
        <f t="shared" si="11"/>
        <v>3.5</v>
      </c>
      <c r="O16" s="23" t="str">
        <f t="shared" si="25"/>
        <v>PDE026649078</v>
      </c>
      <c r="P16" s="51">
        <f>VLOOKUP(C16,MAPPING!$B$24:$G$27,2,0)+(N16-0.5)/0.5*VLOOKUP(C16,MAPPING!$B$24:$G$27,4,0)</f>
        <v>21600</v>
      </c>
      <c r="Q16" s="72">
        <f>VLOOKUP(C16,MAPPING!$B$24:$G$27,6,0)</f>
        <v>3.401757367653961</v>
      </c>
      <c r="R16" s="105">
        <f>Q16*VLOOKUP(C16,MAPPING!$B$24:$H$27,7,0)</f>
        <v>5508.2615999999998</v>
      </c>
      <c r="S16" s="29">
        <f>VLOOKUP(H16,MAPPING!$B$3:$D$12,3,0)</f>
        <v>0</v>
      </c>
      <c r="T16" s="67">
        <f t="shared" si="13"/>
        <v>0</v>
      </c>
      <c r="U16" s="75">
        <v>0</v>
      </c>
      <c r="V16" s="29">
        <f>(J16*VLOOKUP(M16/J16,MAPPING!$B$15:$C$22,2,10))</f>
        <v>550</v>
      </c>
      <c r="W16" s="100">
        <v>0</v>
      </c>
      <c r="X16" s="68">
        <f>IFERROR(IF($M16&lt;6.000001,0,VLOOKUP($M16,할증료!$B:$C,2,1)),0)</f>
        <v>0</v>
      </c>
      <c r="Y16" s="67">
        <v>0</v>
      </c>
      <c r="Z16" s="29">
        <f t="shared" si="14"/>
        <v>27658.261599999998</v>
      </c>
      <c r="AB16" s="1" t="s">
        <v>506</v>
      </c>
      <c r="AC16" s="1" t="s">
        <v>131</v>
      </c>
      <c r="AD16" s="1" t="s">
        <v>507</v>
      </c>
      <c r="AE16" s="1" t="s">
        <v>560</v>
      </c>
      <c r="AF16" s="1" t="s">
        <v>561</v>
      </c>
      <c r="AG16" s="1" t="s">
        <v>562</v>
      </c>
      <c r="AH16" s="1">
        <v>4090</v>
      </c>
      <c r="AI16" s="1" t="s">
        <v>47</v>
      </c>
      <c r="AJ16" s="20">
        <v>1</v>
      </c>
      <c r="AK16" s="21">
        <v>1.5</v>
      </c>
      <c r="AL16" s="21">
        <v>3.4</v>
      </c>
      <c r="AM16" s="21">
        <v>3.4</v>
      </c>
      <c r="AN16" s="1" t="s">
        <v>48</v>
      </c>
      <c r="AO16" s="21">
        <v>128.38</v>
      </c>
      <c r="AP16" s="1" t="s">
        <v>49</v>
      </c>
      <c r="AQ16" s="1" t="s">
        <v>49</v>
      </c>
      <c r="AR16" s="1" t="s">
        <v>49</v>
      </c>
      <c r="AS16" s="1" t="s">
        <v>49</v>
      </c>
      <c r="AT16" s="1" t="s">
        <v>49</v>
      </c>
      <c r="AU16" s="1" t="s">
        <v>133</v>
      </c>
      <c r="AV16" s="1" t="s">
        <v>134</v>
      </c>
      <c r="AW16" s="1" t="s">
        <v>563</v>
      </c>
      <c r="AX16" s="1" t="s">
        <v>47</v>
      </c>
      <c r="AY16" s="1" t="s">
        <v>50</v>
      </c>
      <c r="AZ16" s="1" t="s">
        <v>564</v>
      </c>
      <c r="BA16" s="1" t="s">
        <v>565</v>
      </c>
      <c r="BB16" s="1" t="s">
        <v>565</v>
      </c>
      <c r="BC16" s="1" t="s">
        <v>513</v>
      </c>
      <c r="BD16" s="1" t="s">
        <v>220</v>
      </c>
      <c r="BE16" s="1" t="s">
        <v>135</v>
      </c>
      <c r="BF16" s="1" t="s">
        <v>52</v>
      </c>
      <c r="BG16" s="1" t="s">
        <v>53</v>
      </c>
      <c r="BH16" s="1" t="s">
        <v>47</v>
      </c>
      <c r="BI16" s="1" t="s">
        <v>159</v>
      </c>
    </row>
    <row r="17" spans="2:61" x14ac:dyDescent="0.25">
      <c r="B17" s="16">
        <f t="shared" si="15"/>
        <v>13</v>
      </c>
      <c r="C17" s="16" t="str">
        <f t="shared" si="16"/>
        <v>FRA</v>
      </c>
      <c r="D17" s="16" t="str">
        <f t="shared" si="17"/>
        <v>2025-08-01</v>
      </c>
      <c r="E17" s="16" t="str">
        <f t="shared" si="18"/>
        <v>18050214356</v>
      </c>
      <c r="F17" s="16" t="str">
        <f t="shared" si="19"/>
        <v>PDE026649071</v>
      </c>
      <c r="G17" s="16" t="str">
        <f t="shared" si="20"/>
        <v>김지영</v>
      </c>
      <c r="H17" s="16" t="str">
        <f t="shared" si="5"/>
        <v>목록(Manifest)</v>
      </c>
      <c r="I17" s="16">
        <f t="shared" si="21"/>
        <v>113.49</v>
      </c>
      <c r="J17" s="16">
        <f t="shared" si="22"/>
        <v>1</v>
      </c>
      <c r="K17" s="43">
        <f t="shared" si="23"/>
        <v>1.5</v>
      </c>
      <c r="L17" s="43">
        <f t="shared" si="24"/>
        <v>3.3</v>
      </c>
      <c r="M17" s="43">
        <f t="shared" si="10"/>
        <v>3.3</v>
      </c>
      <c r="N17" s="43">
        <f t="shared" si="11"/>
        <v>3.5</v>
      </c>
      <c r="O17" s="23" t="str">
        <f t="shared" si="25"/>
        <v>PDE026649071</v>
      </c>
      <c r="P17" s="51">
        <f>VLOOKUP(C17,MAPPING!$B$24:$G$27,2,0)+(N17-0.5)/0.5*VLOOKUP(C17,MAPPING!$B$24:$G$27,4,0)</f>
        <v>21600</v>
      </c>
      <c r="Q17" s="72">
        <f>VLOOKUP(C17,MAPPING!$B$24:$G$27,6,0)</f>
        <v>3.401757367653961</v>
      </c>
      <c r="R17" s="105">
        <f>Q17*VLOOKUP(C17,MAPPING!$B$24:$H$27,7,0)</f>
        <v>5508.2615999999998</v>
      </c>
      <c r="S17" s="29">
        <f>VLOOKUP(H17,MAPPING!$B$3:$D$12,3,0)</f>
        <v>0</v>
      </c>
      <c r="T17" s="67">
        <f t="shared" si="13"/>
        <v>0</v>
      </c>
      <c r="U17" s="75">
        <v>0</v>
      </c>
      <c r="V17" s="29">
        <f>(J17*VLOOKUP(M17/J17,MAPPING!$B$15:$C$22,2,10))</f>
        <v>550</v>
      </c>
      <c r="W17" s="100">
        <v>0</v>
      </c>
      <c r="X17" s="68">
        <f>IFERROR(IF($M17&lt;6.000001,0,VLOOKUP($M17,할증료!$B:$C,2,1)),0)</f>
        <v>0</v>
      </c>
      <c r="Y17" s="67">
        <v>0</v>
      </c>
      <c r="Z17" s="29">
        <f t="shared" si="14"/>
        <v>27658.261599999998</v>
      </c>
      <c r="AB17" s="1" t="s">
        <v>506</v>
      </c>
      <c r="AC17" s="1" t="s">
        <v>131</v>
      </c>
      <c r="AD17" s="1" t="s">
        <v>507</v>
      </c>
      <c r="AE17" s="1" t="s">
        <v>566</v>
      </c>
      <c r="AF17" s="1" t="s">
        <v>366</v>
      </c>
      <c r="AG17" s="1" t="s">
        <v>567</v>
      </c>
      <c r="AH17" s="1">
        <v>10551</v>
      </c>
      <c r="AI17" s="1" t="s">
        <v>47</v>
      </c>
      <c r="AJ17" s="20">
        <v>1</v>
      </c>
      <c r="AK17" s="21">
        <v>1.5</v>
      </c>
      <c r="AL17" s="21">
        <v>3.3</v>
      </c>
      <c r="AM17" s="21">
        <v>3.3</v>
      </c>
      <c r="AN17" s="1" t="s">
        <v>48</v>
      </c>
      <c r="AO17" s="21">
        <v>113.49</v>
      </c>
      <c r="AP17" s="1" t="s">
        <v>49</v>
      </c>
      <c r="AQ17" s="1" t="s">
        <v>49</v>
      </c>
      <c r="AR17" s="1" t="s">
        <v>49</v>
      </c>
      <c r="AS17" s="1" t="s">
        <v>49</v>
      </c>
      <c r="AT17" s="1" t="s">
        <v>49</v>
      </c>
      <c r="AU17" s="1" t="s">
        <v>133</v>
      </c>
      <c r="AV17" s="1" t="s">
        <v>134</v>
      </c>
      <c r="AW17" s="1" t="s">
        <v>568</v>
      </c>
      <c r="AX17" s="1" t="s">
        <v>47</v>
      </c>
      <c r="AY17" s="1" t="s">
        <v>50</v>
      </c>
      <c r="AZ17" s="1" t="s">
        <v>569</v>
      </c>
      <c r="BA17" s="1" t="s">
        <v>570</v>
      </c>
      <c r="BB17" s="1" t="s">
        <v>570</v>
      </c>
      <c r="BC17" s="1" t="s">
        <v>513</v>
      </c>
      <c r="BD17" s="1" t="s">
        <v>220</v>
      </c>
      <c r="BE17" s="1" t="s">
        <v>135</v>
      </c>
      <c r="BF17" s="1" t="s">
        <v>52</v>
      </c>
      <c r="BG17" s="1" t="s">
        <v>53</v>
      </c>
      <c r="BH17" s="1" t="s">
        <v>47</v>
      </c>
      <c r="BI17" s="1" t="s">
        <v>159</v>
      </c>
    </row>
    <row r="18" spans="2:61" x14ac:dyDescent="0.25">
      <c r="B18" s="16">
        <f t="shared" si="15"/>
        <v>14</v>
      </c>
      <c r="C18" s="16" t="str">
        <f t="shared" si="16"/>
        <v>FRA</v>
      </c>
      <c r="D18" s="16" t="str">
        <f t="shared" si="17"/>
        <v>2025-08-01</v>
      </c>
      <c r="E18" s="16" t="str">
        <f t="shared" si="18"/>
        <v>18050214356</v>
      </c>
      <c r="F18" s="16" t="str">
        <f t="shared" si="19"/>
        <v>PDE026649120</v>
      </c>
      <c r="G18" s="16" t="str">
        <f t="shared" si="20"/>
        <v>이정준</v>
      </c>
      <c r="H18" s="16" t="str">
        <f t="shared" si="5"/>
        <v>일반(목록배제,Normal-Manifest Exception)</v>
      </c>
      <c r="I18" s="16">
        <f t="shared" si="21"/>
        <v>76.709999999999994</v>
      </c>
      <c r="J18" s="16">
        <f t="shared" si="22"/>
        <v>1</v>
      </c>
      <c r="K18" s="43">
        <f t="shared" si="23"/>
        <v>0.5</v>
      </c>
      <c r="L18" s="43">
        <f t="shared" si="24"/>
        <v>0.5</v>
      </c>
      <c r="M18" s="43">
        <f t="shared" si="10"/>
        <v>0.5</v>
      </c>
      <c r="N18" s="43">
        <f t="shared" si="11"/>
        <v>0.5</v>
      </c>
      <c r="O18" s="23" t="str">
        <f t="shared" si="25"/>
        <v>PDE026649120</v>
      </c>
      <c r="P18" s="51">
        <f>VLOOKUP(C18,MAPPING!$B$24:$G$27,2,0)+(N18-0.5)/0.5*VLOOKUP(C18,MAPPING!$B$24:$G$27,4,0)</f>
        <v>6900</v>
      </c>
      <c r="Q18" s="72">
        <f>VLOOKUP(C18,MAPPING!$B$24:$G$27,6,0)</f>
        <v>3.401757367653961</v>
      </c>
      <c r="R18" s="105">
        <f>Q18*VLOOKUP(C18,MAPPING!$B$24:$H$27,7,0)</f>
        <v>5508.2615999999998</v>
      </c>
      <c r="S18" s="29">
        <f>VLOOKUP(H18,MAPPING!$B$3:$D$12,3,0)</f>
        <v>1100</v>
      </c>
      <c r="T18" s="67">
        <f t="shared" si="13"/>
        <v>0</v>
      </c>
      <c r="U18" s="75">
        <v>0</v>
      </c>
      <c r="V18" s="29">
        <f>(J18*VLOOKUP(M18/J18,MAPPING!$B$15:$C$22,2,10))</f>
        <v>0</v>
      </c>
      <c r="W18" s="100">
        <v>0</v>
      </c>
      <c r="X18" s="68">
        <f>IFERROR(IF($M18&lt;6.000001,0,VLOOKUP($M18,할증료!$B:$C,2,1)),0)</f>
        <v>0</v>
      </c>
      <c r="Y18" s="67">
        <v>0</v>
      </c>
      <c r="Z18" s="29">
        <f t="shared" si="14"/>
        <v>13508.2616</v>
      </c>
      <c r="AB18" s="1" t="s">
        <v>506</v>
      </c>
      <c r="AC18" s="1" t="s">
        <v>131</v>
      </c>
      <c r="AD18" s="1" t="s">
        <v>507</v>
      </c>
      <c r="AE18" s="1" t="s">
        <v>571</v>
      </c>
      <c r="AF18" s="1" t="s">
        <v>572</v>
      </c>
      <c r="AG18" s="1" t="s">
        <v>573</v>
      </c>
      <c r="AH18" s="1">
        <v>6074</v>
      </c>
      <c r="AI18" s="1" t="s">
        <v>47</v>
      </c>
      <c r="AJ18" s="20">
        <v>1</v>
      </c>
      <c r="AK18" s="21">
        <v>0.5</v>
      </c>
      <c r="AL18" s="21">
        <v>0.5</v>
      </c>
      <c r="AM18" s="21">
        <v>0.5</v>
      </c>
      <c r="AN18" s="1" t="s">
        <v>54</v>
      </c>
      <c r="AO18" s="21">
        <v>76.709999999999994</v>
      </c>
      <c r="AP18" s="1" t="s">
        <v>49</v>
      </c>
      <c r="AQ18" s="1" t="s">
        <v>49</v>
      </c>
      <c r="AR18" s="1" t="s">
        <v>49</v>
      </c>
      <c r="AS18" s="1" t="s">
        <v>49</v>
      </c>
      <c r="AT18" s="1" t="s">
        <v>49</v>
      </c>
      <c r="AU18" s="1" t="s">
        <v>133</v>
      </c>
      <c r="AV18" s="1" t="s">
        <v>134</v>
      </c>
      <c r="AW18" s="1" t="s">
        <v>188</v>
      </c>
      <c r="AX18" s="1" t="s">
        <v>47</v>
      </c>
      <c r="AY18" s="1" t="s">
        <v>50</v>
      </c>
      <c r="AZ18" s="1" t="s">
        <v>574</v>
      </c>
      <c r="BA18" s="1" t="s">
        <v>575</v>
      </c>
      <c r="BB18" s="1" t="s">
        <v>575</v>
      </c>
      <c r="BC18" s="1" t="s">
        <v>513</v>
      </c>
      <c r="BD18" s="1" t="s">
        <v>220</v>
      </c>
      <c r="BE18" s="1" t="s">
        <v>135</v>
      </c>
      <c r="BF18" s="1" t="s">
        <v>52</v>
      </c>
      <c r="BG18" s="1" t="s">
        <v>53</v>
      </c>
      <c r="BH18" s="1" t="s">
        <v>47</v>
      </c>
      <c r="BI18" s="1" t="s">
        <v>159</v>
      </c>
    </row>
    <row r="19" spans="2:61" x14ac:dyDescent="0.25">
      <c r="B19" s="16">
        <f t="shared" si="15"/>
        <v>15</v>
      </c>
      <c r="C19" s="16" t="str">
        <f t="shared" si="16"/>
        <v>FRA</v>
      </c>
      <c r="D19" s="16" t="str">
        <f t="shared" si="17"/>
        <v>2025-08-01</v>
      </c>
      <c r="E19" s="16" t="str">
        <f t="shared" si="18"/>
        <v>18050214356</v>
      </c>
      <c r="F19" s="16" t="str">
        <f t="shared" si="19"/>
        <v>PDE026649121</v>
      </c>
      <c r="G19" s="16" t="str">
        <f t="shared" si="20"/>
        <v>한혁</v>
      </c>
      <c r="H19" s="16" t="str">
        <f t="shared" si="5"/>
        <v>일반(목록배제,Normal-Manifest Exception)</v>
      </c>
      <c r="I19" s="16">
        <f t="shared" si="21"/>
        <v>52.76</v>
      </c>
      <c r="J19" s="16">
        <f t="shared" si="22"/>
        <v>1</v>
      </c>
      <c r="K19" s="43">
        <f t="shared" si="23"/>
        <v>0.5</v>
      </c>
      <c r="L19" s="43">
        <f t="shared" si="24"/>
        <v>0.7</v>
      </c>
      <c r="M19" s="43">
        <f t="shared" si="10"/>
        <v>0.7</v>
      </c>
      <c r="N19" s="43">
        <f t="shared" si="11"/>
        <v>1</v>
      </c>
      <c r="O19" s="23" t="str">
        <f t="shared" si="25"/>
        <v>PDE026649121</v>
      </c>
      <c r="P19" s="51">
        <f>VLOOKUP(C19,MAPPING!$B$24:$G$27,2,0)+(N19-0.5)/0.5*VLOOKUP(C19,MAPPING!$B$24:$G$27,4,0)</f>
        <v>9350</v>
      </c>
      <c r="Q19" s="72">
        <f>VLOOKUP(C19,MAPPING!$B$24:$G$27,6,0)</f>
        <v>3.401757367653961</v>
      </c>
      <c r="R19" s="105">
        <f>Q19*VLOOKUP(C19,MAPPING!$B$24:$H$27,7,0)</f>
        <v>5508.2615999999998</v>
      </c>
      <c r="S19" s="29">
        <f>VLOOKUP(H19,MAPPING!$B$3:$D$12,3,0)</f>
        <v>1100</v>
      </c>
      <c r="T19" s="67">
        <f t="shared" si="13"/>
        <v>0</v>
      </c>
      <c r="U19" s="75">
        <v>0</v>
      </c>
      <c r="V19" s="29">
        <f>(J19*VLOOKUP(M19/J19,MAPPING!$B$15:$C$22,2,10))</f>
        <v>0</v>
      </c>
      <c r="W19" s="100">
        <v>0</v>
      </c>
      <c r="X19" s="68">
        <f>IFERROR(IF($M19&lt;6.000001,0,VLOOKUP($M19,할증료!$B:$C,2,1)),0)</f>
        <v>0</v>
      </c>
      <c r="Y19" s="67">
        <v>0</v>
      </c>
      <c r="Z19" s="29">
        <f t="shared" si="14"/>
        <v>15958.2616</v>
      </c>
      <c r="AB19" s="1" t="s">
        <v>506</v>
      </c>
      <c r="AC19" s="1" t="s">
        <v>131</v>
      </c>
      <c r="AD19" s="1" t="s">
        <v>507</v>
      </c>
      <c r="AE19" s="1" t="s">
        <v>576</v>
      </c>
      <c r="AF19" s="1" t="s">
        <v>577</v>
      </c>
      <c r="AG19" s="1" t="s">
        <v>578</v>
      </c>
      <c r="AH19" s="1">
        <v>5820</v>
      </c>
      <c r="AI19" s="1" t="s">
        <v>47</v>
      </c>
      <c r="AJ19" s="20">
        <v>1</v>
      </c>
      <c r="AK19" s="21">
        <v>0.5</v>
      </c>
      <c r="AL19" s="21">
        <v>0.7</v>
      </c>
      <c r="AM19" s="21">
        <v>0.7</v>
      </c>
      <c r="AN19" s="1" t="s">
        <v>54</v>
      </c>
      <c r="AO19" s="21">
        <v>52.76</v>
      </c>
      <c r="AP19" s="1" t="s">
        <v>49</v>
      </c>
      <c r="AQ19" s="1" t="s">
        <v>49</v>
      </c>
      <c r="AR19" s="1" t="s">
        <v>49</v>
      </c>
      <c r="AS19" s="1" t="s">
        <v>49</v>
      </c>
      <c r="AT19" s="1" t="s">
        <v>49</v>
      </c>
      <c r="AU19" s="1" t="s">
        <v>133</v>
      </c>
      <c r="AV19" s="1" t="s">
        <v>134</v>
      </c>
      <c r="AW19" s="1" t="s">
        <v>188</v>
      </c>
      <c r="AX19" s="1" t="s">
        <v>47</v>
      </c>
      <c r="AY19" s="1" t="s">
        <v>50</v>
      </c>
      <c r="AZ19" s="1" t="s">
        <v>579</v>
      </c>
      <c r="BA19" s="1" t="s">
        <v>580</v>
      </c>
      <c r="BB19" s="1" t="s">
        <v>580</v>
      </c>
      <c r="BC19" s="1" t="s">
        <v>513</v>
      </c>
      <c r="BD19" s="1" t="s">
        <v>220</v>
      </c>
      <c r="BE19" s="1" t="s">
        <v>135</v>
      </c>
      <c r="BF19" s="1" t="s">
        <v>52</v>
      </c>
      <c r="BG19" s="1" t="s">
        <v>53</v>
      </c>
      <c r="BH19" s="1" t="s">
        <v>47</v>
      </c>
      <c r="BI19" s="1" t="s">
        <v>159</v>
      </c>
    </row>
    <row r="20" spans="2:61" x14ac:dyDescent="0.25">
      <c r="B20" s="16">
        <f t="shared" si="15"/>
        <v>16</v>
      </c>
      <c r="C20" s="16" t="str">
        <f t="shared" si="16"/>
        <v>FRA</v>
      </c>
      <c r="D20" s="16" t="str">
        <f t="shared" si="17"/>
        <v>2025-08-01</v>
      </c>
      <c r="E20" s="16" t="str">
        <f t="shared" si="18"/>
        <v>18050214356</v>
      </c>
      <c r="F20" s="16" t="str">
        <f t="shared" si="19"/>
        <v>PDE026649105</v>
      </c>
      <c r="G20" s="16" t="str">
        <f t="shared" si="20"/>
        <v>김문환</v>
      </c>
      <c r="H20" s="16" t="str">
        <f t="shared" si="5"/>
        <v>목록(Manifest)</v>
      </c>
      <c r="I20" s="16">
        <f t="shared" si="21"/>
        <v>81.92</v>
      </c>
      <c r="J20" s="16">
        <f t="shared" si="22"/>
        <v>1</v>
      </c>
      <c r="K20" s="43">
        <f t="shared" si="23"/>
        <v>2</v>
      </c>
      <c r="L20" s="43">
        <f t="shared" si="24"/>
        <v>1</v>
      </c>
      <c r="M20" s="43">
        <f t="shared" si="10"/>
        <v>2</v>
      </c>
      <c r="N20" s="43">
        <f t="shared" si="11"/>
        <v>2</v>
      </c>
      <c r="O20" s="23" t="str">
        <f t="shared" si="25"/>
        <v>PDE026649105</v>
      </c>
      <c r="P20" s="51">
        <f>VLOOKUP(C20,MAPPING!$B$24:$G$27,2,0)+(N20-0.5)/0.5*VLOOKUP(C20,MAPPING!$B$24:$G$27,4,0)</f>
        <v>14250</v>
      </c>
      <c r="Q20" s="72">
        <f>VLOOKUP(C20,MAPPING!$B$24:$G$27,6,0)</f>
        <v>3.401757367653961</v>
      </c>
      <c r="R20" s="105">
        <f>Q20*VLOOKUP(C20,MAPPING!$B$24:$H$27,7,0)</f>
        <v>5508.2615999999998</v>
      </c>
      <c r="S20" s="29">
        <f>VLOOKUP(H20,MAPPING!$B$3:$D$12,3,0)</f>
        <v>0</v>
      </c>
      <c r="T20" s="67">
        <f t="shared" si="13"/>
        <v>0</v>
      </c>
      <c r="U20" s="75">
        <v>0</v>
      </c>
      <c r="V20" s="29">
        <f>(J20*VLOOKUP(M20/J20,MAPPING!$B$15:$C$22,2,10))</f>
        <v>0</v>
      </c>
      <c r="W20" s="100">
        <v>0</v>
      </c>
      <c r="X20" s="68">
        <f>IFERROR(IF($M20&lt;6.000001,0,VLOOKUP($M20,할증료!$B:$C,2,1)),0)</f>
        <v>0</v>
      </c>
      <c r="Y20" s="67">
        <v>0</v>
      </c>
      <c r="Z20" s="29">
        <f t="shared" si="14"/>
        <v>19758.261599999998</v>
      </c>
      <c r="AB20" s="1" t="s">
        <v>506</v>
      </c>
      <c r="AC20" s="1" t="s">
        <v>131</v>
      </c>
      <c r="AD20" s="1" t="s">
        <v>507</v>
      </c>
      <c r="AE20" s="1" t="s">
        <v>581</v>
      </c>
      <c r="AF20" s="1" t="s">
        <v>175</v>
      </c>
      <c r="AG20" s="1" t="s">
        <v>176</v>
      </c>
      <c r="AH20" s="1">
        <v>4781</v>
      </c>
      <c r="AI20" s="1" t="s">
        <v>47</v>
      </c>
      <c r="AJ20" s="20">
        <v>1</v>
      </c>
      <c r="AK20" s="21">
        <v>2</v>
      </c>
      <c r="AL20" s="21">
        <v>1</v>
      </c>
      <c r="AM20" s="21">
        <v>2</v>
      </c>
      <c r="AN20" s="1" t="s">
        <v>48</v>
      </c>
      <c r="AO20" s="21">
        <v>81.92</v>
      </c>
      <c r="AP20" s="1" t="s">
        <v>49</v>
      </c>
      <c r="AQ20" s="1" t="s">
        <v>49</v>
      </c>
      <c r="AR20" s="1" t="s">
        <v>49</v>
      </c>
      <c r="AS20" s="1" t="s">
        <v>49</v>
      </c>
      <c r="AT20" s="1" t="s">
        <v>49</v>
      </c>
      <c r="AU20" s="1" t="s">
        <v>133</v>
      </c>
      <c r="AV20" s="1" t="s">
        <v>134</v>
      </c>
      <c r="AW20" s="1" t="s">
        <v>582</v>
      </c>
      <c r="AX20" s="1" t="s">
        <v>47</v>
      </c>
      <c r="AY20" s="1" t="s">
        <v>50</v>
      </c>
      <c r="AZ20" s="1" t="s">
        <v>583</v>
      </c>
      <c r="BA20" s="1" t="s">
        <v>584</v>
      </c>
      <c r="BB20" s="1" t="s">
        <v>584</v>
      </c>
      <c r="BC20" s="1" t="s">
        <v>513</v>
      </c>
      <c r="BD20" s="1" t="s">
        <v>220</v>
      </c>
      <c r="BE20" s="1" t="s">
        <v>135</v>
      </c>
      <c r="BF20" s="1" t="s">
        <v>52</v>
      </c>
      <c r="BG20" s="1" t="s">
        <v>53</v>
      </c>
      <c r="BH20" s="1" t="s">
        <v>47</v>
      </c>
      <c r="BI20" s="1" t="s">
        <v>159</v>
      </c>
    </row>
    <row r="21" spans="2:61" x14ac:dyDescent="0.25">
      <c r="B21" s="16">
        <f t="shared" si="15"/>
        <v>17</v>
      </c>
      <c r="C21" s="16" t="str">
        <f t="shared" si="16"/>
        <v>FRA</v>
      </c>
      <c r="D21" s="16" t="str">
        <f t="shared" si="17"/>
        <v>2025-08-01</v>
      </c>
      <c r="E21" s="16" t="str">
        <f t="shared" si="18"/>
        <v>18050214360</v>
      </c>
      <c r="F21" s="16" t="str">
        <f t="shared" si="19"/>
        <v>PDE026649154</v>
      </c>
      <c r="G21" s="16" t="str">
        <f t="shared" si="20"/>
        <v>이채연</v>
      </c>
      <c r="H21" s="16" t="str">
        <f t="shared" si="5"/>
        <v>일반(목록배제,Normal-Manifest Exception)</v>
      </c>
      <c r="I21" s="16">
        <f t="shared" si="21"/>
        <v>16.079999999999998</v>
      </c>
      <c r="J21" s="16">
        <f t="shared" si="22"/>
        <v>1</v>
      </c>
      <c r="K21" s="43">
        <f t="shared" si="23"/>
        <v>0.5</v>
      </c>
      <c r="L21" s="43">
        <f t="shared" si="24"/>
        <v>0.5</v>
      </c>
      <c r="M21" s="43">
        <f t="shared" si="10"/>
        <v>0.5</v>
      </c>
      <c r="N21" s="43">
        <f t="shared" si="11"/>
        <v>0.5</v>
      </c>
      <c r="O21" s="23" t="str">
        <f t="shared" si="25"/>
        <v>PDE026649154</v>
      </c>
      <c r="P21" s="51">
        <f>VLOOKUP(C21,MAPPING!$B$24:$G$27,2,0)+(N21-0.5)/0.5*VLOOKUP(C21,MAPPING!$B$24:$G$27,4,0)</f>
        <v>6900</v>
      </c>
      <c r="Q21" s="72">
        <f>VLOOKUP(C21,MAPPING!$B$24:$G$27,6,0)</f>
        <v>3.401757367653961</v>
      </c>
      <c r="R21" s="105">
        <f>Q21*VLOOKUP(C21,MAPPING!$B$24:$H$27,7,0)</f>
        <v>5508.2615999999998</v>
      </c>
      <c r="S21" s="29">
        <f>VLOOKUP(H21,MAPPING!$B$3:$D$12,3,0)</f>
        <v>1100</v>
      </c>
      <c r="T21" s="67">
        <f t="shared" si="13"/>
        <v>0</v>
      </c>
      <c r="U21" s="75">
        <v>0</v>
      </c>
      <c r="V21" s="29">
        <f>(J21*VLOOKUP(M21/J21,MAPPING!$B$15:$C$22,2,10))</f>
        <v>0</v>
      </c>
      <c r="W21" s="100">
        <v>0</v>
      </c>
      <c r="X21" s="68">
        <f>IFERROR(IF($M21&lt;6.000001,0,VLOOKUP($M21,할증료!$B:$C,2,1)),0)</f>
        <v>0</v>
      </c>
      <c r="Y21" s="67">
        <v>0</v>
      </c>
      <c r="Z21" s="29">
        <f t="shared" si="14"/>
        <v>13508.2616</v>
      </c>
      <c r="AB21" s="1" t="s">
        <v>506</v>
      </c>
      <c r="AC21" s="1" t="s">
        <v>131</v>
      </c>
      <c r="AD21" s="1" t="s">
        <v>585</v>
      </c>
      <c r="AE21" s="1" t="s">
        <v>586</v>
      </c>
      <c r="AF21" s="1" t="s">
        <v>587</v>
      </c>
      <c r="AG21" s="1" t="s">
        <v>588</v>
      </c>
      <c r="AH21" s="1">
        <v>11612</v>
      </c>
      <c r="AI21" s="1" t="s">
        <v>47</v>
      </c>
      <c r="AJ21" s="20">
        <v>1</v>
      </c>
      <c r="AK21" s="21">
        <v>0.5</v>
      </c>
      <c r="AL21" s="21">
        <v>0.5</v>
      </c>
      <c r="AM21" s="21">
        <v>0.5</v>
      </c>
      <c r="AN21" s="1" t="s">
        <v>54</v>
      </c>
      <c r="AO21" s="21">
        <v>16.079999999999998</v>
      </c>
      <c r="AP21" s="1" t="s">
        <v>49</v>
      </c>
      <c r="AQ21" s="1" t="s">
        <v>49</v>
      </c>
      <c r="AR21" s="1" t="s">
        <v>49</v>
      </c>
      <c r="AS21" s="1" t="s">
        <v>49</v>
      </c>
      <c r="AT21" s="1" t="s">
        <v>49</v>
      </c>
      <c r="AU21" s="1" t="s">
        <v>133</v>
      </c>
      <c r="AV21" s="1" t="s">
        <v>134</v>
      </c>
      <c r="AW21" s="1" t="s">
        <v>188</v>
      </c>
      <c r="AX21" s="1" t="s">
        <v>47</v>
      </c>
      <c r="AY21" s="1" t="s">
        <v>50</v>
      </c>
      <c r="AZ21" s="1" t="s">
        <v>589</v>
      </c>
      <c r="BA21" s="1" t="s">
        <v>590</v>
      </c>
      <c r="BB21" s="1" t="s">
        <v>590</v>
      </c>
      <c r="BC21" s="1" t="s">
        <v>367</v>
      </c>
      <c r="BD21" s="1" t="s">
        <v>220</v>
      </c>
      <c r="BE21" s="1" t="s">
        <v>135</v>
      </c>
      <c r="BF21" s="1" t="s">
        <v>52</v>
      </c>
      <c r="BG21" s="1" t="s">
        <v>53</v>
      </c>
      <c r="BH21" s="1" t="s">
        <v>47</v>
      </c>
      <c r="BI21" s="1" t="s">
        <v>159</v>
      </c>
    </row>
    <row r="22" spans="2:61" x14ac:dyDescent="0.25">
      <c r="B22" s="16">
        <f t="shared" si="15"/>
        <v>18</v>
      </c>
      <c r="C22" s="16" t="str">
        <f t="shared" si="16"/>
        <v>FRA</v>
      </c>
      <c r="D22" s="16" t="str">
        <f t="shared" si="17"/>
        <v>2025-08-01</v>
      </c>
      <c r="E22" s="16" t="str">
        <f t="shared" si="18"/>
        <v>18050214360</v>
      </c>
      <c r="F22" s="16" t="str">
        <f t="shared" si="19"/>
        <v>PDE026648808</v>
      </c>
      <c r="G22" s="16" t="str">
        <f t="shared" si="20"/>
        <v>장성진</v>
      </c>
      <c r="H22" s="16" t="str">
        <f t="shared" si="5"/>
        <v>목록(Manifest)</v>
      </c>
      <c r="I22" s="16">
        <f t="shared" si="21"/>
        <v>134.19</v>
      </c>
      <c r="J22" s="16">
        <f t="shared" si="22"/>
        <v>1</v>
      </c>
      <c r="K22" s="43">
        <f t="shared" si="23"/>
        <v>1</v>
      </c>
      <c r="L22" s="43">
        <f t="shared" si="24"/>
        <v>0.6</v>
      </c>
      <c r="M22" s="43">
        <f t="shared" si="10"/>
        <v>1</v>
      </c>
      <c r="N22" s="43">
        <f t="shared" si="11"/>
        <v>1</v>
      </c>
      <c r="O22" s="23" t="str">
        <f t="shared" si="25"/>
        <v>PDE026648808</v>
      </c>
      <c r="P22" s="51">
        <f>VLOOKUP(C22,MAPPING!$B$24:$G$27,2,0)+(N22-0.5)/0.5*VLOOKUP(C22,MAPPING!$B$24:$G$27,4,0)</f>
        <v>9350</v>
      </c>
      <c r="Q22" s="72">
        <f>VLOOKUP(C22,MAPPING!$B$24:$G$27,6,0)</f>
        <v>3.401757367653961</v>
      </c>
      <c r="R22" s="105">
        <f>Q22*VLOOKUP(C22,MAPPING!$B$24:$H$27,7,0)</f>
        <v>5508.2615999999998</v>
      </c>
      <c r="S22" s="29">
        <f>VLOOKUP(H22,MAPPING!$B$3:$D$12,3,0)</f>
        <v>0</v>
      </c>
      <c r="T22" s="67">
        <f t="shared" si="13"/>
        <v>0</v>
      </c>
      <c r="U22" s="75">
        <v>0</v>
      </c>
      <c r="V22" s="29">
        <f>(J22*VLOOKUP(M22/J22,MAPPING!$B$15:$C$22,2,10))</f>
        <v>0</v>
      </c>
      <c r="W22" s="100">
        <v>0</v>
      </c>
      <c r="X22" s="68">
        <f>IFERROR(IF($M22&lt;6.000001,0,VLOOKUP($M22,할증료!$B:$C,2,1)),0)</f>
        <v>0</v>
      </c>
      <c r="Y22" s="67">
        <v>0</v>
      </c>
      <c r="Z22" s="29">
        <f t="shared" si="14"/>
        <v>14858.2616</v>
      </c>
      <c r="AB22" s="1" t="s">
        <v>506</v>
      </c>
      <c r="AC22" s="1" t="s">
        <v>131</v>
      </c>
      <c r="AD22" s="1" t="s">
        <v>585</v>
      </c>
      <c r="AE22" s="1" t="s">
        <v>591</v>
      </c>
      <c r="AF22" s="1" t="s">
        <v>393</v>
      </c>
      <c r="AG22" s="1" t="s">
        <v>394</v>
      </c>
      <c r="AH22" s="1">
        <v>35250</v>
      </c>
      <c r="AI22" s="1" t="s">
        <v>47</v>
      </c>
      <c r="AJ22" s="20">
        <v>1</v>
      </c>
      <c r="AK22" s="21">
        <v>1</v>
      </c>
      <c r="AL22" s="21">
        <v>0.6</v>
      </c>
      <c r="AM22" s="21">
        <v>1</v>
      </c>
      <c r="AN22" s="1" t="s">
        <v>48</v>
      </c>
      <c r="AO22" s="21">
        <v>134.19</v>
      </c>
      <c r="AP22" s="1" t="s">
        <v>49</v>
      </c>
      <c r="AQ22" s="1" t="s">
        <v>49</v>
      </c>
      <c r="AR22" s="1" t="s">
        <v>49</v>
      </c>
      <c r="AS22" s="1" t="s">
        <v>49</v>
      </c>
      <c r="AT22" s="1" t="s">
        <v>49</v>
      </c>
      <c r="AU22" s="1" t="s">
        <v>133</v>
      </c>
      <c r="AV22" s="1" t="s">
        <v>134</v>
      </c>
      <c r="AW22" s="1" t="s">
        <v>592</v>
      </c>
      <c r="AX22" s="1" t="s">
        <v>47</v>
      </c>
      <c r="AY22" s="1" t="s">
        <v>50</v>
      </c>
      <c r="AZ22" s="1" t="s">
        <v>593</v>
      </c>
      <c r="BA22" s="1" t="s">
        <v>594</v>
      </c>
      <c r="BB22" s="1" t="s">
        <v>594</v>
      </c>
      <c r="BC22" s="1" t="s">
        <v>367</v>
      </c>
      <c r="BD22" s="1" t="s">
        <v>220</v>
      </c>
      <c r="BE22" s="1" t="s">
        <v>135</v>
      </c>
      <c r="BF22" s="1" t="s">
        <v>52</v>
      </c>
      <c r="BG22" s="1" t="s">
        <v>53</v>
      </c>
      <c r="BH22" s="1" t="s">
        <v>47</v>
      </c>
      <c r="BI22" s="1" t="s">
        <v>159</v>
      </c>
    </row>
    <row r="23" spans="2:61" x14ac:dyDescent="0.25">
      <c r="B23" s="16">
        <f t="shared" si="15"/>
        <v>19</v>
      </c>
      <c r="C23" s="16" t="str">
        <f t="shared" si="16"/>
        <v>FRA</v>
      </c>
      <c r="D23" s="16" t="str">
        <f t="shared" si="17"/>
        <v>2025-08-01</v>
      </c>
      <c r="E23" s="16" t="str">
        <f t="shared" si="18"/>
        <v>18050214360</v>
      </c>
      <c r="F23" s="16" t="str">
        <f t="shared" si="19"/>
        <v>PDE026649148</v>
      </c>
      <c r="G23" s="16" t="str">
        <f t="shared" si="20"/>
        <v>박기순</v>
      </c>
      <c r="H23" s="16" t="str">
        <f t="shared" si="5"/>
        <v>일반(목록배제,Normal-Manifest Exception)</v>
      </c>
      <c r="I23" s="16">
        <f t="shared" si="21"/>
        <v>21.12</v>
      </c>
      <c r="J23" s="16">
        <f t="shared" si="22"/>
        <v>1</v>
      </c>
      <c r="K23" s="43">
        <f t="shared" si="23"/>
        <v>0.5</v>
      </c>
      <c r="L23" s="43">
        <f t="shared" si="24"/>
        <v>0.5</v>
      </c>
      <c r="M23" s="43">
        <f t="shared" si="10"/>
        <v>0.5</v>
      </c>
      <c r="N23" s="43">
        <f t="shared" si="11"/>
        <v>0.5</v>
      </c>
      <c r="O23" s="23" t="str">
        <f t="shared" si="25"/>
        <v>PDE026649148</v>
      </c>
      <c r="P23" s="51">
        <f>VLOOKUP(C23,MAPPING!$B$24:$G$27,2,0)+(N23-0.5)/0.5*VLOOKUP(C23,MAPPING!$B$24:$G$27,4,0)</f>
        <v>6900</v>
      </c>
      <c r="Q23" s="72">
        <f>VLOOKUP(C23,MAPPING!$B$24:$G$27,6,0)</f>
        <v>3.401757367653961</v>
      </c>
      <c r="R23" s="105">
        <f>Q23*VLOOKUP(C23,MAPPING!$B$24:$H$27,7,0)</f>
        <v>5508.2615999999998</v>
      </c>
      <c r="S23" s="29">
        <f>VLOOKUP(H23,MAPPING!$B$3:$D$12,3,0)</f>
        <v>1100</v>
      </c>
      <c r="T23" s="67">
        <f t="shared" si="13"/>
        <v>0</v>
      </c>
      <c r="U23" s="75">
        <v>0</v>
      </c>
      <c r="V23" s="29">
        <f>(J23*VLOOKUP(M23/J23,MAPPING!$B$15:$C$22,2,10))</f>
        <v>0</v>
      </c>
      <c r="W23" s="100">
        <v>0</v>
      </c>
      <c r="X23" s="68">
        <f>IFERROR(IF($M23&lt;6.000001,0,VLOOKUP($M23,할증료!$B:$C,2,1)),0)</f>
        <v>0</v>
      </c>
      <c r="Y23" s="67">
        <v>0</v>
      </c>
      <c r="Z23" s="29">
        <f t="shared" si="14"/>
        <v>13508.2616</v>
      </c>
      <c r="AB23" s="1" t="s">
        <v>506</v>
      </c>
      <c r="AC23" s="1" t="s">
        <v>131</v>
      </c>
      <c r="AD23" s="1" t="s">
        <v>585</v>
      </c>
      <c r="AE23" s="1" t="s">
        <v>595</v>
      </c>
      <c r="AF23" s="1" t="s">
        <v>596</v>
      </c>
      <c r="AG23" s="1" t="s">
        <v>597</v>
      </c>
      <c r="AH23" s="1">
        <v>4093</v>
      </c>
      <c r="AI23" s="1" t="s">
        <v>47</v>
      </c>
      <c r="AJ23" s="20">
        <v>1</v>
      </c>
      <c r="AK23" s="21">
        <v>0.5</v>
      </c>
      <c r="AL23" s="21">
        <v>0.5</v>
      </c>
      <c r="AM23" s="21">
        <v>0.5</v>
      </c>
      <c r="AN23" s="1" t="s">
        <v>54</v>
      </c>
      <c r="AO23" s="21">
        <v>21.12</v>
      </c>
      <c r="AP23" s="1" t="s">
        <v>49</v>
      </c>
      <c r="AQ23" s="1" t="s">
        <v>49</v>
      </c>
      <c r="AR23" s="1" t="s">
        <v>49</v>
      </c>
      <c r="AS23" s="1" t="s">
        <v>49</v>
      </c>
      <c r="AT23" s="1" t="s">
        <v>49</v>
      </c>
      <c r="AU23" s="1" t="s">
        <v>133</v>
      </c>
      <c r="AV23" s="1" t="s">
        <v>134</v>
      </c>
      <c r="AW23" s="1" t="s">
        <v>195</v>
      </c>
      <c r="AX23" s="1" t="s">
        <v>47</v>
      </c>
      <c r="AY23" s="1" t="s">
        <v>50</v>
      </c>
      <c r="AZ23" s="1" t="s">
        <v>598</v>
      </c>
      <c r="BA23" s="1" t="s">
        <v>599</v>
      </c>
      <c r="BB23" s="1" t="s">
        <v>599</v>
      </c>
      <c r="BC23" s="1" t="s">
        <v>367</v>
      </c>
      <c r="BD23" s="1" t="s">
        <v>220</v>
      </c>
      <c r="BE23" s="1" t="s">
        <v>135</v>
      </c>
      <c r="BF23" s="1" t="s">
        <v>52</v>
      </c>
      <c r="BG23" s="1" t="s">
        <v>53</v>
      </c>
      <c r="BH23" s="1" t="s">
        <v>47</v>
      </c>
      <c r="BI23" s="1" t="s">
        <v>159</v>
      </c>
    </row>
    <row r="24" spans="2:61" x14ac:dyDescent="0.25">
      <c r="B24" s="16">
        <f t="shared" si="15"/>
        <v>20</v>
      </c>
      <c r="C24" s="16" t="str">
        <f t="shared" si="16"/>
        <v>FRA</v>
      </c>
      <c r="D24" s="16" t="str">
        <f t="shared" si="17"/>
        <v>2025-08-01</v>
      </c>
      <c r="E24" s="16" t="str">
        <f t="shared" si="18"/>
        <v>18050214360</v>
      </c>
      <c r="F24" s="16" t="str">
        <f t="shared" si="19"/>
        <v>PDE026649139</v>
      </c>
      <c r="G24" s="16" t="str">
        <f t="shared" si="20"/>
        <v>양윤경</v>
      </c>
      <c r="H24" s="16" t="str">
        <f t="shared" si="5"/>
        <v>일반(목록배제,Normal-Manifest Exception)</v>
      </c>
      <c r="I24" s="16">
        <f t="shared" si="21"/>
        <v>96.36</v>
      </c>
      <c r="J24" s="16">
        <f t="shared" si="22"/>
        <v>1</v>
      </c>
      <c r="K24" s="43">
        <f t="shared" si="23"/>
        <v>1</v>
      </c>
      <c r="L24" s="43">
        <f t="shared" si="24"/>
        <v>0.5</v>
      </c>
      <c r="M24" s="43">
        <f t="shared" si="10"/>
        <v>1</v>
      </c>
      <c r="N24" s="43">
        <f t="shared" si="11"/>
        <v>1</v>
      </c>
      <c r="O24" s="23" t="str">
        <f t="shared" si="25"/>
        <v>PDE026649139</v>
      </c>
      <c r="P24" s="51">
        <f>VLOOKUP(C24,MAPPING!$B$24:$G$27,2,0)+(N24-0.5)/0.5*VLOOKUP(C24,MAPPING!$B$24:$G$27,4,0)</f>
        <v>9350</v>
      </c>
      <c r="Q24" s="72">
        <f>VLOOKUP(C24,MAPPING!$B$24:$G$27,6,0)</f>
        <v>3.401757367653961</v>
      </c>
      <c r="R24" s="105">
        <f>Q24*VLOOKUP(C24,MAPPING!$B$24:$H$27,7,0)</f>
        <v>5508.2615999999998</v>
      </c>
      <c r="S24" s="29">
        <f>VLOOKUP(H24,MAPPING!$B$3:$D$12,3,0)</f>
        <v>1100</v>
      </c>
      <c r="T24" s="67">
        <f t="shared" si="13"/>
        <v>0</v>
      </c>
      <c r="U24" s="75">
        <v>0</v>
      </c>
      <c r="V24" s="29">
        <f>(J24*VLOOKUP(M24/J24,MAPPING!$B$15:$C$22,2,10))</f>
        <v>0</v>
      </c>
      <c r="W24" s="100">
        <v>0</v>
      </c>
      <c r="X24" s="68">
        <f>IFERROR(IF($M24&lt;6.000001,0,VLOOKUP($M24,할증료!$B:$C,2,1)),0)</f>
        <v>0</v>
      </c>
      <c r="Y24" s="67">
        <v>0</v>
      </c>
      <c r="Z24" s="29">
        <f t="shared" si="14"/>
        <v>15958.2616</v>
      </c>
      <c r="AB24" s="1" t="s">
        <v>506</v>
      </c>
      <c r="AC24" s="1" t="s">
        <v>131</v>
      </c>
      <c r="AD24" s="1" t="s">
        <v>585</v>
      </c>
      <c r="AE24" s="1" t="s">
        <v>600</v>
      </c>
      <c r="AF24" s="1" t="s">
        <v>601</v>
      </c>
      <c r="AG24" s="1" t="s">
        <v>602</v>
      </c>
      <c r="AH24" s="1">
        <v>2551</v>
      </c>
      <c r="AI24" s="1" t="s">
        <v>47</v>
      </c>
      <c r="AJ24" s="20">
        <v>1</v>
      </c>
      <c r="AK24" s="21">
        <v>1</v>
      </c>
      <c r="AL24" s="21">
        <v>0.5</v>
      </c>
      <c r="AM24" s="21">
        <v>1</v>
      </c>
      <c r="AN24" s="1" t="s">
        <v>54</v>
      </c>
      <c r="AO24" s="21">
        <v>96.36</v>
      </c>
      <c r="AP24" s="1" t="s">
        <v>49</v>
      </c>
      <c r="AQ24" s="1" t="s">
        <v>49</v>
      </c>
      <c r="AR24" s="1" t="s">
        <v>49</v>
      </c>
      <c r="AS24" s="1" t="s">
        <v>49</v>
      </c>
      <c r="AT24" s="1" t="s">
        <v>49</v>
      </c>
      <c r="AU24" s="1" t="s">
        <v>133</v>
      </c>
      <c r="AV24" s="1" t="s">
        <v>134</v>
      </c>
      <c r="AW24" s="1" t="s">
        <v>188</v>
      </c>
      <c r="AX24" s="1" t="s">
        <v>47</v>
      </c>
      <c r="AY24" s="1" t="s">
        <v>50</v>
      </c>
      <c r="AZ24" s="1" t="s">
        <v>603</v>
      </c>
      <c r="BA24" s="1" t="s">
        <v>604</v>
      </c>
      <c r="BB24" s="1" t="s">
        <v>604</v>
      </c>
      <c r="BC24" s="1" t="s">
        <v>367</v>
      </c>
      <c r="BD24" s="1" t="s">
        <v>220</v>
      </c>
      <c r="BE24" s="1" t="s">
        <v>135</v>
      </c>
      <c r="BF24" s="1" t="s">
        <v>52</v>
      </c>
      <c r="BG24" s="1" t="s">
        <v>53</v>
      </c>
      <c r="BH24" s="1" t="s">
        <v>47</v>
      </c>
      <c r="BI24" s="1" t="s">
        <v>159</v>
      </c>
    </row>
    <row r="25" spans="2:61" x14ac:dyDescent="0.25">
      <c r="B25" s="16">
        <f t="shared" si="15"/>
        <v>21</v>
      </c>
      <c r="C25" s="16" t="str">
        <f t="shared" si="16"/>
        <v>FRA</v>
      </c>
      <c r="D25" s="16" t="str">
        <f t="shared" si="17"/>
        <v>2025-08-01</v>
      </c>
      <c r="E25" s="16" t="str">
        <f t="shared" si="18"/>
        <v>18050214360</v>
      </c>
      <c r="F25" s="16" t="str">
        <f t="shared" si="19"/>
        <v>PDE026649138</v>
      </c>
      <c r="G25" s="16" t="str">
        <f t="shared" si="20"/>
        <v>김영민</v>
      </c>
      <c r="H25" s="16" t="str">
        <f t="shared" si="5"/>
        <v>일반(목록배제,Normal-Manifest Exception)</v>
      </c>
      <c r="I25" s="16">
        <f t="shared" si="21"/>
        <v>57.06</v>
      </c>
      <c r="J25" s="16">
        <f t="shared" si="22"/>
        <v>1</v>
      </c>
      <c r="K25" s="43">
        <f t="shared" si="23"/>
        <v>0.5</v>
      </c>
      <c r="L25" s="43">
        <f t="shared" si="24"/>
        <v>0.5</v>
      </c>
      <c r="M25" s="43">
        <f t="shared" si="10"/>
        <v>0.5</v>
      </c>
      <c r="N25" s="43">
        <f t="shared" si="11"/>
        <v>0.5</v>
      </c>
      <c r="O25" s="23" t="str">
        <f t="shared" si="25"/>
        <v>PDE026649138</v>
      </c>
      <c r="P25" s="51">
        <f>VLOOKUP(C25,MAPPING!$B$24:$G$27,2,0)+(N25-0.5)/0.5*VLOOKUP(C25,MAPPING!$B$24:$G$27,4,0)</f>
        <v>6900</v>
      </c>
      <c r="Q25" s="72">
        <f>VLOOKUP(C25,MAPPING!$B$24:$G$27,6,0)</f>
        <v>3.401757367653961</v>
      </c>
      <c r="R25" s="105">
        <f>Q25*VLOOKUP(C25,MAPPING!$B$24:$H$27,7,0)</f>
        <v>5508.2615999999998</v>
      </c>
      <c r="S25" s="29">
        <f>VLOOKUP(H25,MAPPING!$B$3:$D$12,3,0)</f>
        <v>1100</v>
      </c>
      <c r="T25" s="67">
        <f t="shared" si="13"/>
        <v>0</v>
      </c>
      <c r="U25" s="75">
        <v>0</v>
      </c>
      <c r="V25" s="29">
        <f>(J25*VLOOKUP(M25/J25,MAPPING!$B$15:$C$22,2,10))</f>
        <v>0</v>
      </c>
      <c r="W25" s="100">
        <v>0</v>
      </c>
      <c r="X25" s="68">
        <f>IFERROR(IF($M25&lt;6.000001,0,VLOOKUP($M25,할증료!$B:$C,2,1)),0)</f>
        <v>0</v>
      </c>
      <c r="Y25" s="67">
        <v>0</v>
      </c>
      <c r="Z25" s="29">
        <f t="shared" si="14"/>
        <v>13508.2616</v>
      </c>
      <c r="AB25" s="1" t="s">
        <v>506</v>
      </c>
      <c r="AC25" s="1" t="s">
        <v>131</v>
      </c>
      <c r="AD25" s="1" t="s">
        <v>585</v>
      </c>
      <c r="AE25" s="1" t="s">
        <v>605</v>
      </c>
      <c r="AF25" s="1" t="s">
        <v>384</v>
      </c>
      <c r="AG25" s="1" t="s">
        <v>385</v>
      </c>
      <c r="AH25" s="1">
        <v>2578</v>
      </c>
      <c r="AI25" s="1" t="s">
        <v>47</v>
      </c>
      <c r="AJ25" s="20">
        <v>1</v>
      </c>
      <c r="AK25" s="21">
        <v>0.5</v>
      </c>
      <c r="AL25" s="21">
        <v>0.5</v>
      </c>
      <c r="AM25" s="21">
        <v>0.5</v>
      </c>
      <c r="AN25" s="1" t="s">
        <v>54</v>
      </c>
      <c r="AO25" s="21">
        <v>57.06</v>
      </c>
      <c r="AP25" s="1" t="s">
        <v>49</v>
      </c>
      <c r="AQ25" s="1" t="s">
        <v>49</v>
      </c>
      <c r="AR25" s="1" t="s">
        <v>49</v>
      </c>
      <c r="AS25" s="1" t="s">
        <v>49</v>
      </c>
      <c r="AT25" s="1" t="s">
        <v>49</v>
      </c>
      <c r="AU25" s="1" t="s">
        <v>133</v>
      </c>
      <c r="AV25" s="1" t="s">
        <v>134</v>
      </c>
      <c r="AW25" s="1" t="s">
        <v>188</v>
      </c>
      <c r="AX25" s="1" t="s">
        <v>47</v>
      </c>
      <c r="AY25" s="1" t="s">
        <v>50</v>
      </c>
      <c r="AZ25" s="1" t="s">
        <v>606</v>
      </c>
      <c r="BA25" s="1" t="s">
        <v>607</v>
      </c>
      <c r="BB25" s="1" t="s">
        <v>607</v>
      </c>
      <c r="BC25" s="1" t="s">
        <v>367</v>
      </c>
      <c r="BD25" s="1" t="s">
        <v>220</v>
      </c>
      <c r="BE25" s="1" t="s">
        <v>135</v>
      </c>
      <c r="BF25" s="1" t="s">
        <v>52</v>
      </c>
      <c r="BG25" s="1" t="s">
        <v>53</v>
      </c>
      <c r="BH25" s="1" t="s">
        <v>47</v>
      </c>
      <c r="BI25" s="1" t="s">
        <v>159</v>
      </c>
    </row>
    <row r="26" spans="2:61" x14ac:dyDescent="0.25">
      <c r="B26" s="16">
        <f t="shared" si="15"/>
        <v>22</v>
      </c>
      <c r="C26" s="16" t="str">
        <f t="shared" si="16"/>
        <v>FRA</v>
      </c>
      <c r="D26" s="16" t="str">
        <f t="shared" si="17"/>
        <v>2025-08-01</v>
      </c>
      <c r="E26" s="16" t="str">
        <f t="shared" si="18"/>
        <v>18050214360</v>
      </c>
      <c r="F26" s="16" t="str">
        <f t="shared" si="19"/>
        <v>PDE026649115</v>
      </c>
      <c r="G26" s="16" t="str">
        <f t="shared" si="20"/>
        <v>김지애</v>
      </c>
      <c r="H26" s="16" t="str">
        <f t="shared" si="5"/>
        <v>식물검역(Plants Inspection)</v>
      </c>
      <c r="I26" s="16">
        <f t="shared" si="21"/>
        <v>23.32</v>
      </c>
      <c r="J26" s="16">
        <f t="shared" si="22"/>
        <v>1</v>
      </c>
      <c r="K26" s="43">
        <f t="shared" si="23"/>
        <v>0.5</v>
      </c>
      <c r="L26" s="43">
        <f t="shared" si="24"/>
        <v>0.5</v>
      </c>
      <c r="M26" s="43">
        <f t="shared" si="10"/>
        <v>0.5</v>
      </c>
      <c r="N26" s="43">
        <f t="shared" si="11"/>
        <v>0.5</v>
      </c>
      <c r="O26" s="23" t="str">
        <f t="shared" si="25"/>
        <v>PDE026649115</v>
      </c>
      <c r="P26" s="51">
        <f>VLOOKUP(C26,MAPPING!$B$24:$G$27,2,0)+(N26-0.5)/0.5*VLOOKUP(C26,MAPPING!$B$24:$G$27,4,0)</f>
        <v>6900</v>
      </c>
      <c r="Q26" s="72">
        <f>VLOOKUP(C26,MAPPING!$B$24:$G$27,6,0)</f>
        <v>3.401757367653961</v>
      </c>
      <c r="R26" s="105">
        <f>Q26*VLOOKUP(C26,MAPPING!$B$24:$H$27,7,0)</f>
        <v>5508.2615999999998</v>
      </c>
      <c r="S26" s="29">
        <f>VLOOKUP(H26,MAPPING!$B$3:$D$12,3,0)</f>
        <v>1100</v>
      </c>
      <c r="T26" s="67">
        <f t="shared" si="13"/>
        <v>0</v>
      </c>
      <c r="U26" s="75">
        <v>0</v>
      </c>
      <c r="V26" s="29">
        <f>(J26*VLOOKUP(M26/J26,MAPPING!$B$15:$C$22,2,10))</f>
        <v>0</v>
      </c>
      <c r="W26" s="100">
        <v>0</v>
      </c>
      <c r="X26" s="68">
        <f>IFERROR(IF($M26&lt;6.000001,0,VLOOKUP($M26,할증료!$B:$C,2,1)),0)</f>
        <v>0</v>
      </c>
      <c r="Y26" s="67">
        <v>0</v>
      </c>
      <c r="Z26" s="29">
        <f t="shared" si="14"/>
        <v>13508.2616</v>
      </c>
      <c r="AB26" s="1" t="s">
        <v>506</v>
      </c>
      <c r="AC26" s="1" t="s">
        <v>131</v>
      </c>
      <c r="AD26" s="1" t="s">
        <v>585</v>
      </c>
      <c r="AE26" s="1" t="s">
        <v>608</v>
      </c>
      <c r="AF26" s="1" t="s">
        <v>609</v>
      </c>
      <c r="AG26" s="1" t="s">
        <v>610</v>
      </c>
      <c r="AH26" s="1">
        <v>52521</v>
      </c>
      <c r="AI26" s="1" t="s">
        <v>611</v>
      </c>
      <c r="AJ26" s="20">
        <v>1</v>
      </c>
      <c r="AK26" s="21">
        <v>0.5</v>
      </c>
      <c r="AL26" s="21">
        <v>0.5</v>
      </c>
      <c r="AM26" s="21">
        <v>0.5</v>
      </c>
      <c r="AN26" s="1" t="s">
        <v>254</v>
      </c>
      <c r="AO26" s="21">
        <v>23.32</v>
      </c>
      <c r="AP26" s="1" t="s">
        <v>49</v>
      </c>
      <c r="AQ26" s="1" t="s">
        <v>49</v>
      </c>
      <c r="AR26" s="1" t="s">
        <v>49</v>
      </c>
      <c r="AS26" s="1" t="s">
        <v>49</v>
      </c>
      <c r="AT26" s="1" t="s">
        <v>49</v>
      </c>
      <c r="AU26" s="1" t="s">
        <v>133</v>
      </c>
      <c r="AV26" s="1" t="s">
        <v>134</v>
      </c>
      <c r="AW26" s="1" t="s">
        <v>195</v>
      </c>
      <c r="AX26" s="1" t="s">
        <v>47</v>
      </c>
      <c r="AY26" s="1" t="s">
        <v>50</v>
      </c>
      <c r="AZ26" s="1" t="s">
        <v>612</v>
      </c>
      <c r="BA26" s="1" t="s">
        <v>613</v>
      </c>
      <c r="BB26" s="1" t="s">
        <v>613</v>
      </c>
      <c r="BC26" s="1" t="s">
        <v>367</v>
      </c>
      <c r="BD26" s="1" t="s">
        <v>220</v>
      </c>
      <c r="BE26" s="1" t="s">
        <v>135</v>
      </c>
      <c r="BF26" s="1" t="s">
        <v>52</v>
      </c>
      <c r="BG26" s="1" t="s">
        <v>53</v>
      </c>
      <c r="BH26" s="1" t="s">
        <v>47</v>
      </c>
      <c r="BI26" s="1" t="s">
        <v>159</v>
      </c>
    </row>
    <row r="27" spans="2:61" x14ac:dyDescent="0.25">
      <c r="B27" s="16">
        <f t="shared" si="15"/>
        <v>23</v>
      </c>
      <c r="C27" s="16" t="str">
        <f t="shared" si="16"/>
        <v>FRA</v>
      </c>
      <c r="D27" s="16" t="str">
        <f t="shared" si="17"/>
        <v>2025-08-01</v>
      </c>
      <c r="E27" s="16" t="str">
        <f t="shared" si="18"/>
        <v>18050214360</v>
      </c>
      <c r="F27" s="16" t="str">
        <f t="shared" si="19"/>
        <v>PDE026649114</v>
      </c>
      <c r="G27" s="16" t="str">
        <f t="shared" si="20"/>
        <v>LUU VAN TY</v>
      </c>
      <c r="H27" s="16" t="str">
        <f t="shared" si="5"/>
        <v>일반(목록배제,Normal-Manifest Exception)</v>
      </c>
      <c r="I27" s="16">
        <f t="shared" si="21"/>
        <v>12.83</v>
      </c>
      <c r="J27" s="16">
        <f t="shared" si="22"/>
        <v>1</v>
      </c>
      <c r="K27" s="43">
        <f t="shared" si="23"/>
        <v>0.5</v>
      </c>
      <c r="L27" s="43">
        <f t="shared" si="24"/>
        <v>0.5</v>
      </c>
      <c r="M27" s="43">
        <f t="shared" si="10"/>
        <v>0.5</v>
      </c>
      <c r="N27" s="43">
        <f t="shared" si="11"/>
        <v>0.5</v>
      </c>
      <c r="O27" s="23" t="str">
        <f t="shared" si="25"/>
        <v>PDE026649114</v>
      </c>
      <c r="P27" s="51">
        <f>VLOOKUP(C27,MAPPING!$B$24:$G$27,2,0)+(N27-0.5)/0.5*VLOOKUP(C27,MAPPING!$B$24:$G$27,4,0)</f>
        <v>6900</v>
      </c>
      <c r="Q27" s="72">
        <f>VLOOKUP(C27,MAPPING!$B$24:$G$27,6,0)</f>
        <v>3.401757367653961</v>
      </c>
      <c r="R27" s="105">
        <f>Q27*VLOOKUP(C27,MAPPING!$B$24:$H$27,7,0)</f>
        <v>5508.2615999999998</v>
      </c>
      <c r="S27" s="29">
        <f>VLOOKUP(H27,MAPPING!$B$3:$D$12,3,0)</f>
        <v>1100</v>
      </c>
      <c r="T27" s="67">
        <f t="shared" si="13"/>
        <v>0</v>
      </c>
      <c r="U27" s="75">
        <v>0</v>
      </c>
      <c r="V27" s="29">
        <f>(J27*VLOOKUP(M27/J27,MAPPING!$B$15:$C$22,2,10))</f>
        <v>0</v>
      </c>
      <c r="W27" s="100">
        <v>0</v>
      </c>
      <c r="X27" s="68">
        <f>IFERROR(IF($M27&lt;6.000001,0,VLOOKUP($M27,할증료!$B:$C,2,1)),0)</f>
        <v>0</v>
      </c>
      <c r="Y27" s="67">
        <v>0</v>
      </c>
      <c r="Z27" s="29">
        <f t="shared" si="14"/>
        <v>13508.2616</v>
      </c>
      <c r="AB27" s="1" t="s">
        <v>506</v>
      </c>
      <c r="AC27" s="1" t="s">
        <v>131</v>
      </c>
      <c r="AD27" s="1" t="s">
        <v>585</v>
      </c>
      <c r="AE27" s="1" t="s">
        <v>614</v>
      </c>
      <c r="AF27" s="1" t="s">
        <v>615</v>
      </c>
      <c r="AG27" s="1" t="s">
        <v>616</v>
      </c>
      <c r="AH27" s="1">
        <v>28643</v>
      </c>
      <c r="AI27" s="1" t="s">
        <v>47</v>
      </c>
      <c r="AJ27" s="20">
        <v>1</v>
      </c>
      <c r="AK27" s="21">
        <v>0.5</v>
      </c>
      <c r="AL27" s="21">
        <v>0.5</v>
      </c>
      <c r="AM27" s="21">
        <v>0.5</v>
      </c>
      <c r="AN27" s="1" t="s">
        <v>54</v>
      </c>
      <c r="AO27" s="21">
        <v>12.83</v>
      </c>
      <c r="AP27" s="1" t="s">
        <v>49</v>
      </c>
      <c r="AQ27" s="1" t="s">
        <v>49</v>
      </c>
      <c r="AR27" s="1" t="s">
        <v>49</v>
      </c>
      <c r="AS27" s="1" t="s">
        <v>49</v>
      </c>
      <c r="AT27" s="1" t="s">
        <v>49</v>
      </c>
      <c r="AU27" s="1" t="s">
        <v>133</v>
      </c>
      <c r="AV27" s="1" t="s">
        <v>134</v>
      </c>
      <c r="AW27" s="1" t="s">
        <v>195</v>
      </c>
      <c r="AX27" s="1" t="s">
        <v>47</v>
      </c>
      <c r="AY27" s="1" t="s">
        <v>50</v>
      </c>
      <c r="AZ27" s="1" t="s">
        <v>617</v>
      </c>
      <c r="BA27" s="1" t="s">
        <v>618</v>
      </c>
      <c r="BB27" s="1" t="s">
        <v>618</v>
      </c>
      <c r="BC27" s="1" t="s">
        <v>367</v>
      </c>
      <c r="BD27" s="1" t="s">
        <v>220</v>
      </c>
      <c r="BE27" s="1" t="s">
        <v>135</v>
      </c>
      <c r="BF27" s="1" t="s">
        <v>52</v>
      </c>
      <c r="BG27" s="1" t="s">
        <v>53</v>
      </c>
      <c r="BH27" s="1" t="s">
        <v>47</v>
      </c>
      <c r="BI27" s="1" t="s">
        <v>159</v>
      </c>
    </row>
    <row r="28" spans="2:61" x14ac:dyDescent="0.25">
      <c r="B28" s="16">
        <f t="shared" si="15"/>
        <v>24</v>
      </c>
      <c r="C28" s="16" t="str">
        <f t="shared" si="16"/>
        <v>FRA</v>
      </c>
      <c r="D28" s="16" t="str">
        <f t="shared" si="17"/>
        <v>2025-08-01</v>
      </c>
      <c r="E28" s="16" t="str">
        <f t="shared" si="18"/>
        <v>18050214360</v>
      </c>
      <c r="F28" s="16" t="str">
        <f t="shared" si="19"/>
        <v>PDE026649109</v>
      </c>
      <c r="G28" s="16" t="str">
        <f t="shared" si="20"/>
        <v>황영식</v>
      </c>
      <c r="H28" s="16" t="str">
        <f t="shared" si="5"/>
        <v>목록(Manifest)</v>
      </c>
      <c r="I28" s="16">
        <f t="shared" si="21"/>
        <v>49.22</v>
      </c>
      <c r="J28" s="16">
        <f t="shared" si="22"/>
        <v>1</v>
      </c>
      <c r="K28" s="43">
        <f t="shared" si="23"/>
        <v>0.5</v>
      </c>
      <c r="L28" s="43">
        <f t="shared" si="24"/>
        <v>1.1000000000000001</v>
      </c>
      <c r="M28" s="43">
        <f t="shared" si="10"/>
        <v>1.1000000000000001</v>
      </c>
      <c r="N28" s="43">
        <f t="shared" si="11"/>
        <v>1.5</v>
      </c>
      <c r="O28" s="23" t="str">
        <f t="shared" si="25"/>
        <v>PDE026649109</v>
      </c>
      <c r="P28" s="51">
        <f>VLOOKUP(C28,MAPPING!$B$24:$G$27,2,0)+(N28-0.5)/0.5*VLOOKUP(C28,MAPPING!$B$24:$G$27,4,0)</f>
        <v>11800</v>
      </c>
      <c r="Q28" s="72">
        <f>VLOOKUP(C28,MAPPING!$B$24:$G$27,6,0)</f>
        <v>3.401757367653961</v>
      </c>
      <c r="R28" s="105">
        <f>Q28*VLOOKUP(C28,MAPPING!$B$24:$H$27,7,0)</f>
        <v>5508.2615999999998</v>
      </c>
      <c r="S28" s="29">
        <f>VLOOKUP(H28,MAPPING!$B$3:$D$12,3,0)</f>
        <v>0</v>
      </c>
      <c r="T28" s="67">
        <f t="shared" si="13"/>
        <v>0</v>
      </c>
      <c r="U28" s="75">
        <v>0</v>
      </c>
      <c r="V28" s="29">
        <f>(J28*VLOOKUP(M28/J28,MAPPING!$B$15:$C$22,2,10))</f>
        <v>0</v>
      </c>
      <c r="W28" s="100">
        <v>0</v>
      </c>
      <c r="X28" s="68">
        <f>IFERROR(IF($M28&lt;6.000001,0,VLOOKUP($M28,할증료!$B:$C,2,1)),0)</f>
        <v>0</v>
      </c>
      <c r="Y28" s="67">
        <v>0</v>
      </c>
      <c r="Z28" s="29">
        <f t="shared" si="14"/>
        <v>17308.261599999998</v>
      </c>
      <c r="AB28" s="1" t="s">
        <v>506</v>
      </c>
      <c r="AC28" s="1" t="s">
        <v>131</v>
      </c>
      <c r="AD28" s="1" t="s">
        <v>585</v>
      </c>
      <c r="AE28" s="1" t="s">
        <v>619</v>
      </c>
      <c r="AF28" s="1" t="s">
        <v>620</v>
      </c>
      <c r="AG28" s="1" t="s">
        <v>621</v>
      </c>
      <c r="AH28" s="1">
        <v>1002</v>
      </c>
      <c r="AI28" s="1" t="s">
        <v>47</v>
      </c>
      <c r="AJ28" s="20">
        <v>1</v>
      </c>
      <c r="AK28" s="21">
        <v>0.5</v>
      </c>
      <c r="AL28" s="21">
        <v>1.1000000000000001</v>
      </c>
      <c r="AM28" s="21">
        <v>1.1000000000000001</v>
      </c>
      <c r="AN28" s="1" t="s">
        <v>48</v>
      </c>
      <c r="AO28" s="21">
        <v>49.22</v>
      </c>
      <c r="AP28" s="1" t="s">
        <v>49</v>
      </c>
      <c r="AQ28" s="1" t="s">
        <v>49</v>
      </c>
      <c r="AR28" s="1" t="s">
        <v>49</v>
      </c>
      <c r="AS28" s="1" t="s">
        <v>49</v>
      </c>
      <c r="AT28" s="1" t="s">
        <v>49</v>
      </c>
      <c r="AU28" s="1" t="s">
        <v>133</v>
      </c>
      <c r="AV28" s="1" t="s">
        <v>134</v>
      </c>
      <c r="AW28" s="1" t="s">
        <v>622</v>
      </c>
      <c r="AX28" s="1" t="s">
        <v>47</v>
      </c>
      <c r="AY28" s="1" t="s">
        <v>50</v>
      </c>
      <c r="AZ28" s="1" t="s">
        <v>623</v>
      </c>
      <c r="BA28" s="1" t="s">
        <v>624</v>
      </c>
      <c r="BB28" s="1" t="s">
        <v>624</v>
      </c>
      <c r="BC28" s="1" t="s">
        <v>367</v>
      </c>
      <c r="BD28" s="1" t="s">
        <v>220</v>
      </c>
      <c r="BE28" s="1" t="s">
        <v>135</v>
      </c>
      <c r="BF28" s="1" t="s">
        <v>52</v>
      </c>
      <c r="BG28" s="1" t="s">
        <v>53</v>
      </c>
      <c r="BH28" s="1" t="s">
        <v>47</v>
      </c>
      <c r="BI28" s="1" t="s">
        <v>159</v>
      </c>
    </row>
    <row r="29" spans="2:61" x14ac:dyDescent="0.25">
      <c r="B29" s="16">
        <f t="shared" si="15"/>
        <v>25</v>
      </c>
      <c r="C29" s="16" t="str">
        <f t="shared" si="16"/>
        <v>FRA</v>
      </c>
      <c r="D29" s="16" t="str">
        <f t="shared" si="17"/>
        <v>2025-08-01</v>
      </c>
      <c r="E29" s="16" t="str">
        <f t="shared" si="18"/>
        <v>18050214360</v>
      </c>
      <c r="F29" s="16" t="str">
        <f t="shared" si="19"/>
        <v>PDE026649107</v>
      </c>
      <c r="G29" s="16" t="str">
        <f t="shared" si="20"/>
        <v>이은진</v>
      </c>
      <c r="H29" s="16" t="str">
        <f t="shared" si="5"/>
        <v>일반(목록배제,Normal-Manifest Exception)</v>
      </c>
      <c r="I29" s="16">
        <f t="shared" si="21"/>
        <v>55.64</v>
      </c>
      <c r="J29" s="16">
        <f t="shared" si="22"/>
        <v>1</v>
      </c>
      <c r="K29" s="43">
        <f t="shared" si="23"/>
        <v>1</v>
      </c>
      <c r="L29" s="43">
        <f t="shared" si="24"/>
        <v>0.5</v>
      </c>
      <c r="M29" s="43">
        <f t="shared" si="10"/>
        <v>1</v>
      </c>
      <c r="N29" s="43">
        <f t="shared" si="11"/>
        <v>1</v>
      </c>
      <c r="O29" s="23" t="str">
        <f t="shared" si="25"/>
        <v>PDE026649107</v>
      </c>
      <c r="P29" s="51">
        <f>VLOOKUP(C29,MAPPING!$B$24:$G$27,2,0)+(N29-0.5)/0.5*VLOOKUP(C29,MAPPING!$B$24:$G$27,4,0)</f>
        <v>9350</v>
      </c>
      <c r="Q29" s="72">
        <f>VLOOKUP(C29,MAPPING!$B$24:$G$27,6,0)</f>
        <v>3.401757367653961</v>
      </c>
      <c r="R29" s="105">
        <f>Q29*VLOOKUP(C29,MAPPING!$B$24:$H$27,7,0)</f>
        <v>5508.2615999999998</v>
      </c>
      <c r="S29" s="29">
        <f>VLOOKUP(H29,MAPPING!$B$3:$D$12,3,0)</f>
        <v>1100</v>
      </c>
      <c r="T29" s="67">
        <f t="shared" si="13"/>
        <v>0</v>
      </c>
      <c r="U29" s="75">
        <v>0</v>
      </c>
      <c r="V29" s="29">
        <f>(J29*VLOOKUP(M29/J29,MAPPING!$B$15:$C$22,2,10))</f>
        <v>0</v>
      </c>
      <c r="W29" s="100">
        <v>0</v>
      </c>
      <c r="X29" s="68">
        <f>IFERROR(IF($M29&lt;6.000001,0,VLOOKUP($M29,할증료!$B:$C,2,1)),0)</f>
        <v>0</v>
      </c>
      <c r="Y29" s="67">
        <v>0</v>
      </c>
      <c r="Z29" s="29">
        <f t="shared" si="14"/>
        <v>15958.2616</v>
      </c>
      <c r="AB29" s="1" t="s">
        <v>506</v>
      </c>
      <c r="AC29" s="1" t="s">
        <v>131</v>
      </c>
      <c r="AD29" s="1" t="s">
        <v>585</v>
      </c>
      <c r="AE29" s="1" t="s">
        <v>625</v>
      </c>
      <c r="AF29" s="1" t="s">
        <v>626</v>
      </c>
      <c r="AG29" s="1" t="s">
        <v>627</v>
      </c>
      <c r="AH29" s="1">
        <v>52430</v>
      </c>
      <c r="AI29" s="1" t="s">
        <v>47</v>
      </c>
      <c r="AJ29" s="20">
        <v>1</v>
      </c>
      <c r="AK29" s="21">
        <v>1</v>
      </c>
      <c r="AL29" s="21">
        <v>0.5</v>
      </c>
      <c r="AM29" s="21">
        <v>1</v>
      </c>
      <c r="AN29" s="1" t="s">
        <v>54</v>
      </c>
      <c r="AO29" s="21">
        <v>55.64</v>
      </c>
      <c r="AP29" s="1" t="s">
        <v>49</v>
      </c>
      <c r="AQ29" s="1" t="s">
        <v>49</v>
      </c>
      <c r="AR29" s="1" t="s">
        <v>49</v>
      </c>
      <c r="AS29" s="1" t="s">
        <v>49</v>
      </c>
      <c r="AT29" s="1" t="s">
        <v>49</v>
      </c>
      <c r="AU29" s="1" t="s">
        <v>133</v>
      </c>
      <c r="AV29" s="1" t="s">
        <v>134</v>
      </c>
      <c r="AW29" s="1" t="s">
        <v>195</v>
      </c>
      <c r="AX29" s="1" t="s">
        <v>47</v>
      </c>
      <c r="AY29" s="1" t="s">
        <v>50</v>
      </c>
      <c r="AZ29" s="1" t="s">
        <v>628</v>
      </c>
      <c r="BA29" s="1" t="s">
        <v>629</v>
      </c>
      <c r="BB29" s="1" t="s">
        <v>629</v>
      </c>
      <c r="BC29" s="1" t="s">
        <v>367</v>
      </c>
      <c r="BD29" s="1" t="s">
        <v>220</v>
      </c>
      <c r="BE29" s="1" t="s">
        <v>135</v>
      </c>
      <c r="BF29" s="1" t="s">
        <v>52</v>
      </c>
      <c r="BG29" s="1" t="s">
        <v>53</v>
      </c>
      <c r="BH29" s="1" t="s">
        <v>47</v>
      </c>
      <c r="BI29" s="1" t="s">
        <v>159</v>
      </c>
    </row>
    <row r="30" spans="2:61" x14ac:dyDescent="0.25">
      <c r="B30" s="16">
        <f t="shared" si="15"/>
        <v>26</v>
      </c>
      <c r="C30" s="16" t="str">
        <f t="shared" si="16"/>
        <v>FRA</v>
      </c>
      <c r="D30" s="16" t="str">
        <f t="shared" si="17"/>
        <v>2025-08-01</v>
      </c>
      <c r="E30" s="16" t="str">
        <f t="shared" si="18"/>
        <v>18050214360</v>
      </c>
      <c r="F30" s="16" t="str">
        <f t="shared" si="19"/>
        <v>PDE026649106</v>
      </c>
      <c r="G30" s="16" t="str">
        <f t="shared" si="20"/>
        <v>황상윤</v>
      </c>
      <c r="H30" s="16" t="str">
        <f t="shared" si="5"/>
        <v>목록(Manifest)</v>
      </c>
      <c r="I30" s="16">
        <f t="shared" si="21"/>
        <v>131.21</v>
      </c>
      <c r="J30" s="16">
        <f t="shared" si="22"/>
        <v>1</v>
      </c>
      <c r="K30" s="43">
        <f t="shared" si="23"/>
        <v>0.5</v>
      </c>
      <c r="L30" s="43">
        <f t="shared" si="24"/>
        <v>1.9</v>
      </c>
      <c r="M30" s="43">
        <f t="shared" si="10"/>
        <v>3.5</v>
      </c>
      <c r="N30" s="43">
        <f t="shared" si="11"/>
        <v>3.5</v>
      </c>
      <c r="O30" s="23" t="str">
        <f t="shared" si="25"/>
        <v>PDE026649106</v>
      </c>
      <c r="P30" s="51">
        <f>VLOOKUP(C30,MAPPING!$B$24:$G$27,2,0)+(N30-0.5)/0.5*VLOOKUP(C30,MAPPING!$B$24:$G$27,4,0)</f>
        <v>21600</v>
      </c>
      <c r="Q30" s="72">
        <f>VLOOKUP(C30,MAPPING!$B$24:$G$27,6,0)</f>
        <v>3.401757367653961</v>
      </c>
      <c r="R30" s="105">
        <f>Q30*VLOOKUP(C30,MAPPING!$B$24:$H$27,7,0)</f>
        <v>5508.2615999999998</v>
      </c>
      <c r="S30" s="29">
        <f>VLOOKUP(H30,MAPPING!$B$3:$D$12,3,0)</f>
        <v>0</v>
      </c>
      <c r="T30" s="67">
        <f t="shared" si="13"/>
        <v>0</v>
      </c>
      <c r="U30" s="75">
        <v>0</v>
      </c>
      <c r="V30" s="29">
        <f>(J30*VLOOKUP(M30/J30,MAPPING!$B$15:$C$22,2,10))</f>
        <v>550</v>
      </c>
      <c r="W30" s="100">
        <v>0</v>
      </c>
      <c r="X30" s="68">
        <f>IFERROR(IF($M30&lt;6.000001,0,VLOOKUP($M30,할증료!$B:$C,2,1)),0)</f>
        <v>0</v>
      </c>
      <c r="Y30" s="67">
        <v>0</v>
      </c>
      <c r="Z30" s="29">
        <f t="shared" si="14"/>
        <v>27658.261599999998</v>
      </c>
      <c r="AB30" s="1" t="s">
        <v>506</v>
      </c>
      <c r="AC30" s="1" t="s">
        <v>131</v>
      </c>
      <c r="AD30" s="1" t="s">
        <v>585</v>
      </c>
      <c r="AE30" s="1" t="s">
        <v>630</v>
      </c>
      <c r="AF30" s="1" t="s">
        <v>631</v>
      </c>
      <c r="AG30" s="1" t="s">
        <v>632</v>
      </c>
      <c r="AH30" s="1">
        <v>38668</v>
      </c>
      <c r="AI30" s="1" t="s">
        <v>47</v>
      </c>
      <c r="AJ30" s="20">
        <v>1</v>
      </c>
      <c r="AK30" s="21">
        <v>0.5</v>
      </c>
      <c r="AL30" s="21">
        <v>1.9</v>
      </c>
      <c r="AM30" s="21">
        <v>3.5</v>
      </c>
      <c r="AN30" s="1" t="s">
        <v>48</v>
      </c>
      <c r="AO30" s="21">
        <v>131.21</v>
      </c>
      <c r="AP30" s="1" t="s">
        <v>49</v>
      </c>
      <c r="AQ30" s="1" t="s">
        <v>49</v>
      </c>
      <c r="AR30" s="1" t="s">
        <v>49</v>
      </c>
      <c r="AS30" s="1" t="s">
        <v>49</v>
      </c>
      <c r="AT30" s="1" t="s">
        <v>49</v>
      </c>
      <c r="AU30" s="1" t="s">
        <v>133</v>
      </c>
      <c r="AV30" s="1" t="s">
        <v>134</v>
      </c>
      <c r="AW30" s="1" t="s">
        <v>633</v>
      </c>
      <c r="AX30" s="1" t="s">
        <v>47</v>
      </c>
      <c r="AY30" s="1" t="s">
        <v>50</v>
      </c>
      <c r="AZ30" s="1" t="s">
        <v>634</v>
      </c>
      <c r="BA30" s="1" t="s">
        <v>635</v>
      </c>
      <c r="BB30" s="1" t="s">
        <v>635</v>
      </c>
      <c r="BC30" s="1" t="s">
        <v>367</v>
      </c>
      <c r="BD30" s="1" t="s">
        <v>220</v>
      </c>
      <c r="BE30" s="1" t="s">
        <v>135</v>
      </c>
      <c r="BF30" s="1" t="s">
        <v>52</v>
      </c>
      <c r="BG30" s="1" t="s">
        <v>53</v>
      </c>
      <c r="BH30" s="1" t="s">
        <v>47</v>
      </c>
      <c r="BI30" s="1" t="s">
        <v>159</v>
      </c>
    </row>
    <row r="31" spans="2:61" x14ac:dyDescent="0.25">
      <c r="B31" s="16">
        <f t="shared" si="15"/>
        <v>27</v>
      </c>
      <c r="C31" s="16" t="str">
        <f t="shared" si="16"/>
        <v>FRA</v>
      </c>
      <c r="D31" s="16" t="str">
        <f t="shared" si="17"/>
        <v>2025-08-01</v>
      </c>
      <c r="E31" s="16" t="str">
        <f t="shared" si="18"/>
        <v>18050214360</v>
      </c>
      <c r="F31" s="16" t="str">
        <f t="shared" si="19"/>
        <v>PDE026649104</v>
      </c>
      <c r="G31" s="16" t="str">
        <f t="shared" si="20"/>
        <v>황인철</v>
      </c>
      <c r="H31" s="16" t="str">
        <f t="shared" si="5"/>
        <v>목록(Manifest)</v>
      </c>
      <c r="I31" s="16">
        <f t="shared" si="21"/>
        <v>135.78</v>
      </c>
      <c r="J31" s="16">
        <f t="shared" si="22"/>
        <v>1</v>
      </c>
      <c r="K31" s="43">
        <f t="shared" si="23"/>
        <v>0.5</v>
      </c>
      <c r="L31" s="43">
        <f t="shared" si="24"/>
        <v>0.7</v>
      </c>
      <c r="M31" s="43">
        <f t="shared" si="10"/>
        <v>0.7</v>
      </c>
      <c r="N31" s="43">
        <f t="shared" si="11"/>
        <v>1</v>
      </c>
      <c r="O31" s="23" t="str">
        <f t="shared" si="25"/>
        <v>PDE026649104</v>
      </c>
      <c r="P31" s="51">
        <f>VLOOKUP(C31,MAPPING!$B$24:$G$27,2,0)+(N31-0.5)/0.5*VLOOKUP(C31,MAPPING!$B$24:$G$27,4,0)</f>
        <v>9350</v>
      </c>
      <c r="Q31" s="72">
        <f>VLOOKUP(C31,MAPPING!$B$24:$G$27,6,0)</f>
        <v>3.401757367653961</v>
      </c>
      <c r="R31" s="105">
        <f>Q31*VLOOKUP(C31,MAPPING!$B$24:$H$27,7,0)</f>
        <v>5508.2615999999998</v>
      </c>
      <c r="S31" s="29">
        <f>VLOOKUP(H31,MAPPING!$B$3:$D$12,3,0)</f>
        <v>0</v>
      </c>
      <c r="T31" s="67">
        <f t="shared" si="13"/>
        <v>0</v>
      </c>
      <c r="U31" s="75">
        <v>0</v>
      </c>
      <c r="V31" s="29">
        <f>(J31*VLOOKUP(M31/J31,MAPPING!$B$15:$C$22,2,10))</f>
        <v>0</v>
      </c>
      <c r="W31" s="100">
        <v>0</v>
      </c>
      <c r="X31" s="68">
        <f>IFERROR(IF($M31&lt;6.000001,0,VLOOKUP($M31,할증료!$B:$C,2,1)),0)</f>
        <v>0</v>
      </c>
      <c r="Y31" s="67">
        <v>0</v>
      </c>
      <c r="Z31" s="29">
        <f t="shared" si="14"/>
        <v>14858.2616</v>
      </c>
      <c r="AB31" s="1" t="s">
        <v>506</v>
      </c>
      <c r="AC31" s="1" t="s">
        <v>131</v>
      </c>
      <c r="AD31" s="1" t="s">
        <v>585</v>
      </c>
      <c r="AE31" s="1" t="s">
        <v>636</v>
      </c>
      <c r="AF31" s="1" t="s">
        <v>322</v>
      </c>
      <c r="AG31" s="1" t="s">
        <v>637</v>
      </c>
      <c r="AH31" s="1">
        <v>8371</v>
      </c>
      <c r="AI31" s="1" t="s">
        <v>47</v>
      </c>
      <c r="AJ31" s="20">
        <v>1</v>
      </c>
      <c r="AK31" s="21">
        <v>0.5</v>
      </c>
      <c r="AL31" s="21">
        <v>0.7</v>
      </c>
      <c r="AM31" s="21">
        <v>0.7</v>
      </c>
      <c r="AN31" s="1" t="s">
        <v>48</v>
      </c>
      <c r="AO31" s="21">
        <v>135.78</v>
      </c>
      <c r="AP31" s="1" t="s">
        <v>49</v>
      </c>
      <c r="AQ31" s="1" t="s">
        <v>49</v>
      </c>
      <c r="AR31" s="1" t="s">
        <v>49</v>
      </c>
      <c r="AS31" s="1" t="s">
        <v>49</v>
      </c>
      <c r="AT31" s="1" t="s">
        <v>49</v>
      </c>
      <c r="AU31" s="1" t="s">
        <v>133</v>
      </c>
      <c r="AV31" s="1" t="s">
        <v>134</v>
      </c>
      <c r="AW31" s="1" t="s">
        <v>323</v>
      </c>
      <c r="AX31" s="1" t="s">
        <v>47</v>
      </c>
      <c r="AY31" s="1" t="s">
        <v>50</v>
      </c>
      <c r="AZ31" s="1" t="s">
        <v>638</v>
      </c>
      <c r="BA31" s="1" t="s">
        <v>639</v>
      </c>
      <c r="BB31" s="1" t="s">
        <v>639</v>
      </c>
      <c r="BC31" s="1" t="s">
        <v>367</v>
      </c>
      <c r="BD31" s="1" t="s">
        <v>220</v>
      </c>
      <c r="BE31" s="1" t="s">
        <v>135</v>
      </c>
      <c r="BF31" s="1" t="s">
        <v>52</v>
      </c>
      <c r="BG31" s="1" t="s">
        <v>53</v>
      </c>
      <c r="BH31" s="1" t="s">
        <v>47</v>
      </c>
      <c r="BI31" s="1" t="s">
        <v>159</v>
      </c>
    </row>
    <row r="32" spans="2:61" x14ac:dyDescent="0.25">
      <c r="B32" s="16">
        <f t="shared" si="15"/>
        <v>28</v>
      </c>
      <c r="C32" s="16" t="str">
        <f t="shared" si="16"/>
        <v>FRA</v>
      </c>
      <c r="D32" s="16" t="str">
        <f t="shared" si="17"/>
        <v>2025-08-01</v>
      </c>
      <c r="E32" s="16" t="str">
        <f t="shared" si="18"/>
        <v>18050214360</v>
      </c>
      <c r="F32" s="16" t="str">
        <f t="shared" si="19"/>
        <v>PDE026649102</v>
      </c>
      <c r="G32" s="16" t="str">
        <f t="shared" si="20"/>
        <v>유명길</v>
      </c>
      <c r="H32" s="16" t="str">
        <f t="shared" si="5"/>
        <v>일반(목록배제,Normal-Manifest Exception)</v>
      </c>
      <c r="I32" s="16">
        <f t="shared" si="21"/>
        <v>122.29</v>
      </c>
      <c r="J32" s="16">
        <f t="shared" si="22"/>
        <v>1</v>
      </c>
      <c r="K32" s="43">
        <f t="shared" si="23"/>
        <v>1</v>
      </c>
      <c r="L32" s="43">
        <f t="shared" si="24"/>
        <v>0.6</v>
      </c>
      <c r="M32" s="43">
        <f t="shared" si="10"/>
        <v>1</v>
      </c>
      <c r="N32" s="43">
        <f t="shared" si="11"/>
        <v>1</v>
      </c>
      <c r="O32" s="23" t="str">
        <f t="shared" si="25"/>
        <v>PDE026649102</v>
      </c>
      <c r="P32" s="51">
        <f>VLOOKUP(C32,MAPPING!$B$24:$G$27,2,0)+(N32-0.5)/0.5*VLOOKUP(C32,MAPPING!$B$24:$G$27,4,0)</f>
        <v>9350</v>
      </c>
      <c r="Q32" s="72">
        <f>VLOOKUP(C32,MAPPING!$B$24:$G$27,6,0)</f>
        <v>3.401757367653961</v>
      </c>
      <c r="R32" s="105">
        <f>Q32*VLOOKUP(C32,MAPPING!$B$24:$H$27,7,0)</f>
        <v>5508.2615999999998</v>
      </c>
      <c r="S32" s="29">
        <f>VLOOKUP(H32,MAPPING!$B$3:$D$12,3,0)</f>
        <v>1100</v>
      </c>
      <c r="T32" s="67">
        <f t="shared" si="13"/>
        <v>0</v>
      </c>
      <c r="U32" s="75">
        <v>0</v>
      </c>
      <c r="V32" s="29">
        <f>(J32*VLOOKUP(M32/J32,MAPPING!$B$15:$C$22,2,10))</f>
        <v>0</v>
      </c>
      <c r="W32" s="100">
        <v>0</v>
      </c>
      <c r="X32" s="68">
        <f>IFERROR(IF($M32&lt;6.000001,0,VLOOKUP($M32,할증료!$B:$C,2,1)),0)</f>
        <v>0</v>
      </c>
      <c r="Y32" s="67">
        <v>0</v>
      </c>
      <c r="Z32" s="29">
        <f t="shared" si="14"/>
        <v>15958.2616</v>
      </c>
      <c r="AB32" s="1" t="s">
        <v>506</v>
      </c>
      <c r="AC32" s="1" t="s">
        <v>131</v>
      </c>
      <c r="AD32" s="1" t="s">
        <v>585</v>
      </c>
      <c r="AE32" s="1" t="s">
        <v>640</v>
      </c>
      <c r="AF32" s="1" t="s">
        <v>377</v>
      </c>
      <c r="AG32" s="1" t="s">
        <v>378</v>
      </c>
      <c r="AH32" s="1">
        <v>2702</v>
      </c>
      <c r="AI32" s="1" t="s">
        <v>47</v>
      </c>
      <c r="AJ32" s="20">
        <v>1</v>
      </c>
      <c r="AK32" s="21">
        <v>1</v>
      </c>
      <c r="AL32" s="21">
        <v>0.6</v>
      </c>
      <c r="AM32" s="21">
        <v>1</v>
      </c>
      <c r="AN32" s="1" t="s">
        <v>54</v>
      </c>
      <c r="AO32" s="21">
        <v>122.29</v>
      </c>
      <c r="AP32" s="1" t="s">
        <v>49</v>
      </c>
      <c r="AQ32" s="1" t="s">
        <v>49</v>
      </c>
      <c r="AR32" s="1" t="s">
        <v>49</v>
      </c>
      <c r="AS32" s="1" t="s">
        <v>49</v>
      </c>
      <c r="AT32" s="1" t="s">
        <v>49</v>
      </c>
      <c r="AU32" s="1" t="s">
        <v>133</v>
      </c>
      <c r="AV32" s="1" t="s">
        <v>134</v>
      </c>
      <c r="AW32" s="1" t="s">
        <v>188</v>
      </c>
      <c r="AX32" s="1" t="s">
        <v>47</v>
      </c>
      <c r="AY32" s="1" t="s">
        <v>50</v>
      </c>
      <c r="AZ32" s="1" t="s">
        <v>641</v>
      </c>
      <c r="BA32" s="1" t="s">
        <v>642</v>
      </c>
      <c r="BB32" s="1" t="s">
        <v>642</v>
      </c>
      <c r="BC32" s="1" t="s">
        <v>367</v>
      </c>
      <c r="BD32" s="1" t="s">
        <v>220</v>
      </c>
      <c r="BE32" s="1" t="s">
        <v>135</v>
      </c>
      <c r="BF32" s="1" t="s">
        <v>52</v>
      </c>
      <c r="BG32" s="1" t="s">
        <v>53</v>
      </c>
      <c r="BH32" s="1" t="s">
        <v>47</v>
      </c>
      <c r="BI32" s="1" t="s">
        <v>159</v>
      </c>
    </row>
    <row r="33" spans="2:61" x14ac:dyDescent="0.25">
      <c r="B33" s="16">
        <f t="shared" si="15"/>
        <v>29</v>
      </c>
      <c r="C33" s="16" t="str">
        <f t="shared" si="16"/>
        <v>FRA</v>
      </c>
      <c r="D33" s="16" t="str">
        <f t="shared" si="17"/>
        <v>2025-08-01</v>
      </c>
      <c r="E33" s="16" t="str">
        <f t="shared" si="18"/>
        <v>18050214360</v>
      </c>
      <c r="F33" s="16" t="str">
        <f t="shared" si="19"/>
        <v>PDE026649082</v>
      </c>
      <c r="G33" s="16" t="str">
        <f t="shared" si="20"/>
        <v>임민정</v>
      </c>
      <c r="H33" s="16" t="str">
        <f t="shared" si="5"/>
        <v>목록(Manifest)</v>
      </c>
      <c r="I33" s="16">
        <f t="shared" si="21"/>
        <v>70.319999999999993</v>
      </c>
      <c r="J33" s="16">
        <f t="shared" si="22"/>
        <v>1</v>
      </c>
      <c r="K33" s="43">
        <f t="shared" si="23"/>
        <v>1</v>
      </c>
      <c r="L33" s="43">
        <f t="shared" si="24"/>
        <v>1.4</v>
      </c>
      <c r="M33" s="43">
        <f t="shared" si="10"/>
        <v>1.4</v>
      </c>
      <c r="N33" s="43">
        <f t="shared" si="11"/>
        <v>1.5</v>
      </c>
      <c r="O33" s="23" t="str">
        <f t="shared" si="25"/>
        <v>PDE026649082</v>
      </c>
      <c r="P33" s="51">
        <f>VLOOKUP(C33,MAPPING!$B$24:$G$27,2,0)+(N33-0.5)/0.5*VLOOKUP(C33,MAPPING!$B$24:$G$27,4,0)</f>
        <v>11800</v>
      </c>
      <c r="Q33" s="72">
        <f>VLOOKUP(C33,MAPPING!$B$24:$G$27,6,0)</f>
        <v>3.401757367653961</v>
      </c>
      <c r="R33" s="105">
        <f>Q33*VLOOKUP(C33,MAPPING!$B$24:$H$27,7,0)</f>
        <v>5508.2615999999998</v>
      </c>
      <c r="S33" s="29">
        <f>VLOOKUP(H33,MAPPING!$B$3:$D$12,3,0)</f>
        <v>0</v>
      </c>
      <c r="T33" s="67">
        <f t="shared" si="13"/>
        <v>0</v>
      </c>
      <c r="U33" s="75">
        <v>0</v>
      </c>
      <c r="V33" s="29">
        <f>(J33*VLOOKUP(M33/J33,MAPPING!$B$15:$C$22,2,10))</f>
        <v>0</v>
      </c>
      <c r="W33" s="100">
        <v>0</v>
      </c>
      <c r="X33" s="68">
        <f>IFERROR(IF($M33&lt;6.000001,0,VLOOKUP($M33,할증료!$B:$C,2,1)),0)</f>
        <v>0</v>
      </c>
      <c r="Y33" s="67">
        <v>0</v>
      </c>
      <c r="Z33" s="29">
        <f t="shared" si="14"/>
        <v>17308.261599999998</v>
      </c>
      <c r="AB33" s="1" t="s">
        <v>506</v>
      </c>
      <c r="AC33" s="1" t="s">
        <v>131</v>
      </c>
      <c r="AD33" s="1" t="s">
        <v>585</v>
      </c>
      <c r="AE33" s="1" t="s">
        <v>643</v>
      </c>
      <c r="AF33" s="1" t="s">
        <v>500</v>
      </c>
      <c r="AG33" s="1" t="s">
        <v>501</v>
      </c>
      <c r="AH33" s="1">
        <v>10583</v>
      </c>
      <c r="AI33" s="1" t="s">
        <v>47</v>
      </c>
      <c r="AJ33" s="20">
        <v>1</v>
      </c>
      <c r="AK33" s="21">
        <v>1</v>
      </c>
      <c r="AL33" s="21">
        <v>1.4</v>
      </c>
      <c r="AM33" s="21">
        <v>1.4</v>
      </c>
      <c r="AN33" s="1" t="s">
        <v>48</v>
      </c>
      <c r="AO33" s="21">
        <v>70.319999999999993</v>
      </c>
      <c r="AP33" s="1" t="s">
        <v>49</v>
      </c>
      <c r="AQ33" s="1" t="s">
        <v>49</v>
      </c>
      <c r="AR33" s="1" t="s">
        <v>49</v>
      </c>
      <c r="AS33" s="1" t="s">
        <v>49</v>
      </c>
      <c r="AT33" s="1" t="s">
        <v>49</v>
      </c>
      <c r="AU33" s="1" t="s">
        <v>133</v>
      </c>
      <c r="AV33" s="1" t="s">
        <v>134</v>
      </c>
      <c r="AW33" s="1" t="s">
        <v>644</v>
      </c>
      <c r="AX33" s="1" t="s">
        <v>47</v>
      </c>
      <c r="AY33" s="1" t="s">
        <v>50</v>
      </c>
      <c r="AZ33" s="1" t="s">
        <v>645</v>
      </c>
      <c r="BA33" s="1" t="s">
        <v>646</v>
      </c>
      <c r="BB33" s="1" t="s">
        <v>646</v>
      </c>
      <c r="BC33" s="1" t="s">
        <v>367</v>
      </c>
      <c r="BD33" s="1" t="s">
        <v>220</v>
      </c>
      <c r="BE33" s="1" t="s">
        <v>135</v>
      </c>
      <c r="BF33" s="1" t="s">
        <v>52</v>
      </c>
      <c r="BG33" s="1" t="s">
        <v>53</v>
      </c>
      <c r="BH33" s="1" t="s">
        <v>47</v>
      </c>
      <c r="BI33" s="1" t="s">
        <v>159</v>
      </c>
    </row>
    <row r="34" spans="2:61" x14ac:dyDescent="0.25">
      <c r="B34" s="16">
        <f t="shared" si="15"/>
        <v>30</v>
      </c>
      <c r="C34" s="16" t="str">
        <f t="shared" si="16"/>
        <v>FRA</v>
      </c>
      <c r="D34" s="16" t="str">
        <f t="shared" si="17"/>
        <v>2025-08-01</v>
      </c>
      <c r="E34" s="16" t="str">
        <f t="shared" si="18"/>
        <v>18050214360</v>
      </c>
      <c r="F34" s="16" t="str">
        <f t="shared" si="19"/>
        <v>PDE026649081</v>
      </c>
      <c r="G34" s="16" t="str">
        <f t="shared" si="20"/>
        <v>임민정</v>
      </c>
      <c r="H34" s="16" t="str">
        <f t="shared" si="5"/>
        <v>목록(Manifest)</v>
      </c>
      <c r="I34" s="16">
        <f t="shared" si="21"/>
        <v>104.42</v>
      </c>
      <c r="J34" s="16">
        <f t="shared" si="22"/>
        <v>1</v>
      </c>
      <c r="K34" s="43">
        <f t="shared" si="23"/>
        <v>1.1000000000000001</v>
      </c>
      <c r="L34" s="43">
        <f t="shared" si="24"/>
        <v>1.9</v>
      </c>
      <c r="M34" s="43">
        <f t="shared" si="10"/>
        <v>1.9</v>
      </c>
      <c r="N34" s="43">
        <f t="shared" si="11"/>
        <v>2</v>
      </c>
      <c r="O34" s="23" t="str">
        <f t="shared" si="25"/>
        <v>PDE026649081</v>
      </c>
      <c r="P34" s="51">
        <f>VLOOKUP(C34,MAPPING!$B$24:$G$27,2,0)+(N34-0.5)/0.5*VLOOKUP(C34,MAPPING!$B$24:$G$27,4,0)</f>
        <v>14250</v>
      </c>
      <c r="Q34" s="72">
        <f>VLOOKUP(C34,MAPPING!$B$24:$G$27,6,0)</f>
        <v>3.401757367653961</v>
      </c>
      <c r="R34" s="105">
        <f>Q34*VLOOKUP(C34,MAPPING!$B$24:$H$27,7,0)</f>
        <v>5508.2615999999998</v>
      </c>
      <c r="S34" s="29">
        <f>VLOOKUP(H34,MAPPING!$B$3:$D$12,3,0)</f>
        <v>0</v>
      </c>
      <c r="T34" s="67">
        <f t="shared" si="13"/>
        <v>0</v>
      </c>
      <c r="U34" s="75">
        <v>0</v>
      </c>
      <c r="V34" s="29">
        <f>(J34*VLOOKUP(M34/J34,MAPPING!$B$15:$C$22,2,10))</f>
        <v>0</v>
      </c>
      <c r="W34" s="100">
        <v>0</v>
      </c>
      <c r="X34" s="68">
        <f>IFERROR(IF($M34&lt;6.000001,0,VLOOKUP($M34,할증료!$B:$C,2,1)),0)</f>
        <v>0</v>
      </c>
      <c r="Y34" s="67">
        <v>0</v>
      </c>
      <c r="Z34" s="29">
        <f t="shared" si="14"/>
        <v>19758.261599999998</v>
      </c>
      <c r="AB34" s="1" t="s">
        <v>506</v>
      </c>
      <c r="AC34" s="1" t="s">
        <v>131</v>
      </c>
      <c r="AD34" s="1" t="s">
        <v>585</v>
      </c>
      <c r="AE34" s="1" t="s">
        <v>647</v>
      </c>
      <c r="AF34" s="1" t="s">
        <v>500</v>
      </c>
      <c r="AG34" s="1" t="s">
        <v>501</v>
      </c>
      <c r="AH34" s="1">
        <v>10583</v>
      </c>
      <c r="AI34" s="1" t="s">
        <v>47</v>
      </c>
      <c r="AJ34" s="20">
        <v>1</v>
      </c>
      <c r="AK34" s="21">
        <v>1.1000000000000001</v>
      </c>
      <c r="AL34" s="21">
        <v>1.9</v>
      </c>
      <c r="AM34" s="21">
        <v>1.9</v>
      </c>
      <c r="AN34" s="1" t="s">
        <v>48</v>
      </c>
      <c r="AO34" s="21">
        <v>104.42</v>
      </c>
      <c r="AP34" s="1" t="s">
        <v>49</v>
      </c>
      <c r="AQ34" s="1" t="s">
        <v>49</v>
      </c>
      <c r="AR34" s="1" t="s">
        <v>49</v>
      </c>
      <c r="AS34" s="1" t="s">
        <v>49</v>
      </c>
      <c r="AT34" s="1" t="s">
        <v>49</v>
      </c>
      <c r="AU34" s="1" t="s">
        <v>133</v>
      </c>
      <c r="AV34" s="1" t="s">
        <v>134</v>
      </c>
      <c r="AW34" s="1" t="s">
        <v>648</v>
      </c>
      <c r="AX34" s="1" t="s">
        <v>47</v>
      </c>
      <c r="AY34" s="1" t="s">
        <v>50</v>
      </c>
      <c r="AZ34" s="1" t="s">
        <v>649</v>
      </c>
      <c r="BA34" s="1" t="s">
        <v>650</v>
      </c>
      <c r="BB34" s="1" t="s">
        <v>650</v>
      </c>
      <c r="BC34" s="1" t="s">
        <v>367</v>
      </c>
      <c r="BD34" s="1" t="s">
        <v>220</v>
      </c>
      <c r="BE34" s="1" t="s">
        <v>135</v>
      </c>
      <c r="BF34" s="1" t="s">
        <v>52</v>
      </c>
      <c r="BG34" s="1" t="s">
        <v>53</v>
      </c>
      <c r="BH34" s="1" t="s">
        <v>47</v>
      </c>
      <c r="BI34" s="1" t="s">
        <v>159</v>
      </c>
    </row>
    <row r="35" spans="2:61" x14ac:dyDescent="0.25">
      <c r="B35" s="16">
        <f t="shared" si="15"/>
        <v>31</v>
      </c>
      <c r="C35" s="16" t="str">
        <f t="shared" si="16"/>
        <v>FRA</v>
      </c>
      <c r="D35" s="16" t="str">
        <f t="shared" si="17"/>
        <v>2025-08-01</v>
      </c>
      <c r="E35" s="16" t="str">
        <f t="shared" si="18"/>
        <v>18050214360</v>
      </c>
      <c r="F35" s="16" t="str">
        <f t="shared" si="19"/>
        <v>PDE026649080</v>
      </c>
      <c r="G35" s="16" t="str">
        <f t="shared" si="20"/>
        <v>임민정</v>
      </c>
      <c r="H35" s="16" t="str">
        <f t="shared" si="5"/>
        <v>목록(Manifest)</v>
      </c>
      <c r="I35" s="16">
        <f t="shared" si="21"/>
        <v>114.15</v>
      </c>
      <c r="J35" s="16">
        <f t="shared" si="22"/>
        <v>1</v>
      </c>
      <c r="K35" s="43">
        <f t="shared" si="23"/>
        <v>0.6</v>
      </c>
      <c r="L35" s="43">
        <f t="shared" si="24"/>
        <v>0.6</v>
      </c>
      <c r="M35" s="43">
        <f t="shared" si="10"/>
        <v>0.6</v>
      </c>
      <c r="N35" s="43">
        <f t="shared" si="11"/>
        <v>1</v>
      </c>
      <c r="O35" s="23" t="str">
        <f t="shared" si="25"/>
        <v>PDE026649080</v>
      </c>
      <c r="P35" s="51">
        <f>VLOOKUP(C35,MAPPING!$B$24:$G$27,2,0)+(N35-0.5)/0.5*VLOOKUP(C35,MAPPING!$B$24:$G$27,4,0)</f>
        <v>9350</v>
      </c>
      <c r="Q35" s="72">
        <f>VLOOKUP(C35,MAPPING!$B$24:$G$27,6,0)</f>
        <v>3.401757367653961</v>
      </c>
      <c r="R35" s="105">
        <f>Q35*VLOOKUP(C35,MAPPING!$B$24:$H$27,7,0)</f>
        <v>5508.2615999999998</v>
      </c>
      <c r="S35" s="29">
        <f>VLOOKUP(H35,MAPPING!$B$3:$D$12,3,0)</f>
        <v>0</v>
      </c>
      <c r="T35" s="67">
        <f t="shared" si="13"/>
        <v>0</v>
      </c>
      <c r="U35" s="75">
        <v>0</v>
      </c>
      <c r="V35" s="29">
        <f>(J35*VLOOKUP(M35/J35,MAPPING!$B$15:$C$22,2,10))</f>
        <v>0</v>
      </c>
      <c r="W35" s="100">
        <v>0</v>
      </c>
      <c r="X35" s="68">
        <f>IFERROR(IF($M35&lt;6.000001,0,VLOOKUP($M35,할증료!$B:$C,2,1)),0)</f>
        <v>0</v>
      </c>
      <c r="Y35" s="67">
        <v>0</v>
      </c>
      <c r="Z35" s="29">
        <f t="shared" si="14"/>
        <v>14858.2616</v>
      </c>
      <c r="AB35" s="1" t="s">
        <v>506</v>
      </c>
      <c r="AC35" s="1" t="s">
        <v>131</v>
      </c>
      <c r="AD35" s="1" t="s">
        <v>585</v>
      </c>
      <c r="AE35" s="1" t="s">
        <v>651</v>
      </c>
      <c r="AF35" s="1" t="s">
        <v>500</v>
      </c>
      <c r="AG35" s="1" t="s">
        <v>501</v>
      </c>
      <c r="AH35" s="1">
        <v>10583</v>
      </c>
      <c r="AI35" s="1" t="s">
        <v>47</v>
      </c>
      <c r="AJ35" s="20">
        <v>1</v>
      </c>
      <c r="AK35" s="21">
        <v>0.6</v>
      </c>
      <c r="AL35" s="21">
        <v>0.6</v>
      </c>
      <c r="AM35" s="21">
        <v>0.6</v>
      </c>
      <c r="AN35" s="1" t="s">
        <v>48</v>
      </c>
      <c r="AO35" s="21">
        <v>114.15</v>
      </c>
      <c r="AP35" s="1" t="s">
        <v>49</v>
      </c>
      <c r="AQ35" s="1" t="s">
        <v>49</v>
      </c>
      <c r="AR35" s="1" t="s">
        <v>49</v>
      </c>
      <c r="AS35" s="1" t="s">
        <v>49</v>
      </c>
      <c r="AT35" s="1" t="s">
        <v>49</v>
      </c>
      <c r="AU35" s="1" t="s">
        <v>133</v>
      </c>
      <c r="AV35" s="1" t="s">
        <v>134</v>
      </c>
      <c r="AW35" s="1" t="s">
        <v>648</v>
      </c>
      <c r="AX35" s="1" t="s">
        <v>47</v>
      </c>
      <c r="AY35" s="1" t="s">
        <v>50</v>
      </c>
      <c r="AZ35" s="1" t="s">
        <v>652</v>
      </c>
      <c r="BA35" s="1" t="s">
        <v>653</v>
      </c>
      <c r="BB35" s="1" t="s">
        <v>653</v>
      </c>
      <c r="BC35" s="1" t="s">
        <v>367</v>
      </c>
      <c r="BD35" s="1" t="s">
        <v>220</v>
      </c>
      <c r="BE35" s="1" t="s">
        <v>135</v>
      </c>
      <c r="BF35" s="1" t="s">
        <v>52</v>
      </c>
      <c r="BG35" s="1" t="s">
        <v>53</v>
      </c>
      <c r="BH35" s="1" t="s">
        <v>47</v>
      </c>
      <c r="BI35" s="1" t="s">
        <v>159</v>
      </c>
    </row>
    <row r="36" spans="2:61" x14ac:dyDescent="0.25">
      <c r="B36" s="16">
        <f t="shared" si="15"/>
        <v>32</v>
      </c>
      <c r="C36" s="16" t="str">
        <f t="shared" si="16"/>
        <v>FRA</v>
      </c>
      <c r="D36" s="16" t="str">
        <f t="shared" si="17"/>
        <v>2025-08-01</v>
      </c>
      <c r="E36" s="16" t="str">
        <f t="shared" si="18"/>
        <v>18050214360</v>
      </c>
      <c r="F36" s="16" t="str">
        <f t="shared" si="19"/>
        <v>PDE026649047</v>
      </c>
      <c r="G36" s="16" t="str">
        <f t="shared" si="20"/>
        <v>안국찬</v>
      </c>
      <c r="H36" s="16" t="str">
        <f t="shared" si="5"/>
        <v>일반(목록배제,Normal-Manifest Exception)</v>
      </c>
      <c r="I36" s="16">
        <f t="shared" si="21"/>
        <v>37.44</v>
      </c>
      <c r="J36" s="16">
        <f t="shared" si="22"/>
        <v>1</v>
      </c>
      <c r="K36" s="43">
        <f t="shared" si="23"/>
        <v>0.5</v>
      </c>
      <c r="L36" s="43">
        <f t="shared" si="24"/>
        <v>0.5</v>
      </c>
      <c r="M36" s="43">
        <f t="shared" si="10"/>
        <v>0.5</v>
      </c>
      <c r="N36" s="43">
        <f t="shared" si="11"/>
        <v>0.5</v>
      </c>
      <c r="O36" s="23" t="str">
        <f t="shared" si="25"/>
        <v>PDE026649047</v>
      </c>
      <c r="P36" s="51">
        <f>VLOOKUP(C36,MAPPING!$B$24:$G$27,2,0)+(N36-0.5)/0.5*VLOOKUP(C36,MAPPING!$B$24:$G$27,4,0)</f>
        <v>6900</v>
      </c>
      <c r="Q36" s="72">
        <f>VLOOKUP(C36,MAPPING!$B$24:$G$27,6,0)</f>
        <v>3.401757367653961</v>
      </c>
      <c r="R36" s="105">
        <f>Q36*VLOOKUP(C36,MAPPING!$B$24:$H$27,7,0)</f>
        <v>5508.2615999999998</v>
      </c>
      <c r="S36" s="29">
        <f>VLOOKUP(H36,MAPPING!$B$3:$D$12,3,0)</f>
        <v>1100</v>
      </c>
      <c r="T36" s="67">
        <f t="shared" si="13"/>
        <v>0</v>
      </c>
      <c r="U36" s="75">
        <v>0</v>
      </c>
      <c r="V36" s="29">
        <f>(J36*VLOOKUP(M36/J36,MAPPING!$B$15:$C$22,2,10))</f>
        <v>0</v>
      </c>
      <c r="W36" s="100">
        <v>0</v>
      </c>
      <c r="X36" s="68">
        <f>IFERROR(IF($M36&lt;6.000001,0,VLOOKUP($M36,할증료!$B:$C,2,1)),0)</f>
        <v>0</v>
      </c>
      <c r="Y36" s="67">
        <v>0</v>
      </c>
      <c r="Z36" s="29">
        <f t="shared" si="14"/>
        <v>13508.2616</v>
      </c>
      <c r="AB36" s="1" t="s">
        <v>506</v>
      </c>
      <c r="AC36" s="1" t="s">
        <v>131</v>
      </c>
      <c r="AD36" s="1" t="s">
        <v>585</v>
      </c>
      <c r="AE36" s="1" t="s">
        <v>654</v>
      </c>
      <c r="AF36" s="1" t="s">
        <v>655</v>
      </c>
      <c r="AG36" s="1" t="s">
        <v>656</v>
      </c>
      <c r="AH36" s="1">
        <v>52667</v>
      </c>
      <c r="AI36" s="1" t="s">
        <v>47</v>
      </c>
      <c r="AJ36" s="20">
        <v>1</v>
      </c>
      <c r="AK36" s="21">
        <v>0.5</v>
      </c>
      <c r="AL36" s="21">
        <v>0.5</v>
      </c>
      <c r="AM36" s="21">
        <v>0.5</v>
      </c>
      <c r="AN36" s="1" t="s">
        <v>54</v>
      </c>
      <c r="AO36" s="21">
        <v>37.44</v>
      </c>
      <c r="AP36" s="1" t="s">
        <v>49</v>
      </c>
      <c r="AQ36" s="1" t="s">
        <v>49</v>
      </c>
      <c r="AR36" s="1" t="s">
        <v>49</v>
      </c>
      <c r="AS36" s="1" t="s">
        <v>49</v>
      </c>
      <c r="AT36" s="1" t="s">
        <v>49</v>
      </c>
      <c r="AU36" s="1" t="s">
        <v>133</v>
      </c>
      <c r="AV36" s="1" t="s">
        <v>134</v>
      </c>
      <c r="AW36" s="1" t="s">
        <v>195</v>
      </c>
      <c r="AX36" s="1" t="s">
        <v>47</v>
      </c>
      <c r="AY36" s="1" t="s">
        <v>50</v>
      </c>
      <c r="AZ36" s="1" t="s">
        <v>657</v>
      </c>
      <c r="BA36" s="1" t="s">
        <v>658</v>
      </c>
      <c r="BB36" s="1" t="s">
        <v>658</v>
      </c>
      <c r="BC36" s="1" t="s">
        <v>367</v>
      </c>
      <c r="BD36" s="1" t="s">
        <v>220</v>
      </c>
      <c r="BE36" s="1" t="s">
        <v>135</v>
      </c>
      <c r="BF36" s="1" t="s">
        <v>52</v>
      </c>
      <c r="BG36" s="1" t="s">
        <v>53</v>
      </c>
      <c r="BH36" s="1" t="s">
        <v>47</v>
      </c>
      <c r="BI36" s="1" t="s">
        <v>159</v>
      </c>
    </row>
    <row r="37" spans="2:61" x14ac:dyDescent="0.25">
      <c r="B37" s="16">
        <f t="shared" si="15"/>
        <v>33</v>
      </c>
      <c r="C37" s="16" t="str">
        <f t="shared" si="16"/>
        <v>FRA</v>
      </c>
      <c r="D37" s="16" t="str">
        <f t="shared" si="17"/>
        <v>2025-08-01</v>
      </c>
      <c r="E37" s="16" t="str">
        <f t="shared" si="18"/>
        <v>18050214360</v>
      </c>
      <c r="F37" s="16" t="str">
        <f t="shared" si="19"/>
        <v>PDE026649030</v>
      </c>
      <c r="G37" s="16" t="str">
        <f t="shared" si="20"/>
        <v>고선욱</v>
      </c>
      <c r="H37" s="16" t="str">
        <f t="shared" si="5"/>
        <v>간이(Simple)</v>
      </c>
      <c r="I37" s="16">
        <f t="shared" si="21"/>
        <v>464.1</v>
      </c>
      <c r="J37" s="16">
        <f t="shared" si="22"/>
        <v>1</v>
      </c>
      <c r="K37" s="43">
        <f t="shared" si="23"/>
        <v>3.5</v>
      </c>
      <c r="L37" s="43">
        <f t="shared" si="24"/>
        <v>21.2</v>
      </c>
      <c r="M37" s="43">
        <f t="shared" si="10"/>
        <v>21.5</v>
      </c>
      <c r="N37" s="43">
        <f t="shared" si="11"/>
        <v>21.5</v>
      </c>
      <c r="O37" s="23" t="str">
        <f t="shared" si="25"/>
        <v>PDE026649030</v>
      </c>
      <c r="P37" s="51">
        <f>VLOOKUP(C37,MAPPING!$B$24:$G$27,2,0)+(N37-0.5)/0.5*VLOOKUP(C37,MAPPING!$B$24:$G$27,4,0)</f>
        <v>109800</v>
      </c>
      <c r="Q37" s="72">
        <f>VLOOKUP(C37,MAPPING!$B$24:$G$27,6,0)</f>
        <v>3.401757367653961</v>
      </c>
      <c r="R37" s="105">
        <f>Q37*VLOOKUP(C37,MAPPING!$B$24:$H$27,7,0)</f>
        <v>5508.2615999999998</v>
      </c>
      <c r="S37" s="29">
        <f>VLOOKUP(H37,MAPPING!$B$3:$D$12,3,0)</f>
        <v>1100</v>
      </c>
      <c r="T37" s="67">
        <f t="shared" si="13"/>
        <v>0</v>
      </c>
      <c r="U37" s="75">
        <v>0</v>
      </c>
      <c r="V37" s="29">
        <f>(J37*VLOOKUP(M37/J37,MAPPING!$B$15:$C$22,2,10))</f>
        <v>11000</v>
      </c>
      <c r="W37" s="100">
        <v>0</v>
      </c>
      <c r="X37" s="68">
        <f>IFERROR(IF($M37&lt;6.000001,0,VLOOKUP($M37,할증료!$B:$C,2,1)),0)</f>
        <v>1600</v>
      </c>
      <c r="Y37" s="67">
        <v>0</v>
      </c>
      <c r="Z37" s="29">
        <f t="shared" si="14"/>
        <v>129008.2616</v>
      </c>
      <c r="AB37" s="1" t="s">
        <v>506</v>
      </c>
      <c r="AC37" s="1" t="s">
        <v>131</v>
      </c>
      <c r="AD37" s="1" t="s">
        <v>585</v>
      </c>
      <c r="AE37" s="1" t="s">
        <v>659</v>
      </c>
      <c r="AF37" s="1" t="s">
        <v>660</v>
      </c>
      <c r="AG37" s="1" t="s">
        <v>661</v>
      </c>
      <c r="AH37" s="1">
        <v>63594</v>
      </c>
      <c r="AI37" s="1" t="s">
        <v>47</v>
      </c>
      <c r="AJ37" s="20">
        <v>1</v>
      </c>
      <c r="AK37" s="21">
        <v>3.5</v>
      </c>
      <c r="AL37" s="21">
        <v>21.2</v>
      </c>
      <c r="AM37" s="21">
        <v>21.5</v>
      </c>
      <c r="AN37" s="1" t="s">
        <v>56</v>
      </c>
      <c r="AO37" s="21">
        <v>464.1</v>
      </c>
      <c r="AP37" s="1" t="s">
        <v>49</v>
      </c>
      <c r="AQ37" s="1" t="s">
        <v>49</v>
      </c>
      <c r="AR37" s="1" t="s">
        <v>49</v>
      </c>
      <c r="AS37" s="1" t="s">
        <v>49</v>
      </c>
      <c r="AT37" s="1" t="s">
        <v>49</v>
      </c>
      <c r="AU37" s="1" t="s">
        <v>133</v>
      </c>
      <c r="AV37" s="1" t="s">
        <v>134</v>
      </c>
      <c r="AW37" s="1" t="s">
        <v>662</v>
      </c>
      <c r="AX37" s="1" t="s">
        <v>47</v>
      </c>
      <c r="AY37" s="1" t="s">
        <v>50</v>
      </c>
      <c r="AZ37" s="1" t="s">
        <v>663</v>
      </c>
      <c r="BA37" s="1" t="s">
        <v>664</v>
      </c>
      <c r="BB37" s="1" t="s">
        <v>664</v>
      </c>
      <c r="BC37" s="1" t="s">
        <v>367</v>
      </c>
      <c r="BD37" s="1" t="s">
        <v>220</v>
      </c>
      <c r="BE37" s="1" t="s">
        <v>135</v>
      </c>
      <c r="BF37" s="1" t="s">
        <v>52</v>
      </c>
      <c r="BG37" s="1" t="s">
        <v>53</v>
      </c>
      <c r="BH37" s="1" t="s">
        <v>47</v>
      </c>
      <c r="BI37" s="1" t="s">
        <v>159</v>
      </c>
    </row>
    <row r="38" spans="2:61" x14ac:dyDescent="0.25">
      <c r="B38" s="16">
        <f t="shared" si="15"/>
        <v>34</v>
      </c>
      <c r="C38" s="16" t="str">
        <f t="shared" si="16"/>
        <v>FRA</v>
      </c>
      <c r="D38" s="16" t="str">
        <f t="shared" si="17"/>
        <v>2025-08-01</v>
      </c>
      <c r="E38" s="16" t="str">
        <f t="shared" si="18"/>
        <v>18050214360</v>
      </c>
      <c r="F38" s="16" t="str">
        <f t="shared" si="19"/>
        <v>PDE026649028</v>
      </c>
      <c r="G38" s="16" t="str">
        <f t="shared" si="20"/>
        <v>이민규</v>
      </c>
      <c r="H38" s="16" t="str">
        <f t="shared" si="5"/>
        <v>간이(Simple)</v>
      </c>
      <c r="I38" s="16">
        <f t="shared" si="21"/>
        <v>944.6</v>
      </c>
      <c r="J38" s="16">
        <f t="shared" si="22"/>
        <v>1</v>
      </c>
      <c r="K38" s="43">
        <f t="shared" si="23"/>
        <v>2.5</v>
      </c>
      <c r="L38" s="43">
        <f t="shared" si="24"/>
        <v>6.7</v>
      </c>
      <c r="M38" s="43">
        <f t="shared" si="10"/>
        <v>7</v>
      </c>
      <c r="N38" s="43">
        <f t="shared" si="11"/>
        <v>7</v>
      </c>
      <c r="O38" s="23" t="str">
        <f t="shared" si="25"/>
        <v>PDE026649028</v>
      </c>
      <c r="P38" s="51">
        <f>VLOOKUP(C38,MAPPING!$B$24:$G$27,2,0)+(N38-0.5)/0.5*VLOOKUP(C38,MAPPING!$B$24:$G$27,4,0)</f>
        <v>38750</v>
      </c>
      <c r="Q38" s="72">
        <f>VLOOKUP(C38,MAPPING!$B$24:$G$27,6,0)</f>
        <v>3.401757367653961</v>
      </c>
      <c r="R38" s="105">
        <f>Q38*VLOOKUP(C38,MAPPING!$B$24:$H$27,7,0)</f>
        <v>5508.2615999999998</v>
      </c>
      <c r="S38" s="29">
        <f>VLOOKUP(H38,MAPPING!$B$3:$D$12,3,0)</f>
        <v>1100</v>
      </c>
      <c r="T38" s="67">
        <f t="shared" si="13"/>
        <v>0</v>
      </c>
      <c r="U38" s="75">
        <v>0</v>
      </c>
      <c r="V38" s="29">
        <f>(J38*VLOOKUP(M38/J38,MAPPING!$B$15:$C$22,2,10))</f>
        <v>1200</v>
      </c>
      <c r="W38" s="100">
        <v>0</v>
      </c>
      <c r="X38" s="68">
        <f>IFERROR(IF($M38&lt;6.000001,0,VLOOKUP($M38,할증료!$B:$C,2,1)),0)</f>
        <v>200</v>
      </c>
      <c r="Y38" s="67">
        <v>0</v>
      </c>
      <c r="Z38" s="29">
        <f t="shared" si="14"/>
        <v>46758.261599999998</v>
      </c>
      <c r="AB38" s="1" t="s">
        <v>506</v>
      </c>
      <c r="AC38" s="1" t="s">
        <v>131</v>
      </c>
      <c r="AD38" s="1" t="s">
        <v>585</v>
      </c>
      <c r="AE38" s="1" t="s">
        <v>665</v>
      </c>
      <c r="AF38" s="1" t="s">
        <v>666</v>
      </c>
      <c r="AG38" s="1" t="s">
        <v>667</v>
      </c>
      <c r="AH38" s="1">
        <v>7338</v>
      </c>
      <c r="AI38" s="1" t="s">
        <v>47</v>
      </c>
      <c r="AJ38" s="20">
        <v>1</v>
      </c>
      <c r="AK38" s="21">
        <v>2.5</v>
      </c>
      <c r="AL38" s="21">
        <v>6.7</v>
      </c>
      <c r="AM38" s="21">
        <v>7</v>
      </c>
      <c r="AN38" s="1" t="s">
        <v>56</v>
      </c>
      <c r="AO38" s="21">
        <v>944.6</v>
      </c>
      <c r="AP38" s="1" t="s">
        <v>49</v>
      </c>
      <c r="AQ38" s="1" t="s">
        <v>49</v>
      </c>
      <c r="AR38" s="1" t="s">
        <v>49</v>
      </c>
      <c r="AS38" s="1" t="s">
        <v>49</v>
      </c>
      <c r="AT38" s="1" t="s">
        <v>49</v>
      </c>
      <c r="AU38" s="1" t="s">
        <v>133</v>
      </c>
      <c r="AV38" s="1" t="s">
        <v>134</v>
      </c>
      <c r="AW38" s="1" t="s">
        <v>668</v>
      </c>
      <c r="AX38" s="1" t="s">
        <v>47</v>
      </c>
      <c r="AY38" s="1" t="s">
        <v>50</v>
      </c>
      <c r="AZ38" s="1" t="s">
        <v>669</v>
      </c>
      <c r="BA38" s="1" t="s">
        <v>670</v>
      </c>
      <c r="BB38" s="1" t="s">
        <v>670</v>
      </c>
      <c r="BC38" s="1" t="s">
        <v>367</v>
      </c>
      <c r="BD38" s="1" t="s">
        <v>220</v>
      </c>
      <c r="BE38" s="1" t="s">
        <v>135</v>
      </c>
      <c r="BF38" s="1" t="s">
        <v>52</v>
      </c>
      <c r="BG38" s="1" t="s">
        <v>53</v>
      </c>
      <c r="BH38" s="1" t="s">
        <v>47</v>
      </c>
      <c r="BI38" s="1" t="s">
        <v>159</v>
      </c>
    </row>
    <row r="39" spans="2:61" x14ac:dyDescent="0.25">
      <c r="B39" s="16">
        <f t="shared" si="15"/>
        <v>35</v>
      </c>
      <c r="C39" s="16" t="str">
        <f t="shared" si="16"/>
        <v>FRA</v>
      </c>
      <c r="D39" s="16" t="str">
        <f t="shared" si="17"/>
        <v>2025-08-01</v>
      </c>
      <c r="E39" s="16" t="str">
        <f t="shared" si="18"/>
        <v>18050214360</v>
      </c>
      <c r="F39" s="16" t="str">
        <f t="shared" si="19"/>
        <v>PDE026649014</v>
      </c>
      <c r="G39" s="16" t="str">
        <f t="shared" si="20"/>
        <v>배경한</v>
      </c>
      <c r="H39" s="16" t="str">
        <f t="shared" si="5"/>
        <v>일반(목록배제,Normal-Manifest Exception)</v>
      </c>
      <c r="I39" s="16">
        <f t="shared" si="21"/>
        <v>114.9</v>
      </c>
      <c r="J39" s="16">
        <f t="shared" si="22"/>
        <v>1</v>
      </c>
      <c r="K39" s="43">
        <f t="shared" si="23"/>
        <v>4</v>
      </c>
      <c r="L39" s="43">
        <f t="shared" si="24"/>
        <v>5.0999999999999996</v>
      </c>
      <c r="M39" s="43">
        <f t="shared" si="10"/>
        <v>5.5</v>
      </c>
      <c r="N39" s="43">
        <f t="shared" si="11"/>
        <v>5.5</v>
      </c>
      <c r="O39" s="23" t="str">
        <f t="shared" si="25"/>
        <v>PDE026649014</v>
      </c>
      <c r="P39" s="51">
        <f>VLOOKUP(C39,MAPPING!$B$24:$G$27,2,0)+(N39-0.5)/0.5*VLOOKUP(C39,MAPPING!$B$24:$G$27,4,0)</f>
        <v>31400</v>
      </c>
      <c r="Q39" s="72">
        <f>VLOOKUP(C39,MAPPING!$B$24:$G$27,6,0)</f>
        <v>3.401757367653961</v>
      </c>
      <c r="R39" s="105">
        <f>Q39*VLOOKUP(C39,MAPPING!$B$24:$H$27,7,0)</f>
        <v>5508.2615999999998</v>
      </c>
      <c r="S39" s="29">
        <f>VLOOKUP(H39,MAPPING!$B$3:$D$12,3,0)</f>
        <v>1100</v>
      </c>
      <c r="T39" s="67">
        <f t="shared" si="13"/>
        <v>0</v>
      </c>
      <c r="U39" s="75">
        <v>0</v>
      </c>
      <c r="V39" s="29">
        <f>(J39*VLOOKUP(M39/J39,MAPPING!$B$15:$C$22,2,10))</f>
        <v>1200</v>
      </c>
      <c r="W39" s="100">
        <v>0</v>
      </c>
      <c r="X39" s="68">
        <f>IFERROR(IF($M39&lt;6.000001,0,VLOOKUP($M39,할증료!$B:$C,2,1)),0)</f>
        <v>0</v>
      </c>
      <c r="Y39" s="67">
        <v>0</v>
      </c>
      <c r="Z39" s="29">
        <f t="shared" si="14"/>
        <v>39208.261599999998</v>
      </c>
      <c r="AB39" s="1" t="s">
        <v>506</v>
      </c>
      <c r="AC39" s="1" t="s">
        <v>131</v>
      </c>
      <c r="AD39" s="1" t="s">
        <v>585</v>
      </c>
      <c r="AE39" s="1" t="s">
        <v>671</v>
      </c>
      <c r="AF39" s="1" t="s">
        <v>335</v>
      </c>
      <c r="AG39" s="1" t="s">
        <v>336</v>
      </c>
      <c r="AH39" s="1">
        <v>48219</v>
      </c>
      <c r="AI39" s="1" t="s">
        <v>672</v>
      </c>
      <c r="AJ39" s="20">
        <v>1</v>
      </c>
      <c r="AK39" s="21">
        <v>4</v>
      </c>
      <c r="AL39" s="21">
        <v>5.0999999999999996</v>
      </c>
      <c r="AM39" s="21">
        <v>5.5</v>
      </c>
      <c r="AN39" s="1" t="s">
        <v>54</v>
      </c>
      <c r="AO39" s="21">
        <v>114.9</v>
      </c>
      <c r="AP39" s="1" t="s">
        <v>49</v>
      </c>
      <c r="AQ39" s="1" t="s">
        <v>49</v>
      </c>
      <c r="AR39" s="1" t="s">
        <v>49</v>
      </c>
      <c r="AS39" s="1" t="s">
        <v>49</v>
      </c>
      <c r="AT39" s="1" t="s">
        <v>49</v>
      </c>
      <c r="AU39" s="1" t="s">
        <v>133</v>
      </c>
      <c r="AV39" s="1" t="s">
        <v>134</v>
      </c>
      <c r="AW39" s="1" t="s">
        <v>215</v>
      </c>
      <c r="AX39" s="1" t="s">
        <v>47</v>
      </c>
      <c r="AY39" s="1" t="s">
        <v>50</v>
      </c>
      <c r="AZ39" s="1" t="s">
        <v>673</v>
      </c>
      <c r="BA39" s="1" t="s">
        <v>674</v>
      </c>
      <c r="BB39" s="1" t="s">
        <v>674</v>
      </c>
      <c r="BC39" s="1" t="s">
        <v>367</v>
      </c>
      <c r="BD39" s="1" t="s">
        <v>220</v>
      </c>
      <c r="BE39" s="1" t="s">
        <v>135</v>
      </c>
      <c r="BF39" s="1" t="s">
        <v>52</v>
      </c>
      <c r="BG39" s="1" t="s">
        <v>53</v>
      </c>
      <c r="BH39" s="1" t="s">
        <v>47</v>
      </c>
      <c r="BI39" s="1" t="s">
        <v>159</v>
      </c>
    </row>
    <row r="40" spans="2:61" x14ac:dyDescent="0.25">
      <c r="B40" s="16">
        <f t="shared" si="15"/>
        <v>36</v>
      </c>
      <c r="C40" s="16" t="str">
        <f t="shared" si="16"/>
        <v>FRA</v>
      </c>
      <c r="D40" s="16" t="str">
        <f t="shared" si="17"/>
        <v>2025-08-01</v>
      </c>
      <c r="E40" s="16" t="str">
        <f t="shared" si="18"/>
        <v>18050214360</v>
      </c>
      <c r="F40" s="16" t="str">
        <f t="shared" si="19"/>
        <v>PDE026648939</v>
      </c>
      <c r="G40" s="16" t="str">
        <f t="shared" si="20"/>
        <v>정지혜</v>
      </c>
      <c r="H40" s="16" t="str">
        <f t="shared" si="5"/>
        <v>목록(Manifest)</v>
      </c>
      <c r="I40" s="16">
        <f t="shared" si="21"/>
        <v>146.5</v>
      </c>
      <c r="J40" s="16">
        <f t="shared" si="22"/>
        <v>1</v>
      </c>
      <c r="K40" s="43">
        <f t="shared" si="23"/>
        <v>0.6</v>
      </c>
      <c r="L40" s="43">
        <f t="shared" si="24"/>
        <v>0.7</v>
      </c>
      <c r="M40" s="43">
        <f t="shared" si="10"/>
        <v>0.7</v>
      </c>
      <c r="N40" s="43">
        <f t="shared" si="11"/>
        <v>1</v>
      </c>
      <c r="O40" s="23" t="str">
        <f t="shared" si="25"/>
        <v>PDE026648939</v>
      </c>
      <c r="P40" s="51">
        <f>VLOOKUP(C40,MAPPING!$B$24:$G$27,2,0)+(N40-0.5)/0.5*VLOOKUP(C40,MAPPING!$B$24:$G$27,4,0)</f>
        <v>9350</v>
      </c>
      <c r="Q40" s="72">
        <f>VLOOKUP(C40,MAPPING!$B$24:$G$27,6,0)</f>
        <v>3.401757367653961</v>
      </c>
      <c r="R40" s="105">
        <f>Q40*VLOOKUP(C40,MAPPING!$B$24:$H$27,7,0)</f>
        <v>5508.2615999999998</v>
      </c>
      <c r="S40" s="29">
        <f>VLOOKUP(H40,MAPPING!$B$3:$D$12,3,0)</f>
        <v>0</v>
      </c>
      <c r="T40" s="67">
        <f t="shared" si="13"/>
        <v>0</v>
      </c>
      <c r="U40" s="75">
        <v>0</v>
      </c>
      <c r="V40" s="29">
        <f>(J40*VLOOKUP(M40/J40,MAPPING!$B$15:$C$22,2,10))</f>
        <v>0</v>
      </c>
      <c r="W40" s="100">
        <v>0</v>
      </c>
      <c r="X40" s="68">
        <f>IFERROR(IF($M40&lt;6.000001,0,VLOOKUP($M40,할증료!$B:$C,2,1)),0)</f>
        <v>0</v>
      </c>
      <c r="Y40" s="67">
        <v>0</v>
      </c>
      <c r="Z40" s="29">
        <f t="shared" si="14"/>
        <v>14858.2616</v>
      </c>
      <c r="AB40" s="1" t="s">
        <v>506</v>
      </c>
      <c r="AC40" s="1" t="s">
        <v>131</v>
      </c>
      <c r="AD40" s="1" t="s">
        <v>585</v>
      </c>
      <c r="AE40" s="1" t="s">
        <v>675</v>
      </c>
      <c r="AF40" s="1" t="s">
        <v>408</v>
      </c>
      <c r="AG40" s="1" t="s">
        <v>409</v>
      </c>
      <c r="AH40" s="1">
        <v>34356</v>
      </c>
      <c r="AI40" s="1" t="s">
        <v>47</v>
      </c>
      <c r="AJ40" s="20">
        <v>1</v>
      </c>
      <c r="AK40" s="21">
        <v>0.6</v>
      </c>
      <c r="AL40" s="21">
        <v>0.7</v>
      </c>
      <c r="AM40" s="21">
        <v>0.7</v>
      </c>
      <c r="AN40" s="1" t="s">
        <v>48</v>
      </c>
      <c r="AO40" s="21">
        <v>146.5</v>
      </c>
      <c r="AP40" s="1" t="s">
        <v>49</v>
      </c>
      <c r="AQ40" s="1" t="s">
        <v>49</v>
      </c>
      <c r="AR40" s="1" t="s">
        <v>49</v>
      </c>
      <c r="AS40" s="1" t="s">
        <v>49</v>
      </c>
      <c r="AT40" s="1" t="s">
        <v>49</v>
      </c>
      <c r="AU40" s="1" t="s">
        <v>133</v>
      </c>
      <c r="AV40" s="1" t="s">
        <v>134</v>
      </c>
      <c r="AW40" s="1" t="s">
        <v>676</v>
      </c>
      <c r="AX40" s="1" t="s">
        <v>47</v>
      </c>
      <c r="AY40" s="1" t="s">
        <v>50</v>
      </c>
      <c r="AZ40" s="1" t="s">
        <v>677</v>
      </c>
      <c r="BA40" s="1" t="s">
        <v>678</v>
      </c>
      <c r="BB40" s="1" t="s">
        <v>678</v>
      </c>
      <c r="BC40" s="1" t="s">
        <v>367</v>
      </c>
      <c r="BD40" s="1" t="s">
        <v>220</v>
      </c>
      <c r="BE40" s="1" t="s">
        <v>135</v>
      </c>
      <c r="BF40" s="1" t="s">
        <v>52</v>
      </c>
      <c r="BG40" s="1" t="s">
        <v>53</v>
      </c>
      <c r="BH40" s="1" t="s">
        <v>47</v>
      </c>
      <c r="BI40" s="1" t="s">
        <v>159</v>
      </c>
    </row>
    <row r="41" spans="2:61" x14ac:dyDescent="0.25">
      <c r="B41" s="16">
        <f t="shared" si="15"/>
        <v>37</v>
      </c>
      <c r="C41" s="16" t="str">
        <f t="shared" si="16"/>
        <v>FRA</v>
      </c>
      <c r="D41" s="16" t="str">
        <f t="shared" si="17"/>
        <v>2025-08-01</v>
      </c>
      <c r="E41" s="16" t="str">
        <f t="shared" si="18"/>
        <v>18050214360</v>
      </c>
      <c r="F41" s="16" t="str">
        <f t="shared" si="19"/>
        <v>PDE026649149</v>
      </c>
      <c r="G41" s="16" t="str">
        <f t="shared" si="20"/>
        <v>문숙이</v>
      </c>
      <c r="H41" s="16" t="str">
        <f t="shared" si="5"/>
        <v>식물검역(Plants Inspection)</v>
      </c>
      <c r="I41" s="16">
        <f t="shared" si="21"/>
        <v>23.32</v>
      </c>
      <c r="J41" s="16">
        <f t="shared" si="22"/>
        <v>1</v>
      </c>
      <c r="K41" s="43">
        <f t="shared" si="23"/>
        <v>0.5</v>
      </c>
      <c r="L41" s="43">
        <f t="shared" si="24"/>
        <v>0.5</v>
      </c>
      <c r="M41" s="43">
        <f t="shared" si="10"/>
        <v>0.5</v>
      </c>
      <c r="N41" s="43">
        <f t="shared" si="11"/>
        <v>0.5</v>
      </c>
      <c r="O41" s="23" t="str">
        <f t="shared" si="25"/>
        <v>PDE026649149</v>
      </c>
      <c r="P41" s="51">
        <f>VLOOKUP(C41,MAPPING!$B$24:$G$27,2,0)+(N41-0.5)/0.5*VLOOKUP(C41,MAPPING!$B$24:$G$27,4,0)</f>
        <v>6900</v>
      </c>
      <c r="Q41" s="72">
        <f>VLOOKUP(C41,MAPPING!$B$24:$G$27,6,0)</f>
        <v>3.401757367653961</v>
      </c>
      <c r="R41" s="105">
        <f>Q41*VLOOKUP(C41,MAPPING!$B$24:$H$27,7,0)</f>
        <v>5508.2615999999998</v>
      </c>
      <c r="S41" s="29">
        <f>VLOOKUP(H41,MAPPING!$B$3:$D$12,3,0)</f>
        <v>1100</v>
      </c>
      <c r="T41" s="67">
        <f t="shared" si="13"/>
        <v>0</v>
      </c>
      <c r="U41" s="75">
        <v>0</v>
      </c>
      <c r="V41" s="29">
        <f>(J41*VLOOKUP(M41/J41,MAPPING!$B$15:$C$22,2,10))</f>
        <v>0</v>
      </c>
      <c r="W41" s="100">
        <v>0</v>
      </c>
      <c r="X41" s="68">
        <f>IFERROR(IF($M41&lt;6.000001,0,VLOOKUP($M41,할증료!$B:$C,2,1)),0)</f>
        <v>0</v>
      </c>
      <c r="Y41" s="67">
        <v>0</v>
      </c>
      <c r="Z41" s="29">
        <f t="shared" si="14"/>
        <v>13508.2616</v>
      </c>
      <c r="AB41" s="1" t="s">
        <v>506</v>
      </c>
      <c r="AC41" s="1" t="s">
        <v>131</v>
      </c>
      <c r="AD41" s="1" t="s">
        <v>585</v>
      </c>
      <c r="AE41" s="1" t="s">
        <v>679</v>
      </c>
      <c r="AF41" s="1" t="s">
        <v>680</v>
      </c>
      <c r="AG41" s="1" t="s">
        <v>681</v>
      </c>
      <c r="AH41" s="1">
        <v>39909</v>
      </c>
      <c r="AI41" s="1" t="s">
        <v>611</v>
      </c>
      <c r="AJ41" s="20">
        <v>1</v>
      </c>
      <c r="AK41" s="21">
        <v>0.5</v>
      </c>
      <c r="AL41" s="21">
        <v>0.5</v>
      </c>
      <c r="AM41" s="21">
        <v>0.5</v>
      </c>
      <c r="AN41" s="1" t="s">
        <v>254</v>
      </c>
      <c r="AO41" s="21">
        <v>23.32</v>
      </c>
      <c r="AP41" s="1" t="s">
        <v>49</v>
      </c>
      <c r="AQ41" s="1" t="s">
        <v>49</v>
      </c>
      <c r="AR41" s="1" t="s">
        <v>49</v>
      </c>
      <c r="AS41" s="1" t="s">
        <v>49</v>
      </c>
      <c r="AT41" s="1" t="s">
        <v>49</v>
      </c>
      <c r="AU41" s="1" t="s">
        <v>133</v>
      </c>
      <c r="AV41" s="1" t="s">
        <v>134</v>
      </c>
      <c r="AW41" s="1" t="s">
        <v>195</v>
      </c>
      <c r="AX41" s="1" t="s">
        <v>47</v>
      </c>
      <c r="AY41" s="1" t="s">
        <v>50</v>
      </c>
      <c r="AZ41" s="1" t="s">
        <v>682</v>
      </c>
      <c r="BA41" s="1" t="s">
        <v>683</v>
      </c>
      <c r="BB41" s="1" t="s">
        <v>683</v>
      </c>
      <c r="BC41" s="1" t="s">
        <v>367</v>
      </c>
      <c r="BD41" s="1" t="s">
        <v>220</v>
      </c>
      <c r="BE41" s="1" t="s">
        <v>135</v>
      </c>
      <c r="BF41" s="1" t="s">
        <v>52</v>
      </c>
      <c r="BG41" s="1" t="s">
        <v>53</v>
      </c>
      <c r="BH41" s="1" t="s">
        <v>47</v>
      </c>
      <c r="BI41" s="1" t="s">
        <v>159</v>
      </c>
    </row>
    <row r="42" spans="2:61" x14ac:dyDescent="0.25">
      <c r="B42" s="16">
        <f t="shared" si="15"/>
        <v>38</v>
      </c>
      <c r="C42" s="16" t="str">
        <f t="shared" si="16"/>
        <v>LHR</v>
      </c>
      <c r="D42" s="16" t="str">
        <f t="shared" si="17"/>
        <v>2025-08-03</v>
      </c>
      <c r="E42" s="16" t="str">
        <f t="shared" si="18"/>
        <v>99431913744</v>
      </c>
      <c r="F42" s="16" t="str">
        <f t="shared" si="19"/>
        <v>PGB026518115</v>
      </c>
      <c r="G42" s="16" t="str">
        <f t="shared" si="20"/>
        <v>황윤서</v>
      </c>
      <c r="H42" s="16" t="str">
        <f t="shared" si="5"/>
        <v>목록(Manifest)</v>
      </c>
      <c r="I42" s="16">
        <f t="shared" si="21"/>
        <v>47.26</v>
      </c>
      <c r="J42" s="16">
        <f t="shared" si="22"/>
        <v>1</v>
      </c>
      <c r="K42" s="43">
        <f t="shared" si="23"/>
        <v>0.17</v>
      </c>
      <c r="L42" s="43">
        <f t="shared" si="24"/>
        <v>0.2</v>
      </c>
      <c r="M42" s="43">
        <f t="shared" si="10"/>
        <v>0.2</v>
      </c>
      <c r="N42" s="43">
        <f t="shared" si="11"/>
        <v>0.5</v>
      </c>
      <c r="O42" s="23" t="str">
        <f t="shared" si="25"/>
        <v>PGB026518115</v>
      </c>
      <c r="P42" s="51">
        <f>VLOOKUP(C42,MAPPING!$B$24:$G$27,2,0)+(N42-0.5)/0.5*VLOOKUP(C42,MAPPING!$B$24:$G$27,4,0)</f>
        <v>7260</v>
      </c>
      <c r="Q42" s="72">
        <f>VLOOKUP(C42,MAPPING!$B$24:$G$27,6,0)</f>
        <v>4.0719439987913404</v>
      </c>
      <c r="R42" s="105">
        <f>Q42*VLOOKUP(C42,MAPPING!$B$24:$H$27,7,0)</f>
        <v>5659.8799999999992</v>
      </c>
      <c r="S42" s="29">
        <f>VLOOKUP(H42,MAPPING!$B$3:$D$12,3,0)</f>
        <v>0</v>
      </c>
      <c r="T42" s="67">
        <f t="shared" si="13"/>
        <v>0</v>
      </c>
      <c r="U42" s="75">
        <v>0</v>
      </c>
      <c r="V42" s="29">
        <f>(J42*VLOOKUP(M42/J42,MAPPING!$B$15:$C$22,2,10))</f>
        <v>0</v>
      </c>
      <c r="W42" s="100">
        <v>0</v>
      </c>
      <c r="X42" s="68">
        <f>IFERROR(IF($M42&lt;6.000001,0,VLOOKUP($M42,할증료!$B:$C,2,1)),0)</f>
        <v>0</v>
      </c>
      <c r="Y42" s="67">
        <v>0</v>
      </c>
      <c r="Z42" s="29">
        <f t="shared" si="14"/>
        <v>12919.88</v>
      </c>
      <c r="AB42" s="1" t="s">
        <v>684</v>
      </c>
      <c r="AC42" s="1" t="s">
        <v>137</v>
      </c>
      <c r="AD42" s="1" t="s">
        <v>685</v>
      </c>
      <c r="AE42" s="1" t="s">
        <v>686</v>
      </c>
      <c r="AF42" s="1" t="s">
        <v>687</v>
      </c>
      <c r="AG42" s="1" t="s">
        <v>688</v>
      </c>
      <c r="AH42" s="1">
        <v>14630</v>
      </c>
      <c r="AI42" s="1" t="s">
        <v>47</v>
      </c>
      <c r="AJ42" s="20">
        <v>1</v>
      </c>
      <c r="AK42" s="21">
        <v>0.17</v>
      </c>
      <c r="AL42" s="21">
        <v>0.2</v>
      </c>
      <c r="AM42" s="21">
        <v>0.2</v>
      </c>
      <c r="AN42" s="1" t="s">
        <v>48</v>
      </c>
      <c r="AO42" s="21">
        <v>47.26</v>
      </c>
      <c r="AP42" s="1" t="s">
        <v>49</v>
      </c>
      <c r="AQ42" s="1" t="s">
        <v>49</v>
      </c>
      <c r="AR42" s="1" t="s">
        <v>49</v>
      </c>
      <c r="AS42" s="1" t="s">
        <v>49</v>
      </c>
      <c r="AT42" s="1" t="s">
        <v>49</v>
      </c>
      <c r="AU42" s="1" t="s">
        <v>138</v>
      </c>
      <c r="AV42" s="1" t="s">
        <v>139</v>
      </c>
      <c r="AW42" s="1" t="s">
        <v>689</v>
      </c>
      <c r="AX42" s="1" t="s">
        <v>47</v>
      </c>
      <c r="AY42" s="1" t="s">
        <v>50</v>
      </c>
      <c r="AZ42" s="1" t="s">
        <v>690</v>
      </c>
      <c r="BA42" s="1" t="s">
        <v>691</v>
      </c>
      <c r="BB42" s="1" t="s">
        <v>691</v>
      </c>
      <c r="BC42" s="1" t="s">
        <v>692</v>
      </c>
      <c r="BD42" s="1" t="s">
        <v>693</v>
      </c>
      <c r="BE42" s="1" t="s">
        <v>179</v>
      </c>
      <c r="BF42" s="1" t="s">
        <v>52</v>
      </c>
      <c r="BG42" s="1" t="s">
        <v>53</v>
      </c>
      <c r="BH42" s="1" t="s">
        <v>47</v>
      </c>
      <c r="BI42" s="1" t="s">
        <v>159</v>
      </c>
    </row>
    <row r="43" spans="2:61" x14ac:dyDescent="0.25">
      <c r="B43" s="16">
        <f t="shared" si="15"/>
        <v>39</v>
      </c>
      <c r="C43" s="16" t="str">
        <f t="shared" si="16"/>
        <v>LHR</v>
      </c>
      <c r="D43" s="16" t="str">
        <f t="shared" si="17"/>
        <v>2025-08-03</v>
      </c>
      <c r="E43" s="16" t="str">
        <f t="shared" si="18"/>
        <v>99431913744</v>
      </c>
      <c r="F43" s="16" t="str">
        <f t="shared" si="19"/>
        <v>PGB026518105</v>
      </c>
      <c r="G43" s="16" t="str">
        <f t="shared" si="20"/>
        <v>박정환</v>
      </c>
      <c r="H43" s="16" t="str">
        <f t="shared" si="5"/>
        <v>목록(Manifest)</v>
      </c>
      <c r="I43" s="16">
        <f t="shared" si="21"/>
        <v>135.04</v>
      </c>
      <c r="J43" s="16">
        <f t="shared" si="22"/>
        <v>1</v>
      </c>
      <c r="K43" s="43">
        <f t="shared" si="23"/>
        <v>0.77</v>
      </c>
      <c r="L43" s="43">
        <f t="shared" si="24"/>
        <v>0.4</v>
      </c>
      <c r="M43" s="43">
        <f t="shared" si="10"/>
        <v>0.8</v>
      </c>
      <c r="N43" s="43">
        <f t="shared" si="11"/>
        <v>1</v>
      </c>
      <c r="O43" s="23" t="str">
        <f t="shared" si="25"/>
        <v>PGB026518105</v>
      </c>
      <c r="P43" s="51">
        <f>VLOOKUP(C43,MAPPING!$B$24:$G$27,2,0)+(N43-0.5)/0.5*VLOOKUP(C43,MAPPING!$B$24:$G$27,4,0)</f>
        <v>9710</v>
      </c>
      <c r="Q43" s="72">
        <f>VLOOKUP(C43,MAPPING!$B$24:$G$27,6,0)</f>
        <v>4.0719439987913404</v>
      </c>
      <c r="R43" s="105">
        <f>Q43*VLOOKUP(C43,MAPPING!$B$24:$H$27,7,0)</f>
        <v>5659.8799999999992</v>
      </c>
      <c r="S43" s="29">
        <f>VLOOKUP(H43,MAPPING!$B$3:$D$12,3,0)</f>
        <v>0</v>
      </c>
      <c r="T43" s="67">
        <f t="shared" si="13"/>
        <v>0</v>
      </c>
      <c r="U43" s="75">
        <v>0</v>
      </c>
      <c r="V43" s="29">
        <f>(J43*VLOOKUP(M43/J43,MAPPING!$B$15:$C$22,2,10))</f>
        <v>0</v>
      </c>
      <c r="W43" s="100">
        <v>0</v>
      </c>
      <c r="X43" s="68">
        <f>IFERROR(IF($M43&lt;6.000001,0,VLOOKUP($M43,할증료!$B:$C,2,1)),0)</f>
        <v>0</v>
      </c>
      <c r="Y43" s="67">
        <v>0</v>
      </c>
      <c r="Z43" s="29">
        <f t="shared" si="14"/>
        <v>15369.88</v>
      </c>
      <c r="AB43" s="1" t="s">
        <v>684</v>
      </c>
      <c r="AC43" s="1" t="s">
        <v>137</v>
      </c>
      <c r="AD43" s="1" t="s">
        <v>685</v>
      </c>
      <c r="AE43" s="1" t="s">
        <v>694</v>
      </c>
      <c r="AF43" s="1" t="s">
        <v>695</v>
      </c>
      <c r="AG43" s="1" t="s">
        <v>696</v>
      </c>
      <c r="AH43" s="1">
        <v>4711</v>
      </c>
      <c r="AI43" s="1" t="s">
        <v>47</v>
      </c>
      <c r="AJ43" s="20">
        <v>1</v>
      </c>
      <c r="AK43" s="21">
        <v>0.77</v>
      </c>
      <c r="AL43" s="21">
        <v>0.4</v>
      </c>
      <c r="AM43" s="21">
        <v>0.8</v>
      </c>
      <c r="AN43" s="1" t="s">
        <v>48</v>
      </c>
      <c r="AO43" s="21">
        <v>135.04</v>
      </c>
      <c r="AP43" s="1" t="s">
        <v>49</v>
      </c>
      <c r="AQ43" s="1" t="s">
        <v>49</v>
      </c>
      <c r="AR43" s="1" t="s">
        <v>49</v>
      </c>
      <c r="AS43" s="1" t="s">
        <v>49</v>
      </c>
      <c r="AT43" s="1" t="s">
        <v>49</v>
      </c>
      <c r="AU43" s="1" t="s">
        <v>138</v>
      </c>
      <c r="AV43" s="1" t="s">
        <v>139</v>
      </c>
      <c r="AW43" s="1" t="s">
        <v>697</v>
      </c>
      <c r="AX43" s="1" t="s">
        <v>47</v>
      </c>
      <c r="AY43" s="1" t="s">
        <v>50</v>
      </c>
      <c r="AZ43" s="1" t="s">
        <v>698</v>
      </c>
      <c r="BA43" s="1" t="s">
        <v>699</v>
      </c>
      <c r="BB43" s="1" t="s">
        <v>699</v>
      </c>
      <c r="BC43" s="1" t="s">
        <v>692</v>
      </c>
      <c r="BD43" s="1" t="s">
        <v>693</v>
      </c>
      <c r="BE43" s="1" t="s">
        <v>179</v>
      </c>
      <c r="BF43" s="1" t="s">
        <v>52</v>
      </c>
      <c r="BG43" s="1" t="s">
        <v>53</v>
      </c>
      <c r="BH43" s="1" t="s">
        <v>47</v>
      </c>
      <c r="BI43" s="1" t="s">
        <v>159</v>
      </c>
    </row>
    <row r="44" spans="2:61" x14ac:dyDescent="0.25">
      <c r="B44" s="16">
        <f t="shared" si="15"/>
        <v>40</v>
      </c>
      <c r="C44" s="16" t="str">
        <f t="shared" si="16"/>
        <v>LHR</v>
      </c>
      <c r="D44" s="16" t="str">
        <f t="shared" si="17"/>
        <v>2025-08-03</v>
      </c>
      <c r="E44" s="16" t="str">
        <f t="shared" si="18"/>
        <v>99431913744</v>
      </c>
      <c r="F44" s="16" t="str">
        <f t="shared" si="19"/>
        <v>PGB026518103</v>
      </c>
      <c r="G44" s="16" t="str">
        <f t="shared" si="20"/>
        <v>최희원</v>
      </c>
      <c r="H44" s="16" t="str">
        <f t="shared" si="5"/>
        <v>목록(Manifest)</v>
      </c>
      <c r="I44" s="16">
        <f t="shared" si="21"/>
        <v>114.78</v>
      </c>
      <c r="J44" s="16">
        <f t="shared" si="22"/>
        <v>1</v>
      </c>
      <c r="K44" s="43">
        <f t="shared" si="23"/>
        <v>0.31</v>
      </c>
      <c r="L44" s="43">
        <f t="shared" si="24"/>
        <v>0.3</v>
      </c>
      <c r="M44" s="43">
        <f t="shared" si="10"/>
        <v>0.4</v>
      </c>
      <c r="N44" s="43">
        <f t="shared" si="11"/>
        <v>0.5</v>
      </c>
      <c r="O44" s="23" t="str">
        <f t="shared" si="25"/>
        <v>PGB026518103</v>
      </c>
      <c r="P44" s="51">
        <f>VLOOKUP(C44,MAPPING!$B$24:$G$27,2,0)+(N44-0.5)/0.5*VLOOKUP(C44,MAPPING!$B$24:$G$27,4,0)</f>
        <v>7260</v>
      </c>
      <c r="Q44" s="72">
        <f>VLOOKUP(C44,MAPPING!$B$24:$G$27,6,0)</f>
        <v>4.0719439987913404</v>
      </c>
      <c r="R44" s="105">
        <f>Q44*VLOOKUP(C44,MAPPING!$B$24:$H$27,7,0)</f>
        <v>5659.8799999999992</v>
      </c>
      <c r="S44" s="29">
        <f>VLOOKUP(H44,MAPPING!$B$3:$D$12,3,0)</f>
        <v>0</v>
      </c>
      <c r="T44" s="67">
        <f t="shared" si="13"/>
        <v>0</v>
      </c>
      <c r="U44" s="75">
        <v>0</v>
      </c>
      <c r="V44" s="29">
        <f>(J44*VLOOKUP(M44/J44,MAPPING!$B$15:$C$22,2,10))</f>
        <v>0</v>
      </c>
      <c r="W44" s="100">
        <v>0</v>
      </c>
      <c r="X44" s="68">
        <f>IFERROR(IF($M44&lt;6.000001,0,VLOOKUP($M44,할증료!$B:$C,2,1)),0)</f>
        <v>0</v>
      </c>
      <c r="Y44" s="67">
        <v>0</v>
      </c>
      <c r="Z44" s="29">
        <f t="shared" si="14"/>
        <v>12919.88</v>
      </c>
      <c r="AB44" s="1" t="s">
        <v>684</v>
      </c>
      <c r="AC44" s="1" t="s">
        <v>137</v>
      </c>
      <c r="AD44" s="1" t="s">
        <v>685</v>
      </c>
      <c r="AE44" s="1" t="s">
        <v>700</v>
      </c>
      <c r="AF44" s="1" t="s">
        <v>701</v>
      </c>
      <c r="AG44" s="1" t="s">
        <v>702</v>
      </c>
      <c r="AH44" s="1">
        <v>6574</v>
      </c>
      <c r="AI44" s="1" t="s">
        <v>47</v>
      </c>
      <c r="AJ44" s="20">
        <v>1</v>
      </c>
      <c r="AK44" s="21">
        <v>0.31</v>
      </c>
      <c r="AL44" s="21">
        <v>0.3</v>
      </c>
      <c r="AM44" s="21">
        <v>0.4</v>
      </c>
      <c r="AN44" s="1" t="s">
        <v>48</v>
      </c>
      <c r="AO44" s="21">
        <v>114.78</v>
      </c>
      <c r="AP44" s="1" t="s">
        <v>49</v>
      </c>
      <c r="AQ44" s="1" t="s">
        <v>49</v>
      </c>
      <c r="AR44" s="1" t="s">
        <v>49</v>
      </c>
      <c r="AS44" s="1" t="s">
        <v>49</v>
      </c>
      <c r="AT44" s="1" t="s">
        <v>49</v>
      </c>
      <c r="AU44" s="1" t="s">
        <v>138</v>
      </c>
      <c r="AV44" s="1" t="s">
        <v>139</v>
      </c>
      <c r="AW44" s="1" t="s">
        <v>703</v>
      </c>
      <c r="AX44" s="1" t="s">
        <v>47</v>
      </c>
      <c r="AY44" s="1" t="s">
        <v>50</v>
      </c>
      <c r="AZ44" s="1" t="s">
        <v>704</v>
      </c>
      <c r="BA44" s="1" t="s">
        <v>705</v>
      </c>
      <c r="BB44" s="1" t="s">
        <v>705</v>
      </c>
      <c r="BC44" s="1" t="s">
        <v>692</v>
      </c>
      <c r="BD44" s="1" t="s">
        <v>693</v>
      </c>
      <c r="BE44" s="1" t="s">
        <v>179</v>
      </c>
      <c r="BF44" s="1" t="s">
        <v>52</v>
      </c>
      <c r="BG44" s="1" t="s">
        <v>53</v>
      </c>
      <c r="BH44" s="1" t="s">
        <v>47</v>
      </c>
      <c r="BI44" s="1" t="s">
        <v>159</v>
      </c>
    </row>
    <row r="45" spans="2:61" x14ac:dyDescent="0.25">
      <c r="B45" s="16">
        <f t="shared" si="15"/>
        <v>41</v>
      </c>
      <c r="C45" s="16" t="str">
        <f t="shared" si="16"/>
        <v>LHR</v>
      </c>
      <c r="D45" s="16" t="str">
        <f t="shared" si="17"/>
        <v>2025-08-03</v>
      </c>
      <c r="E45" s="16" t="str">
        <f t="shared" si="18"/>
        <v>99431913744</v>
      </c>
      <c r="F45" s="16" t="str">
        <f t="shared" si="19"/>
        <v>PGB026518085</v>
      </c>
      <c r="G45" s="16" t="str">
        <f t="shared" si="20"/>
        <v>곽우진</v>
      </c>
      <c r="H45" s="16" t="str">
        <f t="shared" si="5"/>
        <v>목록(Manifest)</v>
      </c>
      <c r="I45" s="16">
        <f t="shared" si="21"/>
        <v>71.14</v>
      </c>
      <c r="J45" s="16">
        <f t="shared" si="22"/>
        <v>1</v>
      </c>
      <c r="K45" s="43">
        <f t="shared" si="23"/>
        <v>2.4</v>
      </c>
      <c r="L45" s="43">
        <f t="shared" si="24"/>
        <v>3.9</v>
      </c>
      <c r="M45" s="43">
        <f t="shared" si="10"/>
        <v>3.9</v>
      </c>
      <c r="N45" s="43">
        <f t="shared" si="11"/>
        <v>4</v>
      </c>
      <c r="O45" s="23" t="str">
        <f t="shared" si="25"/>
        <v>PGB026518085</v>
      </c>
      <c r="P45" s="51">
        <f>VLOOKUP(C45,MAPPING!$B$24:$G$27,2,0)+(N45-0.5)/0.5*VLOOKUP(C45,MAPPING!$B$24:$G$27,4,0)</f>
        <v>24410</v>
      </c>
      <c r="Q45" s="72">
        <f>VLOOKUP(C45,MAPPING!$B$24:$G$27,6,0)</f>
        <v>4.0719439987913404</v>
      </c>
      <c r="R45" s="105">
        <f>Q45*VLOOKUP(C45,MAPPING!$B$24:$H$27,7,0)</f>
        <v>5659.8799999999992</v>
      </c>
      <c r="S45" s="29">
        <f>VLOOKUP(H45,MAPPING!$B$3:$D$12,3,0)</f>
        <v>0</v>
      </c>
      <c r="T45" s="67">
        <f t="shared" si="13"/>
        <v>0</v>
      </c>
      <c r="U45" s="75">
        <v>0</v>
      </c>
      <c r="V45" s="29">
        <f>(J45*VLOOKUP(M45/J45,MAPPING!$B$15:$C$22,2,10))</f>
        <v>550</v>
      </c>
      <c r="W45" s="100">
        <v>0</v>
      </c>
      <c r="X45" s="68">
        <f>IFERROR(IF($M45&lt;6.000001,0,VLOOKUP($M45,할증료!$B:$C,2,1)),0)</f>
        <v>0</v>
      </c>
      <c r="Y45" s="67">
        <v>0</v>
      </c>
      <c r="Z45" s="29">
        <f t="shared" si="14"/>
        <v>30619.879999999997</v>
      </c>
      <c r="AB45" s="1" t="s">
        <v>684</v>
      </c>
      <c r="AC45" s="1" t="s">
        <v>137</v>
      </c>
      <c r="AD45" s="1" t="s">
        <v>685</v>
      </c>
      <c r="AE45" s="1" t="s">
        <v>706</v>
      </c>
      <c r="AF45" s="1" t="s">
        <v>707</v>
      </c>
      <c r="AG45" s="1" t="s">
        <v>708</v>
      </c>
      <c r="AH45" s="1">
        <v>22763</v>
      </c>
      <c r="AI45" s="1" t="s">
        <v>47</v>
      </c>
      <c r="AJ45" s="20">
        <v>1</v>
      </c>
      <c r="AK45" s="21">
        <v>2.4</v>
      </c>
      <c r="AL45" s="21">
        <v>3.9</v>
      </c>
      <c r="AM45" s="21">
        <v>3.9</v>
      </c>
      <c r="AN45" s="1" t="s">
        <v>48</v>
      </c>
      <c r="AO45" s="21">
        <v>71.14</v>
      </c>
      <c r="AP45" s="1" t="s">
        <v>49</v>
      </c>
      <c r="AQ45" s="1" t="s">
        <v>49</v>
      </c>
      <c r="AR45" s="1" t="s">
        <v>49</v>
      </c>
      <c r="AS45" s="1" t="s">
        <v>49</v>
      </c>
      <c r="AT45" s="1" t="s">
        <v>49</v>
      </c>
      <c r="AU45" s="1" t="s">
        <v>138</v>
      </c>
      <c r="AV45" s="1" t="s">
        <v>139</v>
      </c>
      <c r="AW45" s="1" t="s">
        <v>709</v>
      </c>
      <c r="AX45" s="1" t="s">
        <v>47</v>
      </c>
      <c r="AY45" s="1" t="s">
        <v>50</v>
      </c>
      <c r="AZ45" s="1" t="s">
        <v>710</v>
      </c>
      <c r="BA45" s="1" t="s">
        <v>711</v>
      </c>
      <c r="BB45" s="1" t="s">
        <v>711</v>
      </c>
      <c r="BC45" s="1" t="s">
        <v>692</v>
      </c>
      <c r="BD45" s="1" t="s">
        <v>693</v>
      </c>
      <c r="BE45" s="1" t="s">
        <v>179</v>
      </c>
      <c r="BF45" s="1" t="s">
        <v>52</v>
      </c>
      <c r="BG45" s="1" t="s">
        <v>53</v>
      </c>
      <c r="BH45" s="1" t="s">
        <v>47</v>
      </c>
      <c r="BI45" s="1" t="s">
        <v>159</v>
      </c>
    </row>
    <row r="46" spans="2:61" x14ac:dyDescent="0.25">
      <c r="B46" s="16">
        <f t="shared" si="15"/>
        <v>42</v>
      </c>
      <c r="C46" s="16" t="str">
        <f t="shared" si="16"/>
        <v>LHR</v>
      </c>
      <c r="D46" s="16" t="str">
        <f t="shared" si="17"/>
        <v>2025-08-03</v>
      </c>
      <c r="E46" s="16" t="str">
        <f t="shared" si="18"/>
        <v>99431913744</v>
      </c>
      <c r="F46" s="16" t="str">
        <f t="shared" si="19"/>
        <v>PGB026518079</v>
      </c>
      <c r="G46" s="16" t="str">
        <f t="shared" si="20"/>
        <v>김지권</v>
      </c>
      <c r="H46" s="16" t="str">
        <f t="shared" si="5"/>
        <v>목록(Manifest)</v>
      </c>
      <c r="I46" s="16">
        <f t="shared" si="21"/>
        <v>133.69</v>
      </c>
      <c r="J46" s="16">
        <f t="shared" si="22"/>
        <v>1</v>
      </c>
      <c r="K46" s="43">
        <f t="shared" si="23"/>
        <v>0.41</v>
      </c>
      <c r="L46" s="43">
        <f t="shared" si="24"/>
        <v>0.5</v>
      </c>
      <c r="M46" s="43">
        <f t="shared" si="10"/>
        <v>0.5</v>
      </c>
      <c r="N46" s="43">
        <f t="shared" si="11"/>
        <v>0.5</v>
      </c>
      <c r="O46" s="23" t="str">
        <f t="shared" si="25"/>
        <v>PGB026518079</v>
      </c>
      <c r="P46" s="51">
        <f>VLOOKUP(C46,MAPPING!$B$24:$G$27,2,0)+(N46-0.5)/0.5*VLOOKUP(C46,MAPPING!$B$24:$G$27,4,0)</f>
        <v>7260</v>
      </c>
      <c r="Q46" s="72">
        <f>VLOOKUP(C46,MAPPING!$B$24:$G$27,6,0)</f>
        <v>4.0719439987913404</v>
      </c>
      <c r="R46" s="105">
        <f>Q46*VLOOKUP(C46,MAPPING!$B$24:$H$27,7,0)</f>
        <v>5659.8799999999992</v>
      </c>
      <c r="S46" s="29">
        <f>VLOOKUP(H46,MAPPING!$B$3:$D$12,3,0)</f>
        <v>0</v>
      </c>
      <c r="T46" s="67">
        <f t="shared" si="13"/>
        <v>0</v>
      </c>
      <c r="U46" s="75">
        <v>0</v>
      </c>
      <c r="V46" s="29">
        <f>(J46*VLOOKUP(M46/J46,MAPPING!$B$15:$C$22,2,10))</f>
        <v>0</v>
      </c>
      <c r="W46" s="100">
        <v>0</v>
      </c>
      <c r="X46" s="68">
        <f>IFERROR(IF($M46&lt;6.000001,0,VLOOKUP($M46,할증료!$B:$C,2,1)),0)</f>
        <v>0</v>
      </c>
      <c r="Y46" s="67">
        <v>0</v>
      </c>
      <c r="Z46" s="29">
        <f t="shared" si="14"/>
        <v>12919.88</v>
      </c>
      <c r="AB46" s="1" t="s">
        <v>684</v>
      </c>
      <c r="AC46" s="1" t="s">
        <v>137</v>
      </c>
      <c r="AD46" s="1" t="s">
        <v>685</v>
      </c>
      <c r="AE46" s="1" t="s">
        <v>712</v>
      </c>
      <c r="AF46" s="1" t="s">
        <v>314</v>
      </c>
      <c r="AG46" s="1" t="s">
        <v>317</v>
      </c>
      <c r="AH46" s="1">
        <v>6370</v>
      </c>
      <c r="AI46" s="1" t="s">
        <v>47</v>
      </c>
      <c r="AJ46" s="20">
        <v>1</v>
      </c>
      <c r="AK46" s="21">
        <v>0.41</v>
      </c>
      <c r="AL46" s="21">
        <v>0.5</v>
      </c>
      <c r="AM46" s="21">
        <v>0.5</v>
      </c>
      <c r="AN46" s="1" t="s">
        <v>48</v>
      </c>
      <c r="AO46" s="21">
        <v>133.69</v>
      </c>
      <c r="AP46" s="1" t="s">
        <v>49</v>
      </c>
      <c r="AQ46" s="1" t="s">
        <v>49</v>
      </c>
      <c r="AR46" s="1" t="s">
        <v>49</v>
      </c>
      <c r="AS46" s="1" t="s">
        <v>49</v>
      </c>
      <c r="AT46" s="1" t="s">
        <v>49</v>
      </c>
      <c r="AU46" s="1" t="s">
        <v>138</v>
      </c>
      <c r="AV46" s="1" t="s">
        <v>139</v>
      </c>
      <c r="AW46" s="1" t="s">
        <v>713</v>
      </c>
      <c r="AX46" s="1" t="s">
        <v>47</v>
      </c>
      <c r="AY46" s="1" t="s">
        <v>50</v>
      </c>
      <c r="AZ46" s="1" t="s">
        <v>714</v>
      </c>
      <c r="BA46" s="1" t="s">
        <v>715</v>
      </c>
      <c r="BB46" s="1" t="s">
        <v>715</v>
      </c>
      <c r="BC46" s="1" t="s">
        <v>692</v>
      </c>
      <c r="BD46" s="1" t="s">
        <v>693</v>
      </c>
      <c r="BE46" s="1" t="s">
        <v>179</v>
      </c>
      <c r="BF46" s="1" t="s">
        <v>52</v>
      </c>
      <c r="BG46" s="1" t="s">
        <v>53</v>
      </c>
      <c r="BH46" s="1" t="s">
        <v>47</v>
      </c>
      <c r="BI46" s="1" t="s">
        <v>159</v>
      </c>
    </row>
    <row r="47" spans="2:61" x14ac:dyDescent="0.25">
      <c r="B47" s="16">
        <f t="shared" si="15"/>
        <v>43</v>
      </c>
      <c r="C47" s="16" t="str">
        <f t="shared" si="16"/>
        <v>LHR</v>
      </c>
      <c r="D47" s="16" t="str">
        <f t="shared" si="17"/>
        <v>2025-08-03</v>
      </c>
      <c r="E47" s="16" t="str">
        <f t="shared" si="18"/>
        <v>99431913744</v>
      </c>
      <c r="F47" s="16" t="str">
        <f t="shared" si="19"/>
        <v>PGB026518077</v>
      </c>
      <c r="G47" s="16" t="str">
        <f t="shared" si="20"/>
        <v>윤수현</v>
      </c>
      <c r="H47" s="16" t="str">
        <f t="shared" si="5"/>
        <v>목록(Manifest)</v>
      </c>
      <c r="I47" s="16">
        <f t="shared" si="21"/>
        <v>54.01</v>
      </c>
      <c r="J47" s="16">
        <f t="shared" si="22"/>
        <v>1</v>
      </c>
      <c r="K47" s="43">
        <f t="shared" si="23"/>
        <v>0.73</v>
      </c>
      <c r="L47" s="43">
        <f t="shared" si="24"/>
        <v>1.9</v>
      </c>
      <c r="M47" s="43">
        <f t="shared" si="10"/>
        <v>1.9</v>
      </c>
      <c r="N47" s="43">
        <f t="shared" si="11"/>
        <v>2</v>
      </c>
      <c r="O47" s="23" t="str">
        <f t="shared" si="25"/>
        <v>PGB026518077</v>
      </c>
      <c r="P47" s="51">
        <f>VLOOKUP(C47,MAPPING!$B$24:$G$27,2,0)+(N47-0.5)/0.5*VLOOKUP(C47,MAPPING!$B$24:$G$27,4,0)</f>
        <v>14610</v>
      </c>
      <c r="Q47" s="72">
        <f>VLOOKUP(C47,MAPPING!$B$24:$G$27,6,0)</f>
        <v>4.0719439987913404</v>
      </c>
      <c r="R47" s="105">
        <f>Q47*VLOOKUP(C47,MAPPING!$B$24:$H$27,7,0)</f>
        <v>5659.8799999999992</v>
      </c>
      <c r="S47" s="29">
        <f>VLOOKUP(H47,MAPPING!$B$3:$D$12,3,0)</f>
        <v>0</v>
      </c>
      <c r="T47" s="67">
        <f t="shared" si="13"/>
        <v>0</v>
      </c>
      <c r="U47" s="75">
        <v>0</v>
      </c>
      <c r="V47" s="29">
        <f>(J47*VLOOKUP(M47/J47,MAPPING!$B$15:$C$22,2,10))</f>
        <v>0</v>
      </c>
      <c r="W47" s="100">
        <v>0</v>
      </c>
      <c r="X47" s="68">
        <f>IFERROR(IF($M47&lt;6.000001,0,VLOOKUP($M47,할증료!$B:$C,2,1)),0)</f>
        <v>0</v>
      </c>
      <c r="Y47" s="67">
        <v>0</v>
      </c>
      <c r="Z47" s="29">
        <f t="shared" si="14"/>
        <v>20269.879999999997</v>
      </c>
      <c r="AB47" s="1" t="s">
        <v>684</v>
      </c>
      <c r="AC47" s="1" t="s">
        <v>137</v>
      </c>
      <c r="AD47" s="1" t="s">
        <v>685</v>
      </c>
      <c r="AE47" s="1" t="s">
        <v>716</v>
      </c>
      <c r="AF47" s="1" t="s">
        <v>717</v>
      </c>
      <c r="AG47" s="1" t="s">
        <v>718</v>
      </c>
      <c r="AH47" s="1">
        <v>5096</v>
      </c>
      <c r="AI47" s="1" t="s">
        <v>47</v>
      </c>
      <c r="AJ47" s="20">
        <v>1</v>
      </c>
      <c r="AK47" s="21">
        <v>0.73</v>
      </c>
      <c r="AL47" s="21">
        <v>1.9</v>
      </c>
      <c r="AM47" s="21">
        <v>1.9</v>
      </c>
      <c r="AN47" s="1" t="s">
        <v>48</v>
      </c>
      <c r="AO47" s="21">
        <v>54.01</v>
      </c>
      <c r="AP47" s="1" t="s">
        <v>49</v>
      </c>
      <c r="AQ47" s="1" t="s">
        <v>49</v>
      </c>
      <c r="AR47" s="1" t="s">
        <v>49</v>
      </c>
      <c r="AS47" s="1" t="s">
        <v>49</v>
      </c>
      <c r="AT47" s="1" t="s">
        <v>49</v>
      </c>
      <c r="AU47" s="1" t="s">
        <v>138</v>
      </c>
      <c r="AV47" s="1" t="s">
        <v>139</v>
      </c>
      <c r="AW47" s="1" t="s">
        <v>719</v>
      </c>
      <c r="AX47" s="1" t="s">
        <v>47</v>
      </c>
      <c r="AY47" s="1" t="s">
        <v>50</v>
      </c>
      <c r="AZ47" s="1" t="s">
        <v>720</v>
      </c>
      <c r="BA47" s="1" t="s">
        <v>721</v>
      </c>
      <c r="BB47" s="1" t="s">
        <v>721</v>
      </c>
      <c r="BC47" s="1" t="s">
        <v>692</v>
      </c>
      <c r="BD47" s="1" t="s">
        <v>693</v>
      </c>
      <c r="BE47" s="1" t="s">
        <v>179</v>
      </c>
      <c r="BF47" s="1" t="s">
        <v>52</v>
      </c>
      <c r="BG47" s="1" t="s">
        <v>53</v>
      </c>
      <c r="BH47" s="1" t="s">
        <v>47</v>
      </c>
      <c r="BI47" s="1" t="s">
        <v>159</v>
      </c>
    </row>
    <row r="48" spans="2:61" x14ac:dyDescent="0.25">
      <c r="B48" s="16">
        <f t="shared" si="15"/>
        <v>44</v>
      </c>
      <c r="C48" s="16" t="str">
        <f t="shared" si="16"/>
        <v>LHR</v>
      </c>
      <c r="D48" s="16" t="str">
        <f t="shared" si="17"/>
        <v>2025-08-03</v>
      </c>
      <c r="E48" s="16" t="str">
        <f t="shared" si="18"/>
        <v>99431913744</v>
      </c>
      <c r="F48" s="16" t="str">
        <f t="shared" si="19"/>
        <v>PGB026518070</v>
      </c>
      <c r="G48" s="16" t="str">
        <f t="shared" si="20"/>
        <v>이상원</v>
      </c>
      <c r="H48" s="16" t="str">
        <f t="shared" si="5"/>
        <v>목록(Manifest)</v>
      </c>
      <c r="I48" s="16">
        <f t="shared" si="21"/>
        <v>136.15</v>
      </c>
      <c r="J48" s="16">
        <f t="shared" si="22"/>
        <v>1</v>
      </c>
      <c r="K48" s="43">
        <f t="shared" si="23"/>
        <v>0.15</v>
      </c>
      <c r="L48" s="43">
        <f t="shared" si="24"/>
        <v>0.1</v>
      </c>
      <c r="M48" s="43">
        <f t="shared" si="10"/>
        <v>0.2</v>
      </c>
      <c r="N48" s="43">
        <f t="shared" si="11"/>
        <v>0.5</v>
      </c>
      <c r="O48" s="23" t="str">
        <f t="shared" si="25"/>
        <v>PGB026518070</v>
      </c>
      <c r="P48" s="51">
        <f>VLOOKUP(C48,MAPPING!$B$24:$G$27,2,0)+(N48-0.5)/0.5*VLOOKUP(C48,MAPPING!$B$24:$G$27,4,0)</f>
        <v>7260</v>
      </c>
      <c r="Q48" s="72">
        <f>VLOOKUP(C48,MAPPING!$B$24:$G$27,6,0)</f>
        <v>4.0719439987913404</v>
      </c>
      <c r="R48" s="105">
        <f>Q48*VLOOKUP(C48,MAPPING!$B$24:$H$27,7,0)</f>
        <v>5659.8799999999992</v>
      </c>
      <c r="S48" s="29">
        <f>VLOOKUP(H48,MAPPING!$B$3:$D$12,3,0)</f>
        <v>0</v>
      </c>
      <c r="T48" s="67">
        <f t="shared" si="13"/>
        <v>0</v>
      </c>
      <c r="U48" s="75">
        <v>0</v>
      </c>
      <c r="V48" s="29">
        <f>(J48*VLOOKUP(M48/J48,MAPPING!$B$15:$C$22,2,10))</f>
        <v>0</v>
      </c>
      <c r="W48" s="100">
        <v>0</v>
      </c>
      <c r="X48" s="68">
        <f>IFERROR(IF($M48&lt;6.000001,0,VLOOKUP($M48,할증료!$B:$C,2,1)),0)</f>
        <v>0</v>
      </c>
      <c r="Y48" s="67">
        <v>0</v>
      </c>
      <c r="Z48" s="29">
        <f t="shared" si="14"/>
        <v>12919.88</v>
      </c>
      <c r="AB48" s="1" t="s">
        <v>684</v>
      </c>
      <c r="AC48" s="1" t="s">
        <v>137</v>
      </c>
      <c r="AD48" s="1" t="s">
        <v>685</v>
      </c>
      <c r="AE48" s="1" t="s">
        <v>722</v>
      </c>
      <c r="AF48" s="1" t="s">
        <v>466</v>
      </c>
      <c r="AG48" s="1" t="s">
        <v>467</v>
      </c>
      <c r="AH48" s="1">
        <v>10502</v>
      </c>
      <c r="AI48" s="1" t="s">
        <v>47</v>
      </c>
      <c r="AJ48" s="20">
        <v>1</v>
      </c>
      <c r="AK48" s="21">
        <v>0.15</v>
      </c>
      <c r="AL48" s="21">
        <v>0.1</v>
      </c>
      <c r="AM48" s="21">
        <v>0.2</v>
      </c>
      <c r="AN48" s="1" t="s">
        <v>48</v>
      </c>
      <c r="AO48" s="21">
        <v>136.15</v>
      </c>
      <c r="AP48" s="1" t="s">
        <v>49</v>
      </c>
      <c r="AQ48" s="1" t="s">
        <v>49</v>
      </c>
      <c r="AR48" s="1" t="s">
        <v>49</v>
      </c>
      <c r="AS48" s="1" t="s">
        <v>49</v>
      </c>
      <c r="AT48" s="1" t="s">
        <v>49</v>
      </c>
      <c r="AU48" s="1" t="s">
        <v>138</v>
      </c>
      <c r="AV48" s="1" t="s">
        <v>139</v>
      </c>
      <c r="AW48" s="1" t="s">
        <v>723</v>
      </c>
      <c r="AX48" s="1" t="s">
        <v>47</v>
      </c>
      <c r="AY48" s="1" t="s">
        <v>50</v>
      </c>
      <c r="AZ48" s="1" t="s">
        <v>724</v>
      </c>
      <c r="BA48" s="1" t="s">
        <v>725</v>
      </c>
      <c r="BB48" s="1" t="s">
        <v>725</v>
      </c>
      <c r="BC48" s="1" t="s">
        <v>692</v>
      </c>
      <c r="BD48" s="1" t="s">
        <v>693</v>
      </c>
      <c r="BE48" s="1" t="s">
        <v>179</v>
      </c>
      <c r="BF48" s="1" t="s">
        <v>52</v>
      </c>
      <c r="BG48" s="1" t="s">
        <v>53</v>
      </c>
      <c r="BH48" s="1" t="s">
        <v>47</v>
      </c>
      <c r="BI48" s="1" t="s">
        <v>159</v>
      </c>
    </row>
    <row r="49" spans="2:61" x14ac:dyDescent="0.25">
      <c r="B49" s="16">
        <f t="shared" si="15"/>
        <v>45</v>
      </c>
      <c r="C49" s="16" t="str">
        <f t="shared" si="16"/>
        <v>LHR</v>
      </c>
      <c r="D49" s="16" t="str">
        <f t="shared" si="17"/>
        <v>2025-08-03</v>
      </c>
      <c r="E49" s="16" t="str">
        <f t="shared" si="18"/>
        <v>99431913744</v>
      </c>
      <c r="F49" s="16" t="str">
        <f t="shared" si="19"/>
        <v>PGB026518053</v>
      </c>
      <c r="G49" s="16" t="str">
        <f t="shared" si="20"/>
        <v>배근영</v>
      </c>
      <c r="H49" s="16" t="str">
        <f t="shared" si="5"/>
        <v>목록(Manifest)</v>
      </c>
      <c r="I49" s="16">
        <f t="shared" si="21"/>
        <v>20.170000000000002</v>
      </c>
      <c r="J49" s="16">
        <f t="shared" si="22"/>
        <v>1</v>
      </c>
      <c r="K49" s="43">
        <f t="shared" si="23"/>
        <v>0.66</v>
      </c>
      <c r="L49" s="43">
        <f t="shared" si="24"/>
        <v>0.9</v>
      </c>
      <c r="M49" s="43">
        <f t="shared" si="10"/>
        <v>0.9</v>
      </c>
      <c r="N49" s="43">
        <f t="shared" si="11"/>
        <v>1</v>
      </c>
      <c r="O49" s="23" t="str">
        <f t="shared" si="25"/>
        <v>PGB026518053</v>
      </c>
      <c r="P49" s="51">
        <f>VLOOKUP(C49,MAPPING!$B$24:$G$27,2,0)+(N49-0.5)/0.5*VLOOKUP(C49,MAPPING!$B$24:$G$27,4,0)</f>
        <v>9710</v>
      </c>
      <c r="Q49" s="72">
        <f>VLOOKUP(C49,MAPPING!$B$24:$G$27,6,0)</f>
        <v>4.0719439987913404</v>
      </c>
      <c r="R49" s="105">
        <f>Q49*VLOOKUP(C49,MAPPING!$B$24:$H$27,7,0)</f>
        <v>5659.8799999999992</v>
      </c>
      <c r="S49" s="29">
        <f>VLOOKUP(H49,MAPPING!$B$3:$D$12,3,0)</f>
        <v>0</v>
      </c>
      <c r="T49" s="67">
        <f t="shared" si="13"/>
        <v>0</v>
      </c>
      <c r="U49" s="75">
        <v>0</v>
      </c>
      <c r="V49" s="29">
        <f>(J49*VLOOKUP(M49/J49,MAPPING!$B$15:$C$22,2,10))</f>
        <v>0</v>
      </c>
      <c r="W49" s="100">
        <v>0</v>
      </c>
      <c r="X49" s="68">
        <f>IFERROR(IF($M49&lt;6.000001,0,VLOOKUP($M49,할증료!$B:$C,2,1)),0)</f>
        <v>0</v>
      </c>
      <c r="Y49" s="67">
        <v>0</v>
      </c>
      <c r="Z49" s="29">
        <f t="shared" si="14"/>
        <v>15369.88</v>
      </c>
      <c r="AB49" s="1" t="s">
        <v>684</v>
      </c>
      <c r="AC49" s="1" t="s">
        <v>137</v>
      </c>
      <c r="AD49" s="1" t="s">
        <v>685</v>
      </c>
      <c r="AE49" s="1" t="s">
        <v>726</v>
      </c>
      <c r="AF49" s="1" t="s">
        <v>727</v>
      </c>
      <c r="AG49" s="1" t="s">
        <v>728</v>
      </c>
      <c r="AH49" s="1">
        <v>34386</v>
      </c>
      <c r="AI49" s="1" t="s">
        <v>47</v>
      </c>
      <c r="AJ49" s="20">
        <v>1</v>
      </c>
      <c r="AK49" s="21">
        <v>0.66</v>
      </c>
      <c r="AL49" s="21">
        <v>0.9</v>
      </c>
      <c r="AM49" s="21">
        <v>0.9</v>
      </c>
      <c r="AN49" s="1" t="s">
        <v>48</v>
      </c>
      <c r="AO49" s="21">
        <v>20.170000000000002</v>
      </c>
      <c r="AP49" s="1" t="s">
        <v>49</v>
      </c>
      <c r="AQ49" s="1" t="s">
        <v>49</v>
      </c>
      <c r="AR49" s="1" t="s">
        <v>49</v>
      </c>
      <c r="AS49" s="1" t="s">
        <v>49</v>
      </c>
      <c r="AT49" s="1" t="s">
        <v>49</v>
      </c>
      <c r="AU49" s="1" t="s">
        <v>138</v>
      </c>
      <c r="AV49" s="1" t="s">
        <v>139</v>
      </c>
      <c r="AW49" s="1" t="s">
        <v>729</v>
      </c>
      <c r="AX49" s="1" t="s">
        <v>47</v>
      </c>
      <c r="AY49" s="1" t="s">
        <v>50</v>
      </c>
      <c r="AZ49" s="1" t="s">
        <v>730</v>
      </c>
      <c r="BA49" s="1" t="s">
        <v>731</v>
      </c>
      <c r="BB49" s="1" t="s">
        <v>731</v>
      </c>
      <c r="BC49" s="1" t="s">
        <v>692</v>
      </c>
      <c r="BD49" s="1" t="s">
        <v>693</v>
      </c>
      <c r="BE49" s="1" t="s">
        <v>179</v>
      </c>
      <c r="BF49" s="1" t="s">
        <v>52</v>
      </c>
      <c r="BG49" s="1" t="s">
        <v>53</v>
      </c>
      <c r="BH49" s="1" t="s">
        <v>47</v>
      </c>
      <c r="BI49" s="1" t="s">
        <v>159</v>
      </c>
    </row>
    <row r="50" spans="2:61" x14ac:dyDescent="0.25">
      <c r="B50" s="16">
        <f t="shared" si="15"/>
        <v>46</v>
      </c>
      <c r="C50" s="16" t="str">
        <f t="shared" si="16"/>
        <v>LHR</v>
      </c>
      <c r="D50" s="16" t="str">
        <f t="shared" si="17"/>
        <v>2025-08-03</v>
      </c>
      <c r="E50" s="16" t="str">
        <f t="shared" si="18"/>
        <v>99431913744</v>
      </c>
      <c r="F50" s="16" t="str">
        <f t="shared" si="19"/>
        <v>PGB026518039</v>
      </c>
      <c r="G50" s="16" t="str">
        <f t="shared" si="20"/>
        <v>이승주</v>
      </c>
      <c r="H50" s="16" t="str">
        <f t="shared" si="5"/>
        <v>목록(Manifest)</v>
      </c>
      <c r="I50" s="16">
        <f t="shared" si="21"/>
        <v>67.52</v>
      </c>
      <c r="J50" s="16">
        <f t="shared" si="22"/>
        <v>1</v>
      </c>
      <c r="K50" s="43">
        <f t="shared" si="23"/>
        <v>0.17</v>
      </c>
      <c r="L50" s="43">
        <f t="shared" si="24"/>
        <v>0.7</v>
      </c>
      <c r="M50" s="43">
        <f t="shared" si="10"/>
        <v>0.7</v>
      </c>
      <c r="N50" s="43">
        <f t="shared" si="11"/>
        <v>1</v>
      </c>
      <c r="O50" s="23" t="str">
        <f t="shared" si="25"/>
        <v>PGB026518039</v>
      </c>
      <c r="P50" s="51">
        <f>VLOOKUP(C50,MAPPING!$B$24:$G$27,2,0)+(N50-0.5)/0.5*VLOOKUP(C50,MAPPING!$B$24:$G$27,4,0)</f>
        <v>9710</v>
      </c>
      <c r="Q50" s="72">
        <f>VLOOKUP(C50,MAPPING!$B$24:$G$27,6,0)</f>
        <v>4.0719439987913404</v>
      </c>
      <c r="R50" s="105">
        <f>Q50*VLOOKUP(C50,MAPPING!$B$24:$H$27,7,0)</f>
        <v>5659.8799999999992</v>
      </c>
      <c r="S50" s="29">
        <f>VLOOKUP(H50,MAPPING!$B$3:$D$12,3,0)</f>
        <v>0</v>
      </c>
      <c r="T50" s="67">
        <f t="shared" si="13"/>
        <v>0</v>
      </c>
      <c r="U50" s="75">
        <v>0</v>
      </c>
      <c r="V50" s="29">
        <f>(J50*VLOOKUP(M50/J50,MAPPING!$B$15:$C$22,2,10))</f>
        <v>0</v>
      </c>
      <c r="W50" s="100">
        <v>0</v>
      </c>
      <c r="X50" s="68">
        <f>IFERROR(IF($M50&lt;6.000001,0,VLOOKUP($M50,할증료!$B:$C,2,1)),0)</f>
        <v>0</v>
      </c>
      <c r="Y50" s="67">
        <v>0</v>
      </c>
      <c r="Z50" s="29">
        <f t="shared" si="14"/>
        <v>15369.88</v>
      </c>
      <c r="AB50" s="1" t="s">
        <v>684</v>
      </c>
      <c r="AC50" s="1" t="s">
        <v>137</v>
      </c>
      <c r="AD50" s="1" t="s">
        <v>685</v>
      </c>
      <c r="AE50" s="1" t="s">
        <v>732</v>
      </c>
      <c r="AF50" s="1" t="s">
        <v>733</v>
      </c>
      <c r="AG50" s="1" t="s">
        <v>734</v>
      </c>
      <c r="AH50" s="1">
        <v>34198</v>
      </c>
      <c r="AI50" s="1" t="s">
        <v>47</v>
      </c>
      <c r="AJ50" s="20">
        <v>1</v>
      </c>
      <c r="AK50" s="21">
        <v>0.17</v>
      </c>
      <c r="AL50" s="21">
        <v>0.7</v>
      </c>
      <c r="AM50" s="21">
        <v>0.7</v>
      </c>
      <c r="AN50" s="1" t="s">
        <v>48</v>
      </c>
      <c r="AO50" s="21">
        <v>67.52</v>
      </c>
      <c r="AP50" s="1" t="s">
        <v>49</v>
      </c>
      <c r="AQ50" s="1" t="s">
        <v>49</v>
      </c>
      <c r="AR50" s="1" t="s">
        <v>49</v>
      </c>
      <c r="AS50" s="1" t="s">
        <v>49</v>
      </c>
      <c r="AT50" s="1" t="s">
        <v>49</v>
      </c>
      <c r="AU50" s="1" t="s">
        <v>138</v>
      </c>
      <c r="AV50" s="1" t="s">
        <v>139</v>
      </c>
      <c r="AW50" s="1" t="s">
        <v>735</v>
      </c>
      <c r="AX50" s="1" t="s">
        <v>47</v>
      </c>
      <c r="AY50" s="1" t="s">
        <v>50</v>
      </c>
      <c r="AZ50" s="1" t="s">
        <v>736</v>
      </c>
      <c r="BA50" s="1" t="s">
        <v>737</v>
      </c>
      <c r="BB50" s="1" t="s">
        <v>737</v>
      </c>
      <c r="BC50" s="1" t="s">
        <v>692</v>
      </c>
      <c r="BD50" s="1" t="s">
        <v>693</v>
      </c>
      <c r="BE50" s="1" t="s">
        <v>179</v>
      </c>
      <c r="BF50" s="1" t="s">
        <v>52</v>
      </c>
      <c r="BG50" s="1" t="s">
        <v>53</v>
      </c>
      <c r="BH50" s="1" t="s">
        <v>47</v>
      </c>
      <c r="BI50" s="1" t="s">
        <v>159</v>
      </c>
    </row>
    <row r="51" spans="2:61" x14ac:dyDescent="0.25">
      <c r="B51" s="16">
        <f t="shared" si="15"/>
        <v>47</v>
      </c>
      <c r="C51" s="16" t="str">
        <f t="shared" si="16"/>
        <v>LHR</v>
      </c>
      <c r="D51" s="16" t="str">
        <f t="shared" si="17"/>
        <v>2025-08-03</v>
      </c>
      <c r="E51" s="16" t="str">
        <f t="shared" si="18"/>
        <v>99431913744</v>
      </c>
      <c r="F51" s="16" t="str">
        <f t="shared" si="19"/>
        <v>PGB026518034</v>
      </c>
      <c r="G51" s="16" t="str">
        <f t="shared" si="20"/>
        <v>김효정</v>
      </c>
      <c r="H51" s="16" t="str">
        <f t="shared" si="5"/>
        <v>목록(Manifest)</v>
      </c>
      <c r="I51" s="16">
        <f t="shared" si="21"/>
        <v>142.07</v>
      </c>
      <c r="J51" s="16">
        <f t="shared" si="22"/>
        <v>1</v>
      </c>
      <c r="K51" s="43">
        <f t="shared" si="23"/>
        <v>1.04</v>
      </c>
      <c r="L51" s="43">
        <f t="shared" si="24"/>
        <v>0.8</v>
      </c>
      <c r="M51" s="43">
        <f t="shared" si="10"/>
        <v>1.1000000000000001</v>
      </c>
      <c r="N51" s="43">
        <f t="shared" si="11"/>
        <v>1.5</v>
      </c>
      <c r="O51" s="23" t="str">
        <f t="shared" si="25"/>
        <v>PGB026518034</v>
      </c>
      <c r="P51" s="51">
        <f>VLOOKUP(C51,MAPPING!$B$24:$G$27,2,0)+(N51-0.5)/0.5*VLOOKUP(C51,MAPPING!$B$24:$G$27,4,0)</f>
        <v>12160</v>
      </c>
      <c r="Q51" s="72">
        <f>VLOOKUP(C51,MAPPING!$B$24:$G$27,6,0)</f>
        <v>4.0719439987913404</v>
      </c>
      <c r="R51" s="105">
        <f>Q51*VLOOKUP(C51,MAPPING!$B$24:$H$27,7,0)</f>
        <v>5659.8799999999992</v>
      </c>
      <c r="S51" s="29">
        <f>VLOOKUP(H51,MAPPING!$B$3:$D$12,3,0)</f>
        <v>0</v>
      </c>
      <c r="T51" s="67">
        <f t="shared" si="13"/>
        <v>0</v>
      </c>
      <c r="U51" s="75">
        <v>0</v>
      </c>
      <c r="V51" s="29">
        <f>(J51*VLOOKUP(M51/J51,MAPPING!$B$15:$C$22,2,10))</f>
        <v>0</v>
      </c>
      <c r="W51" s="100">
        <v>0</v>
      </c>
      <c r="X51" s="68">
        <f>IFERROR(IF($M51&lt;6.000001,0,VLOOKUP($M51,할증료!$B:$C,2,1)),0)</f>
        <v>0</v>
      </c>
      <c r="Y51" s="67">
        <v>0</v>
      </c>
      <c r="Z51" s="29">
        <f t="shared" si="14"/>
        <v>17819.879999999997</v>
      </c>
      <c r="AB51" s="1" t="s">
        <v>684</v>
      </c>
      <c r="AC51" s="1" t="s">
        <v>137</v>
      </c>
      <c r="AD51" s="1" t="s">
        <v>685</v>
      </c>
      <c r="AE51" s="1" t="s">
        <v>738</v>
      </c>
      <c r="AF51" s="1" t="s">
        <v>225</v>
      </c>
      <c r="AG51" s="1" t="s">
        <v>288</v>
      </c>
      <c r="AH51" s="1">
        <v>15011</v>
      </c>
      <c r="AI51" s="1" t="s">
        <v>47</v>
      </c>
      <c r="AJ51" s="20">
        <v>1</v>
      </c>
      <c r="AK51" s="21">
        <v>1.04</v>
      </c>
      <c r="AL51" s="21">
        <v>0.8</v>
      </c>
      <c r="AM51" s="21">
        <v>1.1000000000000001</v>
      </c>
      <c r="AN51" s="1" t="s">
        <v>48</v>
      </c>
      <c r="AO51" s="21">
        <v>142.07</v>
      </c>
      <c r="AP51" s="1" t="s">
        <v>49</v>
      </c>
      <c r="AQ51" s="1" t="s">
        <v>49</v>
      </c>
      <c r="AR51" s="1" t="s">
        <v>49</v>
      </c>
      <c r="AS51" s="1" t="s">
        <v>49</v>
      </c>
      <c r="AT51" s="1" t="s">
        <v>49</v>
      </c>
      <c r="AU51" s="1" t="s">
        <v>138</v>
      </c>
      <c r="AV51" s="1" t="s">
        <v>139</v>
      </c>
      <c r="AW51" s="1" t="s">
        <v>156</v>
      </c>
      <c r="AX51" s="1" t="s">
        <v>47</v>
      </c>
      <c r="AY51" s="1" t="s">
        <v>50</v>
      </c>
      <c r="AZ51" s="1" t="s">
        <v>739</v>
      </c>
      <c r="BA51" s="1" t="s">
        <v>740</v>
      </c>
      <c r="BB51" s="1" t="s">
        <v>740</v>
      </c>
      <c r="BC51" s="1" t="s">
        <v>692</v>
      </c>
      <c r="BD51" s="1" t="s">
        <v>693</v>
      </c>
      <c r="BE51" s="1" t="s">
        <v>179</v>
      </c>
      <c r="BF51" s="1" t="s">
        <v>52</v>
      </c>
      <c r="BG51" s="1" t="s">
        <v>53</v>
      </c>
      <c r="BH51" s="1" t="s">
        <v>47</v>
      </c>
      <c r="BI51" s="1" t="s">
        <v>159</v>
      </c>
    </row>
    <row r="52" spans="2:61" x14ac:dyDescent="0.25">
      <c r="B52" s="16">
        <f t="shared" si="15"/>
        <v>48</v>
      </c>
      <c r="C52" s="16" t="str">
        <f t="shared" si="16"/>
        <v>LHR</v>
      </c>
      <c r="D52" s="16" t="str">
        <f t="shared" si="17"/>
        <v>2025-08-03</v>
      </c>
      <c r="E52" s="16" t="str">
        <f t="shared" si="18"/>
        <v>99431913744</v>
      </c>
      <c r="F52" s="16" t="str">
        <f t="shared" si="19"/>
        <v>PGB026518018</v>
      </c>
      <c r="G52" s="16" t="str">
        <f t="shared" si="20"/>
        <v>박용택</v>
      </c>
      <c r="H52" s="16" t="str">
        <f t="shared" si="5"/>
        <v>일반(목록배제,Normal-Manifest Exception)</v>
      </c>
      <c r="I52" s="16">
        <f t="shared" si="21"/>
        <v>58.03</v>
      </c>
      <c r="J52" s="16">
        <f t="shared" si="22"/>
        <v>1</v>
      </c>
      <c r="K52" s="43">
        <f t="shared" si="23"/>
        <v>1.76</v>
      </c>
      <c r="L52" s="43">
        <f t="shared" si="24"/>
        <v>3.6</v>
      </c>
      <c r="M52" s="43">
        <f t="shared" si="10"/>
        <v>3.6</v>
      </c>
      <c r="N52" s="43">
        <f t="shared" si="11"/>
        <v>4</v>
      </c>
      <c r="O52" s="23" t="str">
        <f t="shared" si="25"/>
        <v>PGB026518018</v>
      </c>
      <c r="P52" s="51">
        <f>VLOOKUP(C52,MAPPING!$B$24:$G$27,2,0)+(N52-0.5)/0.5*VLOOKUP(C52,MAPPING!$B$24:$G$27,4,0)</f>
        <v>24410</v>
      </c>
      <c r="Q52" s="72">
        <f>VLOOKUP(C52,MAPPING!$B$24:$G$27,6,0)</f>
        <v>4.0719439987913404</v>
      </c>
      <c r="R52" s="105">
        <f>Q52*VLOOKUP(C52,MAPPING!$B$24:$H$27,7,0)</f>
        <v>5659.8799999999992</v>
      </c>
      <c r="S52" s="29">
        <f>VLOOKUP(H52,MAPPING!$B$3:$D$12,3,0)</f>
        <v>1100</v>
      </c>
      <c r="T52" s="67">
        <f t="shared" si="13"/>
        <v>0</v>
      </c>
      <c r="U52" s="75">
        <v>0</v>
      </c>
      <c r="V52" s="29">
        <f>(J52*VLOOKUP(M52/J52,MAPPING!$B$15:$C$22,2,10))</f>
        <v>550</v>
      </c>
      <c r="W52" s="100">
        <v>0</v>
      </c>
      <c r="X52" s="68">
        <f>IFERROR(IF($M52&lt;6.000001,0,VLOOKUP($M52,할증료!$B:$C,2,1)),0)</f>
        <v>0</v>
      </c>
      <c r="Y52" s="67">
        <v>0</v>
      </c>
      <c r="Z52" s="29">
        <f t="shared" si="14"/>
        <v>31719.879999999997</v>
      </c>
      <c r="AB52" s="1" t="s">
        <v>684</v>
      </c>
      <c r="AC52" s="1" t="s">
        <v>137</v>
      </c>
      <c r="AD52" s="1" t="s">
        <v>685</v>
      </c>
      <c r="AE52" s="1" t="s">
        <v>741</v>
      </c>
      <c r="AF52" s="1" t="s">
        <v>742</v>
      </c>
      <c r="AG52" s="1" t="s">
        <v>743</v>
      </c>
      <c r="AH52" s="1">
        <v>16469</v>
      </c>
      <c r="AI52" s="1" t="s">
        <v>47</v>
      </c>
      <c r="AJ52" s="20">
        <v>1</v>
      </c>
      <c r="AK52" s="21">
        <v>1.76</v>
      </c>
      <c r="AL52" s="21">
        <v>3.6</v>
      </c>
      <c r="AM52" s="21">
        <v>3.6</v>
      </c>
      <c r="AN52" s="1" t="s">
        <v>54</v>
      </c>
      <c r="AO52" s="21">
        <v>58.03</v>
      </c>
      <c r="AP52" s="1" t="s">
        <v>49</v>
      </c>
      <c r="AQ52" s="1" t="s">
        <v>49</v>
      </c>
      <c r="AR52" s="1" t="s">
        <v>49</v>
      </c>
      <c r="AS52" s="1" t="s">
        <v>49</v>
      </c>
      <c r="AT52" s="1" t="s">
        <v>49</v>
      </c>
      <c r="AU52" s="1" t="s">
        <v>138</v>
      </c>
      <c r="AV52" s="1" t="s">
        <v>139</v>
      </c>
      <c r="AW52" s="1" t="s">
        <v>744</v>
      </c>
      <c r="AX52" s="1" t="s">
        <v>47</v>
      </c>
      <c r="AY52" s="1" t="s">
        <v>50</v>
      </c>
      <c r="AZ52" s="1" t="s">
        <v>745</v>
      </c>
      <c r="BA52" s="1" t="s">
        <v>746</v>
      </c>
      <c r="BB52" s="1" t="s">
        <v>746</v>
      </c>
      <c r="BC52" s="1" t="s">
        <v>692</v>
      </c>
      <c r="BD52" s="1" t="s">
        <v>693</v>
      </c>
      <c r="BE52" s="1" t="s">
        <v>179</v>
      </c>
      <c r="BF52" s="1" t="s">
        <v>52</v>
      </c>
      <c r="BG52" s="1" t="s">
        <v>53</v>
      </c>
      <c r="BH52" s="1" t="s">
        <v>47</v>
      </c>
      <c r="BI52" s="1" t="s">
        <v>159</v>
      </c>
    </row>
    <row r="53" spans="2:61" x14ac:dyDescent="0.25">
      <c r="B53" s="16">
        <f t="shared" si="15"/>
        <v>49</v>
      </c>
      <c r="C53" s="16" t="str">
        <f t="shared" si="16"/>
        <v>LHR</v>
      </c>
      <c r="D53" s="16" t="str">
        <f t="shared" si="17"/>
        <v>2025-08-03</v>
      </c>
      <c r="E53" s="16" t="str">
        <f t="shared" si="18"/>
        <v>99431913744</v>
      </c>
      <c r="F53" s="16" t="str">
        <f t="shared" si="19"/>
        <v>PGB026518009</v>
      </c>
      <c r="G53" s="16" t="str">
        <f t="shared" si="20"/>
        <v>정승문</v>
      </c>
      <c r="H53" s="16" t="str">
        <f t="shared" si="5"/>
        <v>목록(Manifest)</v>
      </c>
      <c r="I53" s="16">
        <f t="shared" si="21"/>
        <v>129.99</v>
      </c>
      <c r="J53" s="16">
        <f t="shared" si="22"/>
        <v>1</v>
      </c>
      <c r="K53" s="43">
        <f t="shared" si="23"/>
        <v>0.62</v>
      </c>
      <c r="L53" s="43">
        <f t="shared" si="24"/>
        <v>0.9</v>
      </c>
      <c r="M53" s="43">
        <f t="shared" si="10"/>
        <v>0.9</v>
      </c>
      <c r="N53" s="43">
        <f t="shared" si="11"/>
        <v>1</v>
      </c>
      <c r="O53" s="23" t="str">
        <f t="shared" si="25"/>
        <v>PGB026518009</v>
      </c>
      <c r="P53" s="51">
        <f>VLOOKUP(C53,MAPPING!$B$24:$G$27,2,0)+(N53-0.5)/0.5*VLOOKUP(C53,MAPPING!$B$24:$G$27,4,0)</f>
        <v>9710</v>
      </c>
      <c r="Q53" s="72">
        <f>VLOOKUP(C53,MAPPING!$B$24:$G$27,6,0)</f>
        <v>4.0719439987913404</v>
      </c>
      <c r="R53" s="105">
        <f>Q53*VLOOKUP(C53,MAPPING!$B$24:$H$27,7,0)</f>
        <v>5659.8799999999992</v>
      </c>
      <c r="S53" s="29">
        <f>VLOOKUP(H53,MAPPING!$B$3:$D$12,3,0)</f>
        <v>0</v>
      </c>
      <c r="T53" s="67">
        <f t="shared" si="13"/>
        <v>0</v>
      </c>
      <c r="U53" s="75">
        <v>0</v>
      </c>
      <c r="V53" s="29">
        <f>(J53*VLOOKUP(M53/J53,MAPPING!$B$15:$C$22,2,10))</f>
        <v>0</v>
      </c>
      <c r="W53" s="100">
        <v>0</v>
      </c>
      <c r="X53" s="68">
        <f>IFERROR(IF($M53&lt;6.000001,0,VLOOKUP($M53,할증료!$B:$C,2,1)),0)</f>
        <v>0</v>
      </c>
      <c r="Y53" s="67">
        <v>0</v>
      </c>
      <c r="Z53" s="29">
        <f t="shared" si="14"/>
        <v>15369.88</v>
      </c>
      <c r="AB53" s="1" t="s">
        <v>684</v>
      </c>
      <c r="AC53" s="1" t="s">
        <v>137</v>
      </c>
      <c r="AD53" s="1" t="s">
        <v>685</v>
      </c>
      <c r="AE53" s="1" t="s">
        <v>747</v>
      </c>
      <c r="AF53" s="1" t="s">
        <v>748</v>
      </c>
      <c r="AG53" s="1" t="s">
        <v>749</v>
      </c>
      <c r="AH53" s="1">
        <v>27804</v>
      </c>
      <c r="AI53" s="1" t="s">
        <v>47</v>
      </c>
      <c r="AJ53" s="20">
        <v>1</v>
      </c>
      <c r="AK53" s="21">
        <v>0.62</v>
      </c>
      <c r="AL53" s="21">
        <v>0.9</v>
      </c>
      <c r="AM53" s="21">
        <v>0.9</v>
      </c>
      <c r="AN53" s="1" t="s">
        <v>48</v>
      </c>
      <c r="AO53" s="21">
        <v>129.99</v>
      </c>
      <c r="AP53" s="1" t="s">
        <v>49</v>
      </c>
      <c r="AQ53" s="1" t="s">
        <v>49</v>
      </c>
      <c r="AR53" s="1" t="s">
        <v>49</v>
      </c>
      <c r="AS53" s="1" t="s">
        <v>49</v>
      </c>
      <c r="AT53" s="1" t="s">
        <v>49</v>
      </c>
      <c r="AU53" s="1" t="s">
        <v>138</v>
      </c>
      <c r="AV53" s="1" t="s">
        <v>139</v>
      </c>
      <c r="AW53" s="1" t="s">
        <v>750</v>
      </c>
      <c r="AX53" s="1" t="s">
        <v>47</v>
      </c>
      <c r="AY53" s="1" t="s">
        <v>50</v>
      </c>
      <c r="AZ53" s="1" t="s">
        <v>751</v>
      </c>
      <c r="BA53" s="1" t="s">
        <v>752</v>
      </c>
      <c r="BB53" s="1" t="s">
        <v>752</v>
      </c>
      <c r="BC53" s="1" t="s">
        <v>692</v>
      </c>
      <c r="BD53" s="1" t="s">
        <v>693</v>
      </c>
      <c r="BE53" s="1" t="s">
        <v>179</v>
      </c>
      <c r="BF53" s="1" t="s">
        <v>52</v>
      </c>
      <c r="BG53" s="1" t="s">
        <v>53</v>
      </c>
      <c r="BH53" s="1" t="s">
        <v>47</v>
      </c>
      <c r="BI53" s="1" t="s">
        <v>159</v>
      </c>
    </row>
    <row r="54" spans="2:61" x14ac:dyDescent="0.25">
      <c r="B54" s="16">
        <f t="shared" si="15"/>
        <v>50</v>
      </c>
      <c r="C54" s="16" t="str">
        <f t="shared" si="16"/>
        <v>LHR</v>
      </c>
      <c r="D54" s="16" t="str">
        <f t="shared" si="17"/>
        <v>2025-08-03</v>
      </c>
      <c r="E54" s="16" t="str">
        <f t="shared" si="18"/>
        <v>99431913744</v>
      </c>
      <c r="F54" s="16" t="str">
        <f t="shared" si="19"/>
        <v>PGB026518008</v>
      </c>
      <c r="G54" s="16" t="str">
        <f t="shared" si="20"/>
        <v>김동환</v>
      </c>
      <c r="H54" s="16" t="str">
        <f t="shared" si="5"/>
        <v>목록(Manifest)</v>
      </c>
      <c r="I54" s="16">
        <f t="shared" si="21"/>
        <v>90.68</v>
      </c>
      <c r="J54" s="16">
        <f t="shared" si="22"/>
        <v>1</v>
      </c>
      <c r="K54" s="43">
        <f t="shared" si="23"/>
        <v>0.9</v>
      </c>
      <c r="L54" s="43">
        <f t="shared" si="24"/>
        <v>1.5</v>
      </c>
      <c r="M54" s="43">
        <f t="shared" si="10"/>
        <v>1.5</v>
      </c>
      <c r="N54" s="43">
        <f t="shared" si="11"/>
        <v>1.5</v>
      </c>
      <c r="O54" s="23" t="str">
        <f t="shared" si="25"/>
        <v>PGB026518008</v>
      </c>
      <c r="P54" s="51">
        <f>VLOOKUP(C54,MAPPING!$B$24:$G$27,2,0)+(N54-0.5)/0.5*VLOOKUP(C54,MAPPING!$B$24:$G$27,4,0)</f>
        <v>12160</v>
      </c>
      <c r="Q54" s="72">
        <f>VLOOKUP(C54,MAPPING!$B$24:$G$27,6,0)</f>
        <v>4.0719439987913404</v>
      </c>
      <c r="R54" s="105">
        <f>Q54*VLOOKUP(C54,MAPPING!$B$24:$H$27,7,0)</f>
        <v>5659.8799999999992</v>
      </c>
      <c r="S54" s="29">
        <f>VLOOKUP(H54,MAPPING!$B$3:$D$12,3,0)</f>
        <v>0</v>
      </c>
      <c r="T54" s="67">
        <f t="shared" si="13"/>
        <v>0</v>
      </c>
      <c r="U54" s="75">
        <v>0</v>
      </c>
      <c r="V54" s="29">
        <f>(J54*VLOOKUP(M54/J54,MAPPING!$B$15:$C$22,2,10))</f>
        <v>0</v>
      </c>
      <c r="W54" s="100">
        <v>0</v>
      </c>
      <c r="X54" s="68">
        <f>IFERROR(IF($M54&lt;6.000001,0,VLOOKUP($M54,할증료!$B:$C,2,1)),0)</f>
        <v>0</v>
      </c>
      <c r="Y54" s="67">
        <v>0</v>
      </c>
      <c r="Z54" s="29">
        <f t="shared" si="14"/>
        <v>17819.879999999997</v>
      </c>
      <c r="AB54" s="1" t="s">
        <v>684</v>
      </c>
      <c r="AC54" s="1" t="s">
        <v>137</v>
      </c>
      <c r="AD54" s="1" t="s">
        <v>685</v>
      </c>
      <c r="AE54" s="1" t="s">
        <v>753</v>
      </c>
      <c r="AF54" s="1" t="s">
        <v>470</v>
      </c>
      <c r="AG54" s="1" t="s">
        <v>471</v>
      </c>
      <c r="AH54" s="1">
        <v>14967</v>
      </c>
      <c r="AI54" s="1" t="s">
        <v>47</v>
      </c>
      <c r="AJ54" s="20">
        <v>1</v>
      </c>
      <c r="AK54" s="21">
        <v>0.9</v>
      </c>
      <c r="AL54" s="21">
        <v>1.5</v>
      </c>
      <c r="AM54" s="21">
        <v>1.5</v>
      </c>
      <c r="AN54" s="1" t="s">
        <v>48</v>
      </c>
      <c r="AO54" s="21">
        <v>90.68</v>
      </c>
      <c r="AP54" s="1" t="s">
        <v>49</v>
      </c>
      <c r="AQ54" s="1" t="s">
        <v>49</v>
      </c>
      <c r="AR54" s="1" t="s">
        <v>49</v>
      </c>
      <c r="AS54" s="1" t="s">
        <v>49</v>
      </c>
      <c r="AT54" s="1" t="s">
        <v>49</v>
      </c>
      <c r="AU54" s="1" t="s">
        <v>138</v>
      </c>
      <c r="AV54" s="1" t="s">
        <v>139</v>
      </c>
      <c r="AW54" s="1" t="s">
        <v>754</v>
      </c>
      <c r="AX54" s="1" t="s">
        <v>47</v>
      </c>
      <c r="AY54" s="1" t="s">
        <v>50</v>
      </c>
      <c r="AZ54" s="1" t="s">
        <v>755</v>
      </c>
      <c r="BA54" s="1" t="s">
        <v>756</v>
      </c>
      <c r="BB54" s="1" t="s">
        <v>756</v>
      </c>
      <c r="BC54" s="1" t="s">
        <v>692</v>
      </c>
      <c r="BD54" s="1" t="s">
        <v>693</v>
      </c>
      <c r="BE54" s="1" t="s">
        <v>179</v>
      </c>
      <c r="BF54" s="1" t="s">
        <v>52</v>
      </c>
      <c r="BG54" s="1" t="s">
        <v>53</v>
      </c>
      <c r="BH54" s="1" t="s">
        <v>47</v>
      </c>
      <c r="BI54" s="1" t="s">
        <v>159</v>
      </c>
    </row>
    <row r="55" spans="2:61" x14ac:dyDescent="0.25">
      <c r="B55" s="16">
        <f t="shared" si="15"/>
        <v>51</v>
      </c>
      <c r="C55" s="16" t="str">
        <f t="shared" si="16"/>
        <v>LHR</v>
      </c>
      <c r="D55" s="16" t="str">
        <f t="shared" si="17"/>
        <v>2025-08-03</v>
      </c>
      <c r="E55" s="16" t="str">
        <f t="shared" si="18"/>
        <v>99431913744</v>
      </c>
      <c r="F55" s="16" t="str">
        <f t="shared" si="19"/>
        <v>PGB026517985</v>
      </c>
      <c r="G55" s="16" t="str">
        <f t="shared" si="20"/>
        <v>유동현</v>
      </c>
      <c r="H55" s="16" t="str">
        <f t="shared" si="5"/>
        <v>일반(목록배제,Normal-Manifest Exception)</v>
      </c>
      <c r="I55" s="16">
        <f t="shared" si="21"/>
        <v>129.4</v>
      </c>
      <c r="J55" s="16">
        <f t="shared" si="22"/>
        <v>1</v>
      </c>
      <c r="K55" s="43">
        <f t="shared" si="23"/>
        <v>0.75</v>
      </c>
      <c r="L55" s="43">
        <f t="shared" si="24"/>
        <v>0.6</v>
      </c>
      <c r="M55" s="43">
        <f t="shared" si="10"/>
        <v>0.8</v>
      </c>
      <c r="N55" s="43">
        <f t="shared" si="11"/>
        <v>1</v>
      </c>
      <c r="O55" s="23" t="str">
        <f t="shared" si="25"/>
        <v>PGB026517985</v>
      </c>
      <c r="P55" s="51">
        <f>VLOOKUP(C55,MAPPING!$B$24:$G$27,2,0)+(N55-0.5)/0.5*VLOOKUP(C55,MAPPING!$B$24:$G$27,4,0)</f>
        <v>9710</v>
      </c>
      <c r="Q55" s="72">
        <f>VLOOKUP(C55,MAPPING!$B$24:$G$27,6,0)</f>
        <v>4.0719439987913404</v>
      </c>
      <c r="R55" s="105">
        <f>Q55*VLOOKUP(C55,MAPPING!$B$24:$H$27,7,0)</f>
        <v>5659.8799999999992</v>
      </c>
      <c r="S55" s="29">
        <f>VLOOKUP(H55,MAPPING!$B$3:$D$12,3,0)</f>
        <v>1100</v>
      </c>
      <c r="T55" s="67">
        <f t="shared" si="13"/>
        <v>0</v>
      </c>
      <c r="U55" s="75">
        <v>0</v>
      </c>
      <c r="V55" s="29">
        <f>(J55*VLOOKUP(M55/J55,MAPPING!$B$15:$C$22,2,10))</f>
        <v>0</v>
      </c>
      <c r="W55" s="100">
        <v>0</v>
      </c>
      <c r="X55" s="68">
        <f>IFERROR(IF($M55&lt;6.000001,0,VLOOKUP($M55,할증료!$B:$C,2,1)),0)</f>
        <v>0</v>
      </c>
      <c r="Y55" s="67">
        <v>0</v>
      </c>
      <c r="Z55" s="29">
        <f t="shared" si="14"/>
        <v>16469.879999999997</v>
      </c>
      <c r="AB55" s="1" t="s">
        <v>684</v>
      </c>
      <c r="AC55" s="1" t="s">
        <v>137</v>
      </c>
      <c r="AD55" s="1" t="s">
        <v>685</v>
      </c>
      <c r="AE55" s="1" t="s">
        <v>757</v>
      </c>
      <c r="AF55" s="1" t="s">
        <v>278</v>
      </c>
      <c r="AG55" s="1" t="s">
        <v>279</v>
      </c>
      <c r="AH55" s="1">
        <v>8275</v>
      </c>
      <c r="AI55" s="1" t="s">
        <v>260</v>
      </c>
      <c r="AJ55" s="20">
        <v>1</v>
      </c>
      <c r="AK55" s="21">
        <v>0.75</v>
      </c>
      <c r="AL55" s="21">
        <v>0.6</v>
      </c>
      <c r="AM55" s="21">
        <v>0.8</v>
      </c>
      <c r="AN55" s="1" t="s">
        <v>54</v>
      </c>
      <c r="AO55" s="21">
        <v>129.4</v>
      </c>
      <c r="AP55" s="1" t="s">
        <v>49</v>
      </c>
      <c r="AQ55" s="1" t="s">
        <v>49</v>
      </c>
      <c r="AR55" s="1" t="s">
        <v>49</v>
      </c>
      <c r="AS55" s="1" t="s">
        <v>49</v>
      </c>
      <c r="AT55" s="1" t="s">
        <v>49</v>
      </c>
      <c r="AU55" s="1" t="s">
        <v>138</v>
      </c>
      <c r="AV55" s="1" t="s">
        <v>139</v>
      </c>
      <c r="AW55" s="1" t="s">
        <v>758</v>
      </c>
      <c r="AX55" s="1" t="s">
        <v>47</v>
      </c>
      <c r="AY55" s="1" t="s">
        <v>50</v>
      </c>
      <c r="AZ55" s="1" t="s">
        <v>759</v>
      </c>
      <c r="BA55" s="1" t="s">
        <v>760</v>
      </c>
      <c r="BB55" s="1" t="s">
        <v>760</v>
      </c>
      <c r="BC55" s="1" t="s">
        <v>692</v>
      </c>
      <c r="BD55" s="1" t="s">
        <v>693</v>
      </c>
      <c r="BE55" s="1" t="s">
        <v>179</v>
      </c>
      <c r="BF55" s="1" t="s">
        <v>52</v>
      </c>
      <c r="BG55" s="1" t="s">
        <v>53</v>
      </c>
      <c r="BH55" s="1" t="s">
        <v>47</v>
      </c>
      <c r="BI55" s="1" t="s">
        <v>159</v>
      </c>
    </row>
    <row r="56" spans="2:61" x14ac:dyDescent="0.25">
      <c r="B56" s="16">
        <f t="shared" si="15"/>
        <v>52</v>
      </c>
      <c r="C56" s="16" t="str">
        <f t="shared" si="16"/>
        <v>LHR</v>
      </c>
      <c r="D56" s="16" t="str">
        <f t="shared" si="17"/>
        <v>2025-08-03</v>
      </c>
      <c r="E56" s="16" t="str">
        <f t="shared" si="18"/>
        <v>99431913744</v>
      </c>
      <c r="F56" s="16" t="str">
        <f t="shared" si="19"/>
        <v>PGB026517976</v>
      </c>
      <c r="G56" s="16" t="str">
        <f t="shared" si="20"/>
        <v>정영화</v>
      </c>
      <c r="H56" s="16" t="str">
        <f t="shared" si="5"/>
        <v>간이(Simple)</v>
      </c>
      <c r="I56" s="16">
        <f t="shared" si="21"/>
        <v>797.4</v>
      </c>
      <c r="J56" s="16">
        <f t="shared" si="22"/>
        <v>1</v>
      </c>
      <c r="K56" s="43">
        <f t="shared" si="23"/>
        <v>2.96</v>
      </c>
      <c r="L56" s="43">
        <f t="shared" si="24"/>
        <v>2.8</v>
      </c>
      <c r="M56" s="43">
        <f t="shared" si="10"/>
        <v>3</v>
      </c>
      <c r="N56" s="43">
        <f t="shared" si="11"/>
        <v>3</v>
      </c>
      <c r="O56" s="23" t="str">
        <f t="shared" si="25"/>
        <v>PGB026517976</v>
      </c>
      <c r="P56" s="51">
        <f>VLOOKUP(C56,MAPPING!$B$24:$G$27,2,0)+(N56-0.5)/0.5*VLOOKUP(C56,MAPPING!$B$24:$G$27,4,0)</f>
        <v>19510</v>
      </c>
      <c r="Q56" s="72">
        <f>VLOOKUP(C56,MAPPING!$B$24:$G$27,6,0)</f>
        <v>4.0719439987913404</v>
      </c>
      <c r="R56" s="105">
        <f>Q56*VLOOKUP(C56,MAPPING!$B$24:$H$27,7,0)</f>
        <v>5659.8799999999992</v>
      </c>
      <c r="S56" s="29">
        <f>VLOOKUP(H56,MAPPING!$B$3:$D$12,3,0)</f>
        <v>1100</v>
      </c>
      <c r="T56" s="67">
        <f t="shared" si="13"/>
        <v>0</v>
      </c>
      <c r="U56" s="75">
        <v>0</v>
      </c>
      <c r="V56" s="29">
        <f>(J56*VLOOKUP(M56/J56,MAPPING!$B$15:$C$22,2,10))</f>
        <v>550</v>
      </c>
      <c r="W56" s="100">
        <v>0</v>
      </c>
      <c r="X56" s="68">
        <f>IFERROR(IF($M56&lt;6.000001,0,VLOOKUP($M56,할증료!$B:$C,2,1)),0)</f>
        <v>0</v>
      </c>
      <c r="Y56" s="67">
        <v>0</v>
      </c>
      <c r="Z56" s="29">
        <f t="shared" si="14"/>
        <v>26819.879999999997</v>
      </c>
      <c r="AB56" s="1" t="s">
        <v>684</v>
      </c>
      <c r="AC56" s="1" t="s">
        <v>137</v>
      </c>
      <c r="AD56" s="1" t="s">
        <v>685</v>
      </c>
      <c r="AE56" s="1" t="s">
        <v>761</v>
      </c>
      <c r="AF56" s="1" t="s">
        <v>163</v>
      </c>
      <c r="AG56" s="1" t="s">
        <v>164</v>
      </c>
      <c r="AH56" s="1">
        <v>59713</v>
      </c>
      <c r="AI56" s="1" t="s">
        <v>47</v>
      </c>
      <c r="AJ56" s="20">
        <v>1</v>
      </c>
      <c r="AK56" s="21">
        <v>2.96</v>
      </c>
      <c r="AL56" s="21">
        <v>2.8</v>
      </c>
      <c r="AM56" s="21">
        <v>3</v>
      </c>
      <c r="AN56" s="1" t="s">
        <v>56</v>
      </c>
      <c r="AO56" s="21">
        <v>797.4</v>
      </c>
      <c r="AP56" s="1" t="s">
        <v>49</v>
      </c>
      <c r="AQ56" s="1" t="s">
        <v>49</v>
      </c>
      <c r="AR56" s="1" t="s">
        <v>49</v>
      </c>
      <c r="AS56" s="1" t="s">
        <v>49</v>
      </c>
      <c r="AT56" s="1" t="s">
        <v>49</v>
      </c>
      <c r="AU56" s="1" t="s">
        <v>138</v>
      </c>
      <c r="AV56" s="1" t="s">
        <v>139</v>
      </c>
      <c r="AW56" s="1" t="s">
        <v>762</v>
      </c>
      <c r="AX56" s="1" t="s">
        <v>47</v>
      </c>
      <c r="AY56" s="1" t="s">
        <v>50</v>
      </c>
      <c r="AZ56" s="1" t="s">
        <v>763</v>
      </c>
      <c r="BA56" s="1" t="s">
        <v>764</v>
      </c>
      <c r="BB56" s="1" t="s">
        <v>764</v>
      </c>
      <c r="BC56" s="1" t="s">
        <v>692</v>
      </c>
      <c r="BD56" s="1" t="s">
        <v>693</v>
      </c>
      <c r="BE56" s="1" t="s">
        <v>179</v>
      </c>
      <c r="BF56" s="1" t="s">
        <v>52</v>
      </c>
      <c r="BG56" s="1" t="s">
        <v>53</v>
      </c>
      <c r="BH56" s="1" t="s">
        <v>47</v>
      </c>
      <c r="BI56" s="1" t="s">
        <v>159</v>
      </c>
    </row>
    <row r="57" spans="2:61" x14ac:dyDescent="0.25">
      <c r="B57" s="16">
        <f t="shared" si="15"/>
        <v>53</v>
      </c>
      <c r="C57" s="16" t="str">
        <f t="shared" si="16"/>
        <v>LHR</v>
      </c>
      <c r="D57" s="16" t="str">
        <f t="shared" si="17"/>
        <v>2025-08-03</v>
      </c>
      <c r="E57" s="16" t="str">
        <f t="shared" si="18"/>
        <v>99431913744</v>
      </c>
      <c r="F57" s="16" t="str">
        <f t="shared" si="19"/>
        <v>PGB026517974</v>
      </c>
      <c r="G57" s="16" t="str">
        <f t="shared" si="20"/>
        <v>양명빈</v>
      </c>
      <c r="H57" s="16" t="str">
        <f t="shared" si="5"/>
        <v>선별(검사,Manifest-Inspection)</v>
      </c>
      <c r="I57" s="16">
        <f t="shared" si="21"/>
        <v>64.62</v>
      </c>
      <c r="J57" s="16">
        <f t="shared" si="22"/>
        <v>1</v>
      </c>
      <c r="K57" s="43">
        <f t="shared" si="23"/>
        <v>1.05</v>
      </c>
      <c r="L57" s="43">
        <f t="shared" si="24"/>
        <v>1.3</v>
      </c>
      <c r="M57" s="43">
        <f t="shared" si="10"/>
        <v>1.3</v>
      </c>
      <c r="N57" s="43">
        <f t="shared" si="11"/>
        <v>1.5</v>
      </c>
      <c r="O57" s="23" t="str">
        <f t="shared" si="25"/>
        <v>PGB026517974</v>
      </c>
      <c r="P57" s="51">
        <f>VLOOKUP(C57,MAPPING!$B$24:$G$27,2,0)+(N57-0.5)/0.5*VLOOKUP(C57,MAPPING!$B$24:$G$27,4,0)</f>
        <v>12160</v>
      </c>
      <c r="Q57" s="72">
        <f>VLOOKUP(C57,MAPPING!$B$24:$G$27,6,0)</f>
        <v>4.0719439987913404</v>
      </c>
      <c r="R57" s="105">
        <f>Q57*VLOOKUP(C57,MAPPING!$B$24:$H$27,7,0)</f>
        <v>5659.8799999999992</v>
      </c>
      <c r="S57" s="29">
        <f>VLOOKUP(H57,MAPPING!$B$3:$D$12,3,0)</f>
        <v>0</v>
      </c>
      <c r="T57" s="67">
        <f t="shared" si="13"/>
        <v>0</v>
      </c>
      <c r="U57" s="75">
        <v>0</v>
      </c>
      <c r="V57" s="29">
        <f>(J57*VLOOKUP(M57/J57,MAPPING!$B$15:$C$22,2,10))</f>
        <v>0</v>
      </c>
      <c r="W57" s="100">
        <v>0</v>
      </c>
      <c r="X57" s="68">
        <f>IFERROR(IF($M57&lt;6.000001,0,VLOOKUP($M57,할증료!$B:$C,2,1)),0)</f>
        <v>0</v>
      </c>
      <c r="Y57" s="67">
        <v>0</v>
      </c>
      <c r="Z57" s="29">
        <f t="shared" si="14"/>
        <v>17819.879999999997</v>
      </c>
      <c r="AB57" s="1" t="s">
        <v>684</v>
      </c>
      <c r="AC57" s="1" t="s">
        <v>137</v>
      </c>
      <c r="AD57" s="1" t="s">
        <v>685</v>
      </c>
      <c r="AE57" s="1" t="s">
        <v>765</v>
      </c>
      <c r="AF57" s="1" t="s">
        <v>103</v>
      </c>
      <c r="AG57" s="1" t="s">
        <v>147</v>
      </c>
      <c r="AH57" s="1">
        <v>34385</v>
      </c>
      <c r="AI57" s="1" t="s">
        <v>47</v>
      </c>
      <c r="AJ57" s="20">
        <v>1</v>
      </c>
      <c r="AK57" s="21">
        <v>1.05</v>
      </c>
      <c r="AL57" s="21">
        <v>1.3</v>
      </c>
      <c r="AM57" s="21">
        <v>1.3</v>
      </c>
      <c r="AN57" s="1" t="s">
        <v>62</v>
      </c>
      <c r="AO57" s="21">
        <v>64.62</v>
      </c>
      <c r="AP57" s="1" t="s">
        <v>49</v>
      </c>
      <c r="AQ57" s="1" t="s">
        <v>49</v>
      </c>
      <c r="AR57" s="1" t="s">
        <v>49</v>
      </c>
      <c r="AS57" s="1" t="s">
        <v>49</v>
      </c>
      <c r="AT57" s="1" t="s">
        <v>49</v>
      </c>
      <c r="AU57" s="1" t="s">
        <v>138</v>
      </c>
      <c r="AV57" s="1" t="s">
        <v>139</v>
      </c>
      <c r="AW57" s="1" t="s">
        <v>766</v>
      </c>
      <c r="AX57" s="1" t="s">
        <v>47</v>
      </c>
      <c r="AY57" s="1" t="s">
        <v>50</v>
      </c>
      <c r="AZ57" s="1" t="s">
        <v>767</v>
      </c>
      <c r="BA57" s="1" t="s">
        <v>768</v>
      </c>
      <c r="BB57" s="1" t="s">
        <v>768</v>
      </c>
      <c r="BC57" s="1" t="s">
        <v>692</v>
      </c>
      <c r="BD57" s="1" t="s">
        <v>693</v>
      </c>
      <c r="BE57" s="1" t="s">
        <v>179</v>
      </c>
      <c r="BF57" s="1" t="s">
        <v>52</v>
      </c>
      <c r="BG57" s="1" t="s">
        <v>53</v>
      </c>
      <c r="BH57" s="1" t="s">
        <v>47</v>
      </c>
      <c r="BI57" s="1" t="s">
        <v>159</v>
      </c>
    </row>
    <row r="58" spans="2:61" x14ac:dyDescent="0.25">
      <c r="B58" s="16">
        <f t="shared" si="15"/>
        <v>54</v>
      </c>
      <c r="C58" s="16" t="str">
        <f t="shared" si="16"/>
        <v>LHR</v>
      </c>
      <c r="D58" s="16" t="str">
        <f t="shared" si="17"/>
        <v>2025-08-03</v>
      </c>
      <c r="E58" s="16" t="str">
        <f t="shared" si="18"/>
        <v>99431913744</v>
      </c>
      <c r="F58" s="16" t="str">
        <f t="shared" si="19"/>
        <v>PGB026517950</v>
      </c>
      <c r="G58" s="16" t="str">
        <f t="shared" si="20"/>
        <v>이창재</v>
      </c>
      <c r="H58" s="16" t="str">
        <f t="shared" si="5"/>
        <v>간이(Simple)</v>
      </c>
      <c r="I58" s="16">
        <f t="shared" si="21"/>
        <v>171.16</v>
      </c>
      <c r="J58" s="16">
        <f t="shared" si="22"/>
        <v>1</v>
      </c>
      <c r="K58" s="43">
        <f t="shared" si="23"/>
        <v>4.79</v>
      </c>
      <c r="L58" s="43">
        <f t="shared" si="24"/>
        <v>4.2</v>
      </c>
      <c r="M58" s="43">
        <f t="shared" si="10"/>
        <v>4.8</v>
      </c>
      <c r="N58" s="43">
        <f t="shared" si="11"/>
        <v>5</v>
      </c>
      <c r="O58" s="23" t="str">
        <f t="shared" si="25"/>
        <v>PGB026517950</v>
      </c>
      <c r="P58" s="51">
        <f>VLOOKUP(C58,MAPPING!$B$24:$G$27,2,0)+(N58-0.5)/0.5*VLOOKUP(C58,MAPPING!$B$24:$G$27,4,0)</f>
        <v>29310</v>
      </c>
      <c r="Q58" s="72">
        <f>VLOOKUP(C58,MAPPING!$B$24:$G$27,6,0)</f>
        <v>4.0719439987913404</v>
      </c>
      <c r="R58" s="105">
        <f>Q58*VLOOKUP(C58,MAPPING!$B$24:$H$27,7,0)</f>
        <v>5659.8799999999992</v>
      </c>
      <c r="S58" s="29">
        <f>VLOOKUP(H58,MAPPING!$B$3:$D$12,3,0)</f>
        <v>1100</v>
      </c>
      <c r="T58" s="67">
        <f t="shared" si="13"/>
        <v>0</v>
      </c>
      <c r="U58" s="75">
        <v>0</v>
      </c>
      <c r="V58" s="29">
        <f>(J58*VLOOKUP(M58/J58,MAPPING!$B$15:$C$22,2,10))</f>
        <v>550</v>
      </c>
      <c r="W58" s="100">
        <v>0</v>
      </c>
      <c r="X58" s="68">
        <f>IFERROR(IF($M58&lt;6.000001,0,VLOOKUP($M58,할증료!$B:$C,2,1)),0)</f>
        <v>0</v>
      </c>
      <c r="Y58" s="67">
        <v>0</v>
      </c>
      <c r="Z58" s="29">
        <f t="shared" si="14"/>
        <v>36619.879999999997</v>
      </c>
      <c r="AB58" s="1" t="s">
        <v>684</v>
      </c>
      <c r="AC58" s="1" t="s">
        <v>137</v>
      </c>
      <c r="AD58" s="1" t="s">
        <v>685</v>
      </c>
      <c r="AE58" s="1" t="s">
        <v>769</v>
      </c>
      <c r="AF58" s="1" t="s">
        <v>770</v>
      </c>
      <c r="AG58" s="1" t="s">
        <v>771</v>
      </c>
      <c r="AH58" s="1">
        <v>7735</v>
      </c>
      <c r="AI58" s="1" t="s">
        <v>47</v>
      </c>
      <c r="AJ58" s="20">
        <v>1</v>
      </c>
      <c r="AK58" s="21">
        <v>4.79</v>
      </c>
      <c r="AL58" s="21">
        <v>4.2</v>
      </c>
      <c r="AM58" s="21">
        <v>4.8</v>
      </c>
      <c r="AN58" s="1" t="s">
        <v>56</v>
      </c>
      <c r="AO58" s="21">
        <v>171.16</v>
      </c>
      <c r="AP58" s="1" t="s">
        <v>49</v>
      </c>
      <c r="AQ58" s="1" t="s">
        <v>49</v>
      </c>
      <c r="AR58" s="1" t="s">
        <v>49</v>
      </c>
      <c r="AS58" s="1" t="s">
        <v>49</v>
      </c>
      <c r="AT58" s="1" t="s">
        <v>49</v>
      </c>
      <c r="AU58" s="1" t="s">
        <v>138</v>
      </c>
      <c r="AV58" s="1" t="s">
        <v>139</v>
      </c>
      <c r="AW58" s="1" t="s">
        <v>772</v>
      </c>
      <c r="AX58" s="1" t="s">
        <v>47</v>
      </c>
      <c r="AY58" s="1" t="s">
        <v>50</v>
      </c>
      <c r="AZ58" s="1" t="s">
        <v>773</v>
      </c>
      <c r="BA58" s="1" t="s">
        <v>774</v>
      </c>
      <c r="BB58" s="1" t="s">
        <v>774</v>
      </c>
      <c r="BC58" s="1" t="s">
        <v>692</v>
      </c>
      <c r="BD58" s="1" t="s">
        <v>693</v>
      </c>
      <c r="BE58" s="1" t="s">
        <v>179</v>
      </c>
      <c r="BF58" s="1" t="s">
        <v>52</v>
      </c>
      <c r="BG58" s="1" t="s">
        <v>53</v>
      </c>
      <c r="BH58" s="1" t="s">
        <v>47</v>
      </c>
      <c r="BI58" s="1" t="s">
        <v>159</v>
      </c>
    </row>
    <row r="59" spans="2:61" x14ac:dyDescent="0.25">
      <c r="B59" s="16">
        <f t="shared" si="15"/>
        <v>55</v>
      </c>
      <c r="C59" s="16" t="str">
        <f>AC59</f>
        <v>LHR</v>
      </c>
      <c r="D59" s="16" t="str">
        <f t="shared" si="17"/>
        <v>2025-08-03</v>
      </c>
      <c r="E59" s="16" t="str">
        <f t="shared" si="18"/>
        <v>99431913744</v>
      </c>
      <c r="F59" s="16" t="str">
        <f t="shared" si="19"/>
        <v>PGB026517947</v>
      </c>
      <c r="G59" s="16" t="str">
        <f t="shared" si="20"/>
        <v>주성우</v>
      </c>
      <c r="H59" s="16" t="str">
        <f t="shared" si="5"/>
        <v>목록(Manifest)</v>
      </c>
      <c r="I59" s="16">
        <f t="shared" si="21"/>
        <v>100.67</v>
      </c>
      <c r="J59" s="16">
        <f t="shared" si="22"/>
        <v>1</v>
      </c>
      <c r="K59" s="43">
        <f t="shared" si="23"/>
        <v>4.99</v>
      </c>
      <c r="L59" s="43">
        <f t="shared" si="24"/>
        <v>4.4000000000000004</v>
      </c>
      <c r="M59" s="43">
        <f t="shared" si="10"/>
        <v>5</v>
      </c>
      <c r="N59" s="43">
        <f t="shared" si="11"/>
        <v>5</v>
      </c>
      <c r="O59" s="23" t="str">
        <f t="shared" si="25"/>
        <v>PGB026517947</v>
      </c>
      <c r="P59" s="51">
        <f>VLOOKUP(C59,MAPPING!$B$24:$G$27,2,0)+(N59-0.5)/0.5*VLOOKUP(C59,MAPPING!$B$24:$G$27,4,0)</f>
        <v>29310</v>
      </c>
      <c r="Q59" s="72">
        <f>VLOOKUP(C59,MAPPING!$B$24:$G$27,6,0)</f>
        <v>4.0719439987913404</v>
      </c>
      <c r="R59" s="105">
        <f>Q59*VLOOKUP(C59,MAPPING!$B$24:$H$27,7,0)</f>
        <v>5659.8799999999992</v>
      </c>
      <c r="S59" s="29">
        <f>VLOOKUP(H59,MAPPING!$B$3:$D$12,3,0)</f>
        <v>0</v>
      </c>
      <c r="T59" s="67">
        <f t="shared" si="13"/>
        <v>0</v>
      </c>
      <c r="U59" s="75">
        <v>0</v>
      </c>
      <c r="V59" s="29">
        <f>(J59*VLOOKUP(M59/J59,MAPPING!$B$15:$C$22,2,10))</f>
        <v>1200</v>
      </c>
      <c r="W59" s="100">
        <v>0</v>
      </c>
      <c r="X59" s="68">
        <f>IFERROR(IF($M59&lt;6.000001,0,VLOOKUP($M59,할증료!$B:$C,2,1)),0)</f>
        <v>0</v>
      </c>
      <c r="Y59" s="67">
        <v>0</v>
      </c>
      <c r="Z59" s="29">
        <f t="shared" si="14"/>
        <v>36169.879999999997</v>
      </c>
      <c r="AB59" s="1" t="s">
        <v>684</v>
      </c>
      <c r="AC59" s="1" t="s">
        <v>137</v>
      </c>
      <c r="AD59" s="1" t="s">
        <v>685</v>
      </c>
      <c r="AE59" s="1" t="s">
        <v>775</v>
      </c>
      <c r="AF59" s="1" t="s">
        <v>244</v>
      </c>
      <c r="AG59" s="1" t="s">
        <v>245</v>
      </c>
      <c r="AH59" s="1">
        <v>24554</v>
      </c>
      <c r="AI59" s="1" t="s">
        <v>47</v>
      </c>
      <c r="AJ59" s="20">
        <v>1</v>
      </c>
      <c r="AK59" s="21">
        <v>4.99</v>
      </c>
      <c r="AL59" s="21">
        <v>4.4000000000000004</v>
      </c>
      <c r="AM59" s="21">
        <v>5</v>
      </c>
      <c r="AN59" s="1" t="s">
        <v>48</v>
      </c>
      <c r="AO59" s="21">
        <v>100.67</v>
      </c>
      <c r="AP59" s="1" t="s">
        <v>49</v>
      </c>
      <c r="AQ59" s="1" t="s">
        <v>49</v>
      </c>
      <c r="AR59" s="1" t="s">
        <v>49</v>
      </c>
      <c r="AS59" s="1" t="s">
        <v>49</v>
      </c>
      <c r="AT59" s="1" t="s">
        <v>49</v>
      </c>
      <c r="AU59" s="1" t="s">
        <v>138</v>
      </c>
      <c r="AV59" s="1" t="s">
        <v>139</v>
      </c>
      <c r="AW59" s="1" t="s">
        <v>776</v>
      </c>
      <c r="AX59" s="1" t="s">
        <v>47</v>
      </c>
      <c r="AY59" s="1" t="s">
        <v>50</v>
      </c>
      <c r="AZ59" s="1" t="s">
        <v>777</v>
      </c>
      <c r="BA59" s="1" t="s">
        <v>778</v>
      </c>
      <c r="BB59" s="1" t="s">
        <v>778</v>
      </c>
      <c r="BC59" s="1" t="s">
        <v>692</v>
      </c>
      <c r="BD59" s="1" t="s">
        <v>693</v>
      </c>
      <c r="BE59" s="1" t="s">
        <v>179</v>
      </c>
      <c r="BF59" s="1" t="s">
        <v>52</v>
      </c>
      <c r="BG59" s="1" t="s">
        <v>53</v>
      </c>
      <c r="BH59" s="1" t="s">
        <v>47</v>
      </c>
      <c r="BI59" s="1" t="s">
        <v>159</v>
      </c>
    </row>
    <row r="60" spans="2:61" x14ac:dyDescent="0.25">
      <c r="B60" s="16">
        <f t="shared" si="15"/>
        <v>56</v>
      </c>
      <c r="C60" s="16" t="str">
        <f t="shared" si="16"/>
        <v>LHR</v>
      </c>
      <c r="D60" s="16" t="str">
        <f t="shared" si="17"/>
        <v>2025-08-03</v>
      </c>
      <c r="E60" s="16" t="str">
        <f t="shared" si="18"/>
        <v>99431913744</v>
      </c>
      <c r="F60" s="16" t="str">
        <f t="shared" si="19"/>
        <v>PGB026517803</v>
      </c>
      <c r="G60" s="16" t="str">
        <f t="shared" si="20"/>
        <v>전영지</v>
      </c>
      <c r="H60" s="16" t="str">
        <f t="shared" si="5"/>
        <v>목록(Manifest)</v>
      </c>
      <c r="I60" s="16">
        <f t="shared" si="21"/>
        <v>121.53</v>
      </c>
      <c r="J60" s="16">
        <f t="shared" si="22"/>
        <v>1</v>
      </c>
      <c r="K60" s="43">
        <f t="shared" si="23"/>
        <v>1.62</v>
      </c>
      <c r="L60" s="43">
        <f t="shared" si="24"/>
        <v>3.1</v>
      </c>
      <c r="M60" s="43">
        <f t="shared" si="10"/>
        <v>3.1</v>
      </c>
      <c r="N60" s="43">
        <f t="shared" si="11"/>
        <v>3.5</v>
      </c>
      <c r="O60" s="23" t="str">
        <f t="shared" si="25"/>
        <v>PGB026517803</v>
      </c>
      <c r="P60" s="51">
        <f>VLOOKUP(C60,MAPPING!$B$24:$G$27,2,0)+(N60-0.5)/0.5*VLOOKUP(C60,MAPPING!$B$24:$G$27,4,0)</f>
        <v>21960</v>
      </c>
      <c r="Q60" s="72">
        <f>VLOOKUP(C60,MAPPING!$B$24:$G$27,6,0)</f>
        <v>4.0719439987913404</v>
      </c>
      <c r="R60" s="105">
        <f>Q60*VLOOKUP(C60,MAPPING!$B$24:$H$27,7,0)</f>
        <v>5659.8799999999992</v>
      </c>
      <c r="S60" s="29">
        <f>VLOOKUP(H60,MAPPING!$B$3:$D$12,3,0)</f>
        <v>0</v>
      </c>
      <c r="T60" s="67">
        <f t="shared" si="13"/>
        <v>0</v>
      </c>
      <c r="U60" s="75">
        <v>0</v>
      </c>
      <c r="V60" s="29">
        <f>(J60*VLOOKUP(M60/J60,MAPPING!$B$15:$C$22,2,10))</f>
        <v>550</v>
      </c>
      <c r="W60" s="100">
        <v>0</v>
      </c>
      <c r="X60" s="68">
        <f>IFERROR(IF($M60&lt;6.000001,0,VLOOKUP($M60,할증료!$B:$C,2,1)),0)</f>
        <v>0</v>
      </c>
      <c r="Y60" s="67">
        <v>0</v>
      </c>
      <c r="Z60" s="29">
        <f t="shared" si="14"/>
        <v>28169.879999999997</v>
      </c>
      <c r="AB60" s="1" t="s">
        <v>684</v>
      </c>
      <c r="AC60" s="1" t="s">
        <v>137</v>
      </c>
      <c r="AD60" s="1" t="s">
        <v>685</v>
      </c>
      <c r="AE60" s="1" t="s">
        <v>779</v>
      </c>
      <c r="AF60" s="1" t="s">
        <v>316</v>
      </c>
      <c r="AG60" s="1" t="s">
        <v>332</v>
      </c>
      <c r="AH60" s="1">
        <v>63578</v>
      </c>
      <c r="AI60" s="1" t="s">
        <v>47</v>
      </c>
      <c r="AJ60" s="20">
        <v>1</v>
      </c>
      <c r="AK60" s="21">
        <v>1.62</v>
      </c>
      <c r="AL60" s="21">
        <v>3.1</v>
      </c>
      <c r="AM60" s="21">
        <v>3.1</v>
      </c>
      <c r="AN60" s="1" t="s">
        <v>48</v>
      </c>
      <c r="AO60" s="21">
        <v>121.53</v>
      </c>
      <c r="AP60" s="1" t="s">
        <v>49</v>
      </c>
      <c r="AQ60" s="1" t="s">
        <v>49</v>
      </c>
      <c r="AR60" s="1" t="s">
        <v>49</v>
      </c>
      <c r="AS60" s="1" t="s">
        <v>49</v>
      </c>
      <c r="AT60" s="1" t="s">
        <v>49</v>
      </c>
      <c r="AU60" s="1" t="s">
        <v>138</v>
      </c>
      <c r="AV60" s="1" t="s">
        <v>139</v>
      </c>
      <c r="AW60" s="1" t="s">
        <v>780</v>
      </c>
      <c r="AX60" s="1" t="s">
        <v>47</v>
      </c>
      <c r="AY60" s="1" t="s">
        <v>50</v>
      </c>
      <c r="AZ60" s="1" t="s">
        <v>781</v>
      </c>
      <c r="BA60" s="1" t="s">
        <v>782</v>
      </c>
      <c r="BB60" s="1" t="s">
        <v>782</v>
      </c>
      <c r="BC60" s="1" t="s">
        <v>692</v>
      </c>
      <c r="BD60" s="1" t="s">
        <v>693</v>
      </c>
      <c r="BE60" s="1" t="s">
        <v>179</v>
      </c>
      <c r="BF60" s="1" t="s">
        <v>52</v>
      </c>
      <c r="BG60" s="1" t="s">
        <v>53</v>
      </c>
      <c r="BH60" s="1" t="s">
        <v>47</v>
      </c>
      <c r="BI60" s="1" t="s">
        <v>159</v>
      </c>
    </row>
    <row r="61" spans="2:61" x14ac:dyDescent="0.25">
      <c r="B61" s="16">
        <f t="shared" si="15"/>
        <v>57</v>
      </c>
      <c r="C61" s="16" t="str">
        <f t="shared" si="16"/>
        <v>LHR</v>
      </c>
      <c r="D61" s="16" t="str">
        <f t="shared" si="17"/>
        <v>2025-08-03</v>
      </c>
      <c r="E61" s="16" t="str">
        <f t="shared" si="18"/>
        <v>99431913744</v>
      </c>
      <c r="F61" s="16" t="str">
        <f t="shared" si="19"/>
        <v>PGB026517695</v>
      </c>
      <c r="G61" s="16" t="str">
        <f t="shared" si="20"/>
        <v>홍성현</v>
      </c>
      <c r="H61" s="16" t="str">
        <f t="shared" si="5"/>
        <v>목록취하(허용배제,Manifest-Drop)</v>
      </c>
      <c r="I61" s="16">
        <f t="shared" si="21"/>
        <v>135.58000000000001</v>
      </c>
      <c r="J61" s="16">
        <f t="shared" si="22"/>
        <v>1</v>
      </c>
      <c r="K61" s="43">
        <f t="shared" si="23"/>
        <v>0.98</v>
      </c>
      <c r="L61" s="43">
        <f t="shared" si="24"/>
        <v>1.2</v>
      </c>
      <c r="M61" s="43">
        <f t="shared" si="10"/>
        <v>1.2</v>
      </c>
      <c r="N61" s="43">
        <f t="shared" si="11"/>
        <v>1.5</v>
      </c>
      <c r="O61" s="23" t="str">
        <f t="shared" si="25"/>
        <v>PGB026517695</v>
      </c>
      <c r="P61" s="51">
        <f>VLOOKUP(C61,MAPPING!$B$24:$G$27,2,0)+(N61-0.5)/0.5*VLOOKUP(C61,MAPPING!$B$24:$G$27,4,0)</f>
        <v>12160</v>
      </c>
      <c r="Q61" s="72">
        <f>VLOOKUP(C61,MAPPING!$B$24:$G$27,6,0)</f>
        <v>4.0719439987913404</v>
      </c>
      <c r="R61" s="105">
        <f>Q61*VLOOKUP(C61,MAPPING!$B$24:$H$27,7,0)</f>
        <v>5659.8799999999992</v>
      </c>
      <c r="S61" s="29">
        <f>VLOOKUP(H61,MAPPING!$B$3:$D$12,3,0)</f>
        <v>1100</v>
      </c>
      <c r="T61" s="67">
        <f t="shared" si="13"/>
        <v>0</v>
      </c>
      <c r="U61" s="75">
        <v>0</v>
      </c>
      <c r="V61" s="29">
        <f>(J61*VLOOKUP(M61/J61,MAPPING!$B$15:$C$22,2,10))</f>
        <v>0</v>
      </c>
      <c r="W61" s="100">
        <v>0</v>
      </c>
      <c r="X61" s="68">
        <f>IFERROR(IF($M61&lt;6.000001,0,VLOOKUP($M61,할증료!$B:$C,2,1)),0)</f>
        <v>0</v>
      </c>
      <c r="Y61" s="67">
        <v>0</v>
      </c>
      <c r="Z61" s="29">
        <f t="shared" si="14"/>
        <v>18919.879999999997</v>
      </c>
      <c r="AB61" s="1" t="s">
        <v>684</v>
      </c>
      <c r="AC61" s="1" t="s">
        <v>137</v>
      </c>
      <c r="AD61" s="1" t="s">
        <v>685</v>
      </c>
      <c r="AE61" s="1" t="s">
        <v>783</v>
      </c>
      <c r="AF61" s="1" t="s">
        <v>300</v>
      </c>
      <c r="AG61" s="1" t="s">
        <v>301</v>
      </c>
      <c r="AH61" s="1">
        <v>6607</v>
      </c>
      <c r="AI61" s="1" t="s">
        <v>784</v>
      </c>
      <c r="AJ61" s="20">
        <v>1</v>
      </c>
      <c r="AK61" s="21">
        <v>0.98</v>
      </c>
      <c r="AL61" s="21">
        <v>1.2</v>
      </c>
      <c r="AM61" s="21">
        <v>1.2</v>
      </c>
      <c r="AN61" s="1" t="s">
        <v>148</v>
      </c>
      <c r="AO61" s="21">
        <v>135.58000000000001</v>
      </c>
      <c r="AP61" s="1" t="s">
        <v>49</v>
      </c>
      <c r="AQ61" s="1" t="s">
        <v>47</v>
      </c>
      <c r="AR61" s="1" t="s">
        <v>47</v>
      </c>
      <c r="AS61" s="1" t="s">
        <v>47</v>
      </c>
      <c r="AT61" s="1" t="s">
        <v>47</v>
      </c>
      <c r="AU61" s="1" t="s">
        <v>138</v>
      </c>
      <c r="AV61" s="1" t="s">
        <v>139</v>
      </c>
      <c r="AW61" s="1" t="s">
        <v>785</v>
      </c>
      <c r="AX61" s="1" t="s">
        <v>47</v>
      </c>
      <c r="AY61" s="1" t="s">
        <v>50</v>
      </c>
      <c r="AZ61" s="1" t="s">
        <v>786</v>
      </c>
      <c r="BA61" s="1" t="s">
        <v>787</v>
      </c>
      <c r="BB61" s="1" t="s">
        <v>787</v>
      </c>
      <c r="BC61" s="1" t="s">
        <v>692</v>
      </c>
      <c r="BD61" s="1" t="s">
        <v>693</v>
      </c>
      <c r="BE61" s="1" t="s">
        <v>179</v>
      </c>
      <c r="BF61" s="1" t="s">
        <v>52</v>
      </c>
      <c r="BG61" s="1" t="s">
        <v>53</v>
      </c>
      <c r="BH61" s="1" t="s">
        <v>47</v>
      </c>
      <c r="BI61" s="1" t="s">
        <v>159</v>
      </c>
    </row>
    <row r="62" spans="2:61" x14ac:dyDescent="0.25">
      <c r="B62" s="16">
        <f t="shared" si="15"/>
        <v>58</v>
      </c>
      <c r="C62" s="16" t="str">
        <f t="shared" si="16"/>
        <v>LHR</v>
      </c>
      <c r="D62" s="16" t="str">
        <f t="shared" si="17"/>
        <v>2025-08-03</v>
      </c>
      <c r="E62" s="16" t="str">
        <f t="shared" si="18"/>
        <v>99431913744</v>
      </c>
      <c r="F62" s="16" t="str">
        <f t="shared" si="19"/>
        <v>PGB026517659</v>
      </c>
      <c r="G62" s="16" t="str">
        <f t="shared" si="20"/>
        <v>양금빈</v>
      </c>
      <c r="H62" s="16" t="str">
        <f t="shared" si="5"/>
        <v>목록(Manifest)</v>
      </c>
      <c r="I62" s="16">
        <f t="shared" si="21"/>
        <v>99.18</v>
      </c>
      <c r="J62" s="16">
        <f t="shared" si="22"/>
        <v>1</v>
      </c>
      <c r="K62" s="43">
        <f t="shared" si="23"/>
        <v>0.35</v>
      </c>
      <c r="L62" s="43">
        <f t="shared" si="24"/>
        <v>0.1</v>
      </c>
      <c r="M62" s="43">
        <f t="shared" si="10"/>
        <v>0.4</v>
      </c>
      <c r="N62" s="43">
        <f t="shared" si="11"/>
        <v>0.5</v>
      </c>
      <c r="O62" s="23" t="str">
        <f t="shared" si="25"/>
        <v>PGB026517659</v>
      </c>
      <c r="P62" s="51">
        <f>VLOOKUP(C62,MAPPING!$B$24:$G$27,2,0)+(N62-0.5)/0.5*VLOOKUP(C62,MAPPING!$B$24:$G$27,4,0)</f>
        <v>7260</v>
      </c>
      <c r="Q62" s="72">
        <f>VLOOKUP(C62,MAPPING!$B$24:$G$27,6,0)</f>
        <v>4.0719439987913404</v>
      </c>
      <c r="R62" s="105">
        <f>Q62*VLOOKUP(C62,MAPPING!$B$24:$H$27,7,0)</f>
        <v>5659.8799999999992</v>
      </c>
      <c r="S62" s="29">
        <f>VLOOKUP(H62,MAPPING!$B$3:$D$12,3,0)</f>
        <v>0</v>
      </c>
      <c r="T62" s="67">
        <f t="shared" si="13"/>
        <v>0</v>
      </c>
      <c r="U62" s="75">
        <v>0</v>
      </c>
      <c r="V62" s="29">
        <f>(J62*VLOOKUP(M62/J62,MAPPING!$B$15:$C$22,2,10))</f>
        <v>0</v>
      </c>
      <c r="W62" s="100">
        <v>0</v>
      </c>
      <c r="X62" s="68">
        <f>IFERROR(IF($M62&lt;6.000001,0,VLOOKUP($M62,할증료!$B:$C,2,1)),0)</f>
        <v>0</v>
      </c>
      <c r="Y62" s="67">
        <v>0</v>
      </c>
      <c r="Z62" s="29">
        <f t="shared" si="14"/>
        <v>12919.88</v>
      </c>
      <c r="AB62" s="1" t="s">
        <v>684</v>
      </c>
      <c r="AC62" s="1" t="s">
        <v>137</v>
      </c>
      <c r="AD62" s="1" t="s">
        <v>685</v>
      </c>
      <c r="AE62" s="1" t="s">
        <v>788</v>
      </c>
      <c r="AF62" s="1" t="s">
        <v>344</v>
      </c>
      <c r="AG62" s="1" t="s">
        <v>345</v>
      </c>
      <c r="AH62" s="1">
        <v>34385</v>
      </c>
      <c r="AI62" s="1" t="s">
        <v>47</v>
      </c>
      <c r="AJ62" s="20">
        <v>1</v>
      </c>
      <c r="AK62" s="21">
        <v>0.35</v>
      </c>
      <c r="AL62" s="21">
        <v>0.1</v>
      </c>
      <c r="AM62" s="21">
        <v>0.4</v>
      </c>
      <c r="AN62" s="1" t="s">
        <v>48</v>
      </c>
      <c r="AO62" s="21">
        <v>99.18</v>
      </c>
      <c r="AP62" s="1" t="s">
        <v>49</v>
      </c>
      <c r="AQ62" s="1" t="s">
        <v>49</v>
      </c>
      <c r="AR62" s="1" t="s">
        <v>49</v>
      </c>
      <c r="AS62" s="1" t="s">
        <v>49</v>
      </c>
      <c r="AT62" s="1" t="s">
        <v>49</v>
      </c>
      <c r="AU62" s="1" t="s">
        <v>138</v>
      </c>
      <c r="AV62" s="1" t="s">
        <v>139</v>
      </c>
      <c r="AW62" s="1" t="s">
        <v>789</v>
      </c>
      <c r="AX62" s="1" t="s">
        <v>47</v>
      </c>
      <c r="AY62" s="1" t="s">
        <v>50</v>
      </c>
      <c r="AZ62" s="1" t="s">
        <v>790</v>
      </c>
      <c r="BA62" s="1" t="s">
        <v>791</v>
      </c>
      <c r="BB62" s="1" t="s">
        <v>791</v>
      </c>
      <c r="BC62" s="1" t="s">
        <v>692</v>
      </c>
      <c r="BD62" s="1" t="s">
        <v>693</v>
      </c>
      <c r="BE62" s="1" t="s">
        <v>179</v>
      </c>
      <c r="BF62" s="1" t="s">
        <v>52</v>
      </c>
      <c r="BG62" s="1" t="s">
        <v>53</v>
      </c>
      <c r="BH62" s="1" t="s">
        <v>47</v>
      </c>
      <c r="BI62" s="1" t="s">
        <v>159</v>
      </c>
    </row>
    <row r="63" spans="2:61" x14ac:dyDescent="0.25">
      <c r="B63" s="16">
        <f t="shared" si="15"/>
        <v>59</v>
      </c>
      <c r="C63" s="16" t="str">
        <f t="shared" si="16"/>
        <v>LHR</v>
      </c>
      <c r="D63" s="16" t="str">
        <f t="shared" si="17"/>
        <v>2025-08-03</v>
      </c>
      <c r="E63" s="16" t="str">
        <f t="shared" si="18"/>
        <v>99431913744</v>
      </c>
      <c r="F63" s="16" t="str">
        <f t="shared" si="19"/>
        <v>PGB026518179</v>
      </c>
      <c r="G63" s="16" t="str">
        <f t="shared" si="20"/>
        <v>김응용</v>
      </c>
      <c r="H63" s="16" t="str">
        <f t="shared" si="5"/>
        <v>목록(Manifest)</v>
      </c>
      <c r="I63" s="16">
        <f t="shared" si="21"/>
        <v>128.29</v>
      </c>
      <c r="J63" s="16">
        <f t="shared" si="22"/>
        <v>1</v>
      </c>
      <c r="K63" s="43">
        <f t="shared" si="23"/>
        <v>1.74</v>
      </c>
      <c r="L63" s="43">
        <f t="shared" si="24"/>
        <v>1.5</v>
      </c>
      <c r="M63" s="43">
        <f t="shared" si="10"/>
        <v>1.8</v>
      </c>
      <c r="N63" s="43">
        <f t="shared" si="11"/>
        <v>2</v>
      </c>
      <c r="O63" s="23" t="str">
        <f t="shared" si="25"/>
        <v>PGB026518179</v>
      </c>
      <c r="P63" s="51">
        <f>VLOOKUP(C63,MAPPING!$B$24:$G$27,2,0)+(N63-0.5)/0.5*VLOOKUP(C63,MAPPING!$B$24:$G$27,4,0)</f>
        <v>14610</v>
      </c>
      <c r="Q63" s="72">
        <f>VLOOKUP(C63,MAPPING!$B$24:$G$27,6,0)</f>
        <v>4.0719439987913404</v>
      </c>
      <c r="R63" s="105">
        <f>Q63*VLOOKUP(C63,MAPPING!$B$24:$H$27,7,0)</f>
        <v>5659.8799999999992</v>
      </c>
      <c r="S63" s="29">
        <f>VLOOKUP(H63,MAPPING!$B$3:$D$12,3,0)</f>
        <v>0</v>
      </c>
      <c r="T63" s="67">
        <f t="shared" si="13"/>
        <v>0</v>
      </c>
      <c r="U63" s="75">
        <v>0</v>
      </c>
      <c r="V63" s="29">
        <f>(J63*VLOOKUP(M63/J63,MAPPING!$B$15:$C$22,2,10))</f>
        <v>0</v>
      </c>
      <c r="W63" s="100">
        <v>0</v>
      </c>
      <c r="X63" s="68">
        <f>IFERROR(IF($M63&lt;6.000001,0,VLOOKUP($M63,할증료!$B:$C,2,1)),0)</f>
        <v>0</v>
      </c>
      <c r="Y63" s="67">
        <v>0</v>
      </c>
      <c r="Z63" s="29">
        <f t="shared" si="14"/>
        <v>20269.879999999997</v>
      </c>
      <c r="AB63" s="1" t="s">
        <v>684</v>
      </c>
      <c r="AC63" s="1" t="s">
        <v>137</v>
      </c>
      <c r="AD63" s="1" t="s">
        <v>685</v>
      </c>
      <c r="AE63" s="1" t="s">
        <v>792</v>
      </c>
      <c r="AF63" s="1" t="s">
        <v>312</v>
      </c>
      <c r="AG63" s="1" t="s">
        <v>354</v>
      </c>
      <c r="AH63" s="1">
        <v>42018</v>
      </c>
      <c r="AI63" s="1" t="s">
        <v>47</v>
      </c>
      <c r="AJ63" s="20">
        <v>1</v>
      </c>
      <c r="AK63" s="21">
        <v>1.74</v>
      </c>
      <c r="AL63" s="21">
        <v>1.5</v>
      </c>
      <c r="AM63" s="21">
        <v>1.8</v>
      </c>
      <c r="AN63" s="1" t="s">
        <v>48</v>
      </c>
      <c r="AO63" s="21">
        <v>128.29</v>
      </c>
      <c r="AP63" s="1" t="s">
        <v>49</v>
      </c>
      <c r="AQ63" s="1" t="s">
        <v>49</v>
      </c>
      <c r="AR63" s="1" t="s">
        <v>49</v>
      </c>
      <c r="AS63" s="1" t="s">
        <v>49</v>
      </c>
      <c r="AT63" s="1" t="s">
        <v>49</v>
      </c>
      <c r="AU63" s="1" t="s">
        <v>138</v>
      </c>
      <c r="AV63" s="1" t="s">
        <v>139</v>
      </c>
      <c r="AW63" s="1" t="s">
        <v>270</v>
      </c>
      <c r="AX63" s="1" t="s">
        <v>47</v>
      </c>
      <c r="AY63" s="1" t="s">
        <v>50</v>
      </c>
      <c r="AZ63" s="1" t="s">
        <v>793</v>
      </c>
      <c r="BA63" s="1" t="s">
        <v>794</v>
      </c>
      <c r="BB63" s="1" t="s">
        <v>794</v>
      </c>
      <c r="BC63" s="1" t="s">
        <v>692</v>
      </c>
      <c r="BD63" s="1" t="s">
        <v>693</v>
      </c>
      <c r="BE63" s="1" t="s">
        <v>179</v>
      </c>
      <c r="BF63" s="1" t="s">
        <v>52</v>
      </c>
      <c r="BG63" s="1" t="s">
        <v>53</v>
      </c>
      <c r="BH63" s="1" t="s">
        <v>47</v>
      </c>
      <c r="BI63" s="1" t="s">
        <v>159</v>
      </c>
    </row>
    <row r="64" spans="2:61" x14ac:dyDescent="0.25">
      <c r="B64" s="16">
        <f t="shared" si="15"/>
        <v>60</v>
      </c>
      <c r="C64" s="16" t="str">
        <f t="shared" si="16"/>
        <v>LHR</v>
      </c>
      <c r="D64" s="16" t="str">
        <f t="shared" si="17"/>
        <v>2025-08-03</v>
      </c>
      <c r="E64" s="16" t="str">
        <f t="shared" si="18"/>
        <v>99431913744</v>
      </c>
      <c r="F64" s="16" t="str">
        <f t="shared" si="19"/>
        <v>PGB026518178</v>
      </c>
      <c r="G64" s="16" t="str">
        <f t="shared" si="20"/>
        <v>현찬영</v>
      </c>
      <c r="H64" s="16" t="str">
        <f t="shared" si="5"/>
        <v>목록(Manifest)</v>
      </c>
      <c r="I64" s="16">
        <f t="shared" si="21"/>
        <v>81.02</v>
      </c>
      <c r="J64" s="16">
        <f t="shared" si="22"/>
        <v>1</v>
      </c>
      <c r="K64" s="43">
        <f t="shared" si="23"/>
        <v>2.5499999999999998</v>
      </c>
      <c r="L64" s="43">
        <f t="shared" si="24"/>
        <v>4.3</v>
      </c>
      <c r="M64" s="43">
        <f t="shared" si="10"/>
        <v>4.3</v>
      </c>
      <c r="N64" s="43">
        <f t="shared" si="11"/>
        <v>4.5</v>
      </c>
      <c r="O64" s="23" t="str">
        <f t="shared" si="25"/>
        <v>PGB026518178</v>
      </c>
      <c r="P64" s="51">
        <f>VLOOKUP(C64,MAPPING!$B$24:$G$27,2,0)+(N64-0.5)/0.5*VLOOKUP(C64,MAPPING!$B$24:$G$27,4,0)</f>
        <v>26860</v>
      </c>
      <c r="Q64" s="72">
        <f>VLOOKUP(C64,MAPPING!$B$24:$G$27,6,0)</f>
        <v>4.0719439987913404</v>
      </c>
      <c r="R64" s="105">
        <f>Q64*VLOOKUP(C64,MAPPING!$B$24:$H$27,7,0)</f>
        <v>5659.8799999999992</v>
      </c>
      <c r="S64" s="29">
        <f>VLOOKUP(H64,MAPPING!$B$3:$D$12,3,0)</f>
        <v>0</v>
      </c>
      <c r="T64" s="67">
        <f t="shared" si="13"/>
        <v>0</v>
      </c>
      <c r="U64" s="75">
        <v>0</v>
      </c>
      <c r="V64" s="29">
        <f>(J64*VLOOKUP(M64/J64,MAPPING!$B$15:$C$22,2,10))</f>
        <v>550</v>
      </c>
      <c r="W64" s="100">
        <v>0</v>
      </c>
      <c r="X64" s="68">
        <f>IFERROR(IF($M64&lt;6.000001,0,VLOOKUP($M64,할증료!$B:$C,2,1)),0)</f>
        <v>0</v>
      </c>
      <c r="Y64" s="67">
        <v>0</v>
      </c>
      <c r="Z64" s="29">
        <f t="shared" si="14"/>
        <v>33069.879999999997</v>
      </c>
      <c r="AB64" s="1" t="s">
        <v>684</v>
      </c>
      <c r="AC64" s="1" t="s">
        <v>137</v>
      </c>
      <c r="AD64" s="1" t="s">
        <v>685</v>
      </c>
      <c r="AE64" s="1" t="s">
        <v>795</v>
      </c>
      <c r="AF64" s="1" t="s">
        <v>492</v>
      </c>
      <c r="AG64" s="1" t="s">
        <v>493</v>
      </c>
      <c r="AH64" s="1">
        <v>42018</v>
      </c>
      <c r="AI64" s="1" t="s">
        <v>47</v>
      </c>
      <c r="AJ64" s="20">
        <v>1</v>
      </c>
      <c r="AK64" s="21">
        <v>2.5499999999999998</v>
      </c>
      <c r="AL64" s="21">
        <v>4.3</v>
      </c>
      <c r="AM64" s="21">
        <v>4.3</v>
      </c>
      <c r="AN64" s="1" t="s">
        <v>48</v>
      </c>
      <c r="AO64" s="21">
        <v>81.02</v>
      </c>
      <c r="AP64" s="1" t="s">
        <v>49</v>
      </c>
      <c r="AQ64" s="1" t="s">
        <v>49</v>
      </c>
      <c r="AR64" s="1" t="s">
        <v>49</v>
      </c>
      <c r="AS64" s="1" t="s">
        <v>49</v>
      </c>
      <c r="AT64" s="1" t="s">
        <v>49</v>
      </c>
      <c r="AU64" s="1" t="s">
        <v>138</v>
      </c>
      <c r="AV64" s="1" t="s">
        <v>139</v>
      </c>
      <c r="AW64" s="1" t="s">
        <v>270</v>
      </c>
      <c r="AX64" s="1" t="s">
        <v>47</v>
      </c>
      <c r="AY64" s="1" t="s">
        <v>50</v>
      </c>
      <c r="AZ64" s="1" t="s">
        <v>796</v>
      </c>
      <c r="BA64" s="1" t="s">
        <v>797</v>
      </c>
      <c r="BB64" s="1" t="s">
        <v>797</v>
      </c>
      <c r="BC64" s="1" t="s">
        <v>692</v>
      </c>
      <c r="BD64" s="1" t="s">
        <v>693</v>
      </c>
      <c r="BE64" s="1" t="s">
        <v>179</v>
      </c>
      <c r="BF64" s="1" t="s">
        <v>52</v>
      </c>
      <c r="BG64" s="1" t="s">
        <v>53</v>
      </c>
      <c r="BH64" s="1" t="s">
        <v>47</v>
      </c>
      <c r="BI64" s="1" t="s">
        <v>159</v>
      </c>
    </row>
    <row r="65" spans="2:61" x14ac:dyDescent="0.25">
      <c r="B65" s="16">
        <f t="shared" si="15"/>
        <v>61</v>
      </c>
      <c r="C65" s="16" t="str">
        <f t="shared" si="16"/>
        <v>LHR</v>
      </c>
      <c r="D65" s="16" t="str">
        <f t="shared" si="17"/>
        <v>2025-08-03</v>
      </c>
      <c r="E65" s="16" t="str">
        <f t="shared" si="18"/>
        <v>99431913744</v>
      </c>
      <c r="F65" s="16" t="str">
        <f t="shared" si="19"/>
        <v>PGB026518173</v>
      </c>
      <c r="G65" s="16" t="str">
        <f t="shared" si="20"/>
        <v>김대솔</v>
      </c>
      <c r="H65" s="16" t="str">
        <f t="shared" si="5"/>
        <v>목록(Manifest)</v>
      </c>
      <c r="I65" s="16">
        <f t="shared" si="21"/>
        <v>17.12</v>
      </c>
      <c r="J65" s="16">
        <f t="shared" si="22"/>
        <v>1</v>
      </c>
      <c r="K65" s="43">
        <f t="shared" si="23"/>
        <v>4.8099999999999996</v>
      </c>
      <c r="L65" s="43">
        <f t="shared" si="24"/>
        <v>4</v>
      </c>
      <c r="M65" s="43">
        <f t="shared" si="10"/>
        <v>4.9000000000000004</v>
      </c>
      <c r="N65" s="43">
        <f t="shared" si="11"/>
        <v>5</v>
      </c>
      <c r="O65" s="23" t="str">
        <f t="shared" si="25"/>
        <v>PGB026518173</v>
      </c>
      <c r="P65" s="51">
        <f>VLOOKUP(C65,MAPPING!$B$24:$G$27,2,0)+(N65-0.5)/0.5*VLOOKUP(C65,MAPPING!$B$24:$G$27,4,0)</f>
        <v>29310</v>
      </c>
      <c r="Q65" s="72">
        <f>VLOOKUP(C65,MAPPING!$B$24:$G$27,6,0)</f>
        <v>4.0719439987913404</v>
      </c>
      <c r="R65" s="105">
        <f>Q65*VLOOKUP(C65,MAPPING!$B$24:$H$27,7,0)</f>
        <v>5659.8799999999992</v>
      </c>
      <c r="S65" s="29">
        <f>VLOOKUP(H65,MAPPING!$B$3:$D$12,3,0)</f>
        <v>0</v>
      </c>
      <c r="T65" s="67">
        <f t="shared" si="13"/>
        <v>0</v>
      </c>
      <c r="U65" s="75">
        <v>0</v>
      </c>
      <c r="V65" s="29">
        <f>(J65*VLOOKUP(M65/J65,MAPPING!$B$15:$C$22,2,10))</f>
        <v>550</v>
      </c>
      <c r="W65" s="100">
        <v>0</v>
      </c>
      <c r="X65" s="68">
        <f>IFERROR(IF($M65&lt;6.000001,0,VLOOKUP($M65,할증료!$B:$C,2,1)),0)</f>
        <v>0</v>
      </c>
      <c r="Y65" s="67">
        <v>0</v>
      </c>
      <c r="Z65" s="29">
        <f t="shared" si="14"/>
        <v>35519.879999999997</v>
      </c>
      <c r="AB65" s="1" t="s">
        <v>684</v>
      </c>
      <c r="AC65" s="1" t="s">
        <v>137</v>
      </c>
      <c r="AD65" s="1" t="s">
        <v>685</v>
      </c>
      <c r="AE65" s="1" t="s">
        <v>798</v>
      </c>
      <c r="AF65" s="1" t="s">
        <v>330</v>
      </c>
      <c r="AG65" s="1" t="s">
        <v>331</v>
      </c>
      <c r="AH65" s="1">
        <v>41543</v>
      </c>
      <c r="AI65" s="1" t="s">
        <v>47</v>
      </c>
      <c r="AJ65" s="20">
        <v>1</v>
      </c>
      <c r="AK65" s="21">
        <v>4.8099999999999996</v>
      </c>
      <c r="AL65" s="21">
        <v>4</v>
      </c>
      <c r="AM65" s="21">
        <v>4.9000000000000004</v>
      </c>
      <c r="AN65" s="1" t="s">
        <v>48</v>
      </c>
      <c r="AO65" s="21">
        <v>17.12</v>
      </c>
      <c r="AP65" s="1" t="s">
        <v>49</v>
      </c>
      <c r="AQ65" s="1" t="s">
        <v>49</v>
      </c>
      <c r="AR65" s="1" t="s">
        <v>49</v>
      </c>
      <c r="AS65" s="1" t="s">
        <v>49</v>
      </c>
      <c r="AT65" s="1" t="s">
        <v>49</v>
      </c>
      <c r="AU65" s="1" t="s">
        <v>138</v>
      </c>
      <c r="AV65" s="1" t="s">
        <v>139</v>
      </c>
      <c r="AW65" s="1" t="s">
        <v>772</v>
      </c>
      <c r="AX65" s="1" t="s">
        <v>47</v>
      </c>
      <c r="AY65" s="1" t="s">
        <v>50</v>
      </c>
      <c r="AZ65" s="1" t="s">
        <v>799</v>
      </c>
      <c r="BA65" s="1" t="s">
        <v>800</v>
      </c>
      <c r="BB65" s="1" t="s">
        <v>800</v>
      </c>
      <c r="BC65" s="1" t="s">
        <v>692</v>
      </c>
      <c r="BD65" s="1" t="s">
        <v>693</v>
      </c>
      <c r="BE65" s="1" t="s">
        <v>179</v>
      </c>
      <c r="BF65" s="1" t="s">
        <v>52</v>
      </c>
      <c r="BG65" s="1" t="s">
        <v>53</v>
      </c>
      <c r="BH65" s="1" t="s">
        <v>47</v>
      </c>
      <c r="BI65" s="1" t="s">
        <v>159</v>
      </c>
    </row>
    <row r="66" spans="2:61" x14ac:dyDescent="0.25">
      <c r="B66" s="16">
        <f t="shared" si="15"/>
        <v>62</v>
      </c>
      <c r="C66" s="16" t="str">
        <f t="shared" si="16"/>
        <v>LHR</v>
      </c>
      <c r="D66" s="16" t="str">
        <f t="shared" si="17"/>
        <v>2025-08-03</v>
      </c>
      <c r="E66" s="16" t="str">
        <f t="shared" si="18"/>
        <v>99431913744</v>
      </c>
      <c r="F66" s="16" t="str">
        <f t="shared" si="19"/>
        <v>PGB026518167</v>
      </c>
      <c r="G66" s="16" t="str">
        <f t="shared" si="20"/>
        <v>한인균</v>
      </c>
      <c r="H66" s="16" t="str">
        <f t="shared" si="5"/>
        <v>목록(Manifest)</v>
      </c>
      <c r="I66" s="16">
        <f t="shared" si="21"/>
        <v>24.29</v>
      </c>
      <c r="J66" s="16">
        <f t="shared" si="22"/>
        <v>1</v>
      </c>
      <c r="K66" s="43">
        <f t="shared" si="23"/>
        <v>0.25</v>
      </c>
      <c r="L66" s="43">
        <f t="shared" si="24"/>
        <v>0.1</v>
      </c>
      <c r="M66" s="43">
        <f t="shared" si="10"/>
        <v>0.3</v>
      </c>
      <c r="N66" s="43">
        <f t="shared" si="11"/>
        <v>0.5</v>
      </c>
      <c r="O66" s="23" t="str">
        <f t="shared" si="25"/>
        <v>PGB026518167</v>
      </c>
      <c r="P66" s="51">
        <f>VLOOKUP(C66,MAPPING!$B$24:$G$27,2,0)+(N66-0.5)/0.5*VLOOKUP(C66,MAPPING!$B$24:$G$27,4,0)</f>
        <v>7260</v>
      </c>
      <c r="Q66" s="72">
        <f>VLOOKUP(C66,MAPPING!$B$24:$G$27,6,0)</f>
        <v>4.0719439987913404</v>
      </c>
      <c r="R66" s="105">
        <f>Q66*VLOOKUP(C66,MAPPING!$B$24:$H$27,7,0)</f>
        <v>5659.8799999999992</v>
      </c>
      <c r="S66" s="29">
        <f>VLOOKUP(H66,MAPPING!$B$3:$D$12,3,0)</f>
        <v>0</v>
      </c>
      <c r="T66" s="67">
        <f t="shared" si="13"/>
        <v>0</v>
      </c>
      <c r="U66" s="75">
        <v>0</v>
      </c>
      <c r="V66" s="29">
        <f>(J66*VLOOKUP(M66/J66,MAPPING!$B$15:$C$22,2,10))</f>
        <v>0</v>
      </c>
      <c r="W66" s="100">
        <v>0</v>
      </c>
      <c r="X66" s="68">
        <f>IFERROR(IF($M66&lt;6.000001,0,VLOOKUP($M66,할증료!$B:$C,2,1)),0)</f>
        <v>0</v>
      </c>
      <c r="Y66" s="67">
        <v>0</v>
      </c>
      <c r="Z66" s="29">
        <f t="shared" si="14"/>
        <v>12919.88</v>
      </c>
      <c r="AB66" s="1" t="s">
        <v>684</v>
      </c>
      <c r="AC66" s="1" t="s">
        <v>137</v>
      </c>
      <c r="AD66" s="1" t="s">
        <v>685</v>
      </c>
      <c r="AE66" s="1" t="s">
        <v>801</v>
      </c>
      <c r="AF66" s="1" t="s">
        <v>802</v>
      </c>
      <c r="AG66" s="1" t="s">
        <v>803</v>
      </c>
      <c r="AH66" s="1">
        <v>34819</v>
      </c>
      <c r="AI66" s="1" t="s">
        <v>47</v>
      </c>
      <c r="AJ66" s="20">
        <v>1</v>
      </c>
      <c r="AK66" s="21">
        <v>0.25</v>
      </c>
      <c r="AL66" s="21">
        <v>0.1</v>
      </c>
      <c r="AM66" s="21">
        <v>0.3</v>
      </c>
      <c r="AN66" s="1" t="s">
        <v>48</v>
      </c>
      <c r="AO66" s="21">
        <v>24.29</v>
      </c>
      <c r="AP66" s="1" t="s">
        <v>49</v>
      </c>
      <c r="AQ66" s="1" t="s">
        <v>49</v>
      </c>
      <c r="AR66" s="1" t="s">
        <v>49</v>
      </c>
      <c r="AS66" s="1" t="s">
        <v>49</v>
      </c>
      <c r="AT66" s="1" t="s">
        <v>49</v>
      </c>
      <c r="AU66" s="1" t="s">
        <v>138</v>
      </c>
      <c r="AV66" s="1" t="s">
        <v>139</v>
      </c>
      <c r="AW66" s="1" t="s">
        <v>233</v>
      </c>
      <c r="AX66" s="1" t="s">
        <v>47</v>
      </c>
      <c r="AY66" s="1" t="s">
        <v>50</v>
      </c>
      <c r="AZ66" s="1" t="s">
        <v>804</v>
      </c>
      <c r="BA66" s="1" t="s">
        <v>805</v>
      </c>
      <c r="BB66" s="1" t="s">
        <v>805</v>
      </c>
      <c r="BC66" s="1" t="s">
        <v>692</v>
      </c>
      <c r="BD66" s="1" t="s">
        <v>693</v>
      </c>
      <c r="BE66" s="1" t="s">
        <v>179</v>
      </c>
      <c r="BF66" s="1" t="s">
        <v>52</v>
      </c>
      <c r="BG66" s="1" t="s">
        <v>53</v>
      </c>
      <c r="BH66" s="1" t="s">
        <v>47</v>
      </c>
      <c r="BI66" s="1" t="s">
        <v>159</v>
      </c>
    </row>
    <row r="67" spans="2:61" x14ac:dyDescent="0.25">
      <c r="B67" s="16">
        <f t="shared" si="15"/>
        <v>63</v>
      </c>
      <c r="C67" s="16" t="str">
        <f t="shared" si="16"/>
        <v>LHR</v>
      </c>
      <c r="D67" s="16" t="str">
        <f t="shared" si="17"/>
        <v>2025-08-03</v>
      </c>
      <c r="E67" s="16" t="str">
        <f t="shared" si="18"/>
        <v>99431913744</v>
      </c>
      <c r="F67" s="16" t="str">
        <f t="shared" si="19"/>
        <v>PGB026518166</v>
      </c>
      <c r="G67" s="16" t="str">
        <f t="shared" si="20"/>
        <v>한상승</v>
      </c>
      <c r="H67" s="16" t="str">
        <f t="shared" si="5"/>
        <v>목록(Manifest)</v>
      </c>
      <c r="I67" s="16">
        <f t="shared" si="21"/>
        <v>137.72999999999999</v>
      </c>
      <c r="J67" s="16">
        <f t="shared" si="22"/>
        <v>1</v>
      </c>
      <c r="K67" s="43">
        <f t="shared" si="23"/>
        <v>0.95</v>
      </c>
      <c r="L67" s="43">
        <f t="shared" si="24"/>
        <v>1.4</v>
      </c>
      <c r="M67" s="43">
        <f t="shared" si="10"/>
        <v>1.4</v>
      </c>
      <c r="N67" s="43">
        <f t="shared" si="11"/>
        <v>1.5</v>
      </c>
      <c r="O67" s="23" t="str">
        <f t="shared" si="25"/>
        <v>PGB026518166</v>
      </c>
      <c r="P67" s="51">
        <f>VLOOKUP(C67,MAPPING!$B$24:$G$27,2,0)+(N67-0.5)/0.5*VLOOKUP(C67,MAPPING!$B$24:$G$27,4,0)</f>
        <v>12160</v>
      </c>
      <c r="Q67" s="72">
        <f>VLOOKUP(C67,MAPPING!$B$24:$G$27,6,0)</f>
        <v>4.0719439987913404</v>
      </c>
      <c r="R67" s="105">
        <f>Q67*VLOOKUP(C67,MAPPING!$B$24:$H$27,7,0)</f>
        <v>5659.8799999999992</v>
      </c>
      <c r="S67" s="29">
        <f>VLOOKUP(H67,MAPPING!$B$3:$D$12,3,0)</f>
        <v>0</v>
      </c>
      <c r="T67" s="67">
        <f t="shared" si="13"/>
        <v>0</v>
      </c>
      <c r="U67" s="75">
        <v>0</v>
      </c>
      <c r="V67" s="29">
        <f>(J67*VLOOKUP(M67/J67,MAPPING!$B$15:$C$22,2,10))</f>
        <v>0</v>
      </c>
      <c r="W67" s="100">
        <v>0</v>
      </c>
      <c r="X67" s="68">
        <f>IFERROR(IF($M67&lt;6.000001,0,VLOOKUP($M67,할증료!$B:$C,2,1)),0)</f>
        <v>0</v>
      </c>
      <c r="Y67" s="67">
        <v>0</v>
      </c>
      <c r="Z67" s="29">
        <f t="shared" si="14"/>
        <v>17819.879999999997</v>
      </c>
      <c r="AB67" s="1" t="s">
        <v>684</v>
      </c>
      <c r="AC67" s="1" t="s">
        <v>137</v>
      </c>
      <c r="AD67" s="1" t="s">
        <v>685</v>
      </c>
      <c r="AE67" s="1" t="s">
        <v>806</v>
      </c>
      <c r="AF67" s="1" t="s">
        <v>350</v>
      </c>
      <c r="AG67" s="1" t="s">
        <v>351</v>
      </c>
      <c r="AH67" s="1">
        <v>15553</v>
      </c>
      <c r="AI67" s="1" t="s">
        <v>47</v>
      </c>
      <c r="AJ67" s="20">
        <v>1</v>
      </c>
      <c r="AK67" s="21">
        <v>0.95</v>
      </c>
      <c r="AL67" s="21">
        <v>1.4</v>
      </c>
      <c r="AM67" s="21">
        <v>1.4</v>
      </c>
      <c r="AN67" s="1" t="s">
        <v>48</v>
      </c>
      <c r="AO67" s="21">
        <v>137.72999999999999</v>
      </c>
      <c r="AP67" s="1" t="s">
        <v>49</v>
      </c>
      <c r="AQ67" s="1" t="s">
        <v>49</v>
      </c>
      <c r="AR67" s="1" t="s">
        <v>49</v>
      </c>
      <c r="AS67" s="1" t="s">
        <v>49</v>
      </c>
      <c r="AT67" s="1" t="s">
        <v>49</v>
      </c>
      <c r="AU67" s="1" t="s">
        <v>138</v>
      </c>
      <c r="AV67" s="1" t="s">
        <v>139</v>
      </c>
      <c r="AW67" s="1" t="s">
        <v>807</v>
      </c>
      <c r="AX67" s="1" t="s">
        <v>47</v>
      </c>
      <c r="AY67" s="1" t="s">
        <v>50</v>
      </c>
      <c r="AZ67" s="1" t="s">
        <v>808</v>
      </c>
      <c r="BA67" s="1" t="s">
        <v>809</v>
      </c>
      <c r="BB67" s="1" t="s">
        <v>809</v>
      </c>
      <c r="BC67" s="1" t="s">
        <v>692</v>
      </c>
      <c r="BD67" s="1" t="s">
        <v>693</v>
      </c>
      <c r="BE67" s="1" t="s">
        <v>179</v>
      </c>
      <c r="BF67" s="1" t="s">
        <v>52</v>
      </c>
      <c r="BG67" s="1" t="s">
        <v>53</v>
      </c>
      <c r="BH67" s="1" t="s">
        <v>47</v>
      </c>
      <c r="BI67" s="1" t="s">
        <v>159</v>
      </c>
    </row>
    <row r="68" spans="2:61" x14ac:dyDescent="0.25">
      <c r="B68" s="16">
        <f t="shared" si="15"/>
        <v>64</v>
      </c>
      <c r="C68" s="16" t="str">
        <f t="shared" si="16"/>
        <v>LHR</v>
      </c>
      <c r="D68" s="16" t="str">
        <f t="shared" si="17"/>
        <v>2025-08-03</v>
      </c>
      <c r="E68" s="16" t="str">
        <f t="shared" si="18"/>
        <v>99431913744</v>
      </c>
      <c r="F68" s="16" t="str">
        <f t="shared" si="19"/>
        <v>PGB026518164</v>
      </c>
      <c r="G68" s="16" t="str">
        <f t="shared" si="20"/>
        <v>안현태</v>
      </c>
      <c r="H68" s="16" t="str">
        <f t="shared" si="5"/>
        <v>목록(Manifest)</v>
      </c>
      <c r="I68" s="16">
        <f t="shared" si="21"/>
        <v>114.78</v>
      </c>
      <c r="J68" s="16">
        <f t="shared" si="22"/>
        <v>1</v>
      </c>
      <c r="K68" s="43">
        <f t="shared" si="23"/>
        <v>0.74</v>
      </c>
      <c r="L68" s="43">
        <f t="shared" si="24"/>
        <v>0.8</v>
      </c>
      <c r="M68" s="43">
        <f t="shared" si="10"/>
        <v>0.8</v>
      </c>
      <c r="N68" s="43">
        <f t="shared" si="11"/>
        <v>1</v>
      </c>
      <c r="O68" s="23" t="str">
        <f t="shared" si="25"/>
        <v>PGB026518164</v>
      </c>
      <c r="P68" s="51">
        <f>VLOOKUP(C68,MAPPING!$B$24:$G$27,2,0)+(N68-0.5)/0.5*VLOOKUP(C68,MAPPING!$B$24:$G$27,4,0)</f>
        <v>9710</v>
      </c>
      <c r="Q68" s="72">
        <f>VLOOKUP(C68,MAPPING!$B$24:$G$27,6,0)</f>
        <v>4.0719439987913404</v>
      </c>
      <c r="R68" s="105">
        <f>Q68*VLOOKUP(C68,MAPPING!$B$24:$H$27,7,0)</f>
        <v>5659.8799999999992</v>
      </c>
      <c r="S68" s="29">
        <f>VLOOKUP(H68,MAPPING!$B$3:$D$12,3,0)</f>
        <v>0</v>
      </c>
      <c r="T68" s="67">
        <f t="shared" si="13"/>
        <v>0</v>
      </c>
      <c r="U68" s="75">
        <v>0</v>
      </c>
      <c r="V68" s="29">
        <f>(J68*VLOOKUP(M68/J68,MAPPING!$B$15:$C$22,2,10))</f>
        <v>0</v>
      </c>
      <c r="W68" s="100">
        <v>0</v>
      </c>
      <c r="X68" s="68">
        <f>IFERROR(IF($M68&lt;6.000001,0,VLOOKUP($M68,할증료!$B:$C,2,1)),0)</f>
        <v>0</v>
      </c>
      <c r="Y68" s="67">
        <v>0</v>
      </c>
      <c r="Z68" s="29">
        <f t="shared" si="14"/>
        <v>15369.88</v>
      </c>
      <c r="AB68" s="1" t="s">
        <v>684</v>
      </c>
      <c r="AC68" s="1" t="s">
        <v>137</v>
      </c>
      <c r="AD68" s="1" t="s">
        <v>685</v>
      </c>
      <c r="AE68" s="1" t="s">
        <v>810</v>
      </c>
      <c r="AF68" s="1" t="s">
        <v>811</v>
      </c>
      <c r="AG68" s="1" t="s">
        <v>812</v>
      </c>
      <c r="AH68" s="1">
        <v>42625</v>
      </c>
      <c r="AI68" s="1" t="s">
        <v>47</v>
      </c>
      <c r="AJ68" s="20">
        <v>1</v>
      </c>
      <c r="AK68" s="21">
        <v>0.74</v>
      </c>
      <c r="AL68" s="21">
        <v>0.8</v>
      </c>
      <c r="AM68" s="21">
        <v>0.8</v>
      </c>
      <c r="AN68" s="1" t="s">
        <v>48</v>
      </c>
      <c r="AO68" s="21">
        <v>114.78</v>
      </c>
      <c r="AP68" s="1" t="s">
        <v>49</v>
      </c>
      <c r="AQ68" s="1" t="s">
        <v>49</v>
      </c>
      <c r="AR68" s="1" t="s">
        <v>49</v>
      </c>
      <c r="AS68" s="1" t="s">
        <v>49</v>
      </c>
      <c r="AT68" s="1" t="s">
        <v>49</v>
      </c>
      <c r="AU68" s="1" t="s">
        <v>138</v>
      </c>
      <c r="AV68" s="1" t="s">
        <v>139</v>
      </c>
      <c r="AW68" s="1" t="s">
        <v>352</v>
      </c>
      <c r="AX68" s="1" t="s">
        <v>47</v>
      </c>
      <c r="AY68" s="1" t="s">
        <v>50</v>
      </c>
      <c r="AZ68" s="1" t="s">
        <v>813</v>
      </c>
      <c r="BA68" s="1" t="s">
        <v>814</v>
      </c>
      <c r="BB68" s="1" t="s">
        <v>814</v>
      </c>
      <c r="BC68" s="1" t="s">
        <v>692</v>
      </c>
      <c r="BD68" s="1" t="s">
        <v>693</v>
      </c>
      <c r="BE68" s="1" t="s">
        <v>179</v>
      </c>
      <c r="BF68" s="1" t="s">
        <v>52</v>
      </c>
      <c r="BG68" s="1" t="s">
        <v>53</v>
      </c>
      <c r="BH68" s="1" t="s">
        <v>47</v>
      </c>
      <c r="BI68" s="1" t="s">
        <v>159</v>
      </c>
    </row>
    <row r="69" spans="2:61" x14ac:dyDescent="0.25">
      <c r="B69" s="16">
        <f t="shared" si="15"/>
        <v>65</v>
      </c>
      <c r="C69" s="16" t="str">
        <f t="shared" si="16"/>
        <v>LHR</v>
      </c>
      <c r="D69" s="16" t="str">
        <f t="shared" si="17"/>
        <v>2025-08-03</v>
      </c>
      <c r="E69" s="16" t="str">
        <f t="shared" si="18"/>
        <v>99431913744</v>
      </c>
      <c r="F69" s="16" t="str">
        <f t="shared" si="19"/>
        <v>PGB026518152</v>
      </c>
      <c r="G69" s="16" t="str">
        <f t="shared" si="20"/>
        <v>이동철</v>
      </c>
      <c r="H69" s="16" t="str">
        <f t="shared" ref="H69:H132" si="26">AN69</f>
        <v>목록(Manifest)</v>
      </c>
      <c r="I69" s="16">
        <f t="shared" si="21"/>
        <v>114.78</v>
      </c>
      <c r="J69" s="16">
        <f t="shared" si="22"/>
        <v>1</v>
      </c>
      <c r="K69" s="43">
        <f t="shared" si="23"/>
        <v>0.77</v>
      </c>
      <c r="L69" s="43">
        <f t="shared" si="24"/>
        <v>1</v>
      </c>
      <c r="M69" s="43">
        <f t="shared" si="24"/>
        <v>1</v>
      </c>
      <c r="N69" s="43">
        <f t="shared" ref="N69:N132" si="27">CEILING(M69,0.5)</f>
        <v>1</v>
      </c>
      <c r="O69" s="23" t="str">
        <f t="shared" si="25"/>
        <v>PGB026518152</v>
      </c>
      <c r="P69" s="51">
        <f>VLOOKUP(C69,MAPPING!$B$24:$G$27,2,0)+(N69-0.5)/0.5*VLOOKUP(C69,MAPPING!$B$24:$G$27,4,0)</f>
        <v>9710</v>
      </c>
      <c r="Q69" s="72">
        <f>VLOOKUP(C69,MAPPING!$B$24:$G$27,6,0)</f>
        <v>4.0719439987913404</v>
      </c>
      <c r="R69" s="105">
        <f>Q69*VLOOKUP(C69,MAPPING!$B$24:$H$27,7,0)</f>
        <v>5659.8799999999992</v>
      </c>
      <c r="S69" s="29">
        <f>VLOOKUP(H69,MAPPING!$B$3:$D$12,3,0)</f>
        <v>0</v>
      </c>
      <c r="T69" s="67">
        <f t="shared" ref="T69:T132" si="28">2500*(J69-1)</f>
        <v>0</v>
      </c>
      <c r="U69" s="75">
        <v>0</v>
      </c>
      <c r="V69" s="29">
        <f>(J69*VLOOKUP(M69/J69,MAPPING!$B$15:$C$22,2,10))</f>
        <v>0</v>
      </c>
      <c r="W69" s="100">
        <v>0</v>
      </c>
      <c r="X69" s="68">
        <f>IFERROR(IF($M69&lt;6.000001,0,VLOOKUP($M69,할증료!$B:$C,2,1)),0)</f>
        <v>0</v>
      </c>
      <c r="Y69" s="67">
        <v>0</v>
      </c>
      <c r="Z69" s="29">
        <f t="shared" ref="Z69:Z132" si="29">SUM(R69:Y69)+P69</f>
        <v>15369.88</v>
      </c>
      <c r="AB69" s="1" t="s">
        <v>684</v>
      </c>
      <c r="AC69" s="1" t="s">
        <v>137</v>
      </c>
      <c r="AD69" s="1" t="s">
        <v>685</v>
      </c>
      <c r="AE69" s="1" t="s">
        <v>815</v>
      </c>
      <c r="AF69" s="1" t="s">
        <v>816</v>
      </c>
      <c r="AG69" s="1" t="s">
        <v>817</v>
      </c>
      <c r="AH69" s="1">
        <v>16847</v>
      </c>
      <c r="AI69" s="1" t="s">
        <v>47</v>
      </c>
      <c r="AJ69" s="20">
        <v>1</v>
      </c>
      <c r="AK69" s="21">
        <v>0.77</v>
      </c>
      <c r="AL69" s="21">
        <v>1</v>
      </c>
      <c r="AM69" s="21">
        <v>1</v>
      </c>
      <c r="AN69" s="1" t="s">
        <v>48</v>
      </c>
      <c r="AO69" s="21">
        <v>114.78</v>
      </c>
      <c r="AP69" s="1" t="s">
        <v>49</v>
      </c>
      <c r="AQ69" s="1" t="s">
        <v>49</v>
      </c>
      <c r="AR69" s="1" t="s">
        <v>49</v>
      </c>
      <c r="AS69" s="1" t="s">
        <v>49</v>
      </c>
      <c r="AT69" s="1" t="s">
        <v>49</v>
      </c>
      <c r="AU69" s="1" t="s">
        <v>138</v>
      </c>
      <c r="AV69" s="1" t="s">
        <v>139</v>
      </c>
      <c r="AW69" s="1" t="s">
        <v>352</v>
      </c>
      <c r="AX69" s="1" t="s">
        <v>47</v>
      </c>
      <c r="AY69" s="1" t="s">
        <v>50</v>
      </c>
      <c r="AZ69" s="1" t="s">
        <v>818</v>
      </c>
      <c r="BA69" s="1" t="s">
        <v>819</v>
      </c>
      <c r="BB69" s="1" t="s">
        <v>819</v>
      </c>
      <c r="BC69" s="1" t="s">
        <v>692</v>
      </c>
      <c r="BD69" s="1" t="s">
        <v>693</v>
      </c>
      <c r="BE69" s="1" t="s">
        <v>179</v>
      </c>
      <c r="BF69" s="1" t="s">
        <v>52</v>
      </c>
      <c r="BG69" s="1" t="s">
        <v>53</v>
      </c>
      <c r="BH69" s="1" t="s">
        <v>47</v>
      </c>
      <c r="BI69" s="1" t="s">
        <v>159</v>
      </c>
    </row>
    <row r="70" spans="2:61" x14ac:dyDescent="0.25">
      <c r="B70" s="16">
        <f t="shared" ref="B70:B133" si="30">B69+1</f>
        <v>66</v>
      </c>
      <c r="C70" s="16" t="str">
        <f t="shared" si="16"/>
        <v>LHR</v>
      </c>
      <c r="D70" s="16" t="str">
        <f t="shared" si="17"/>
        <v>2025-08-03</v>
      </c>
      <c r="E70" s="16" t="str">
        <f t="shared" si="18"/>
        <v>99431913744</v>
      </c>
      <c r="F70" s="16" t="str">
        <f t="shared" si="19"/>
        <v>PGB026518148</v>
      </c>
      <c r="G70" s="16" t="str">
        <f t="shared" si="20"/>
        <v>한승민</v>
      </c>
      <c r="H70" s="16" t="str">
        <f t="shared" si="26"/>
        <v>간이(Simple)</v>
      </c>
      <c r="I70" s="16">
        <f t="shared" si="21"/>
        <v>171.16</v>
      </c>
      <c r="J70" s="16">
        <f t="shared" si="22"/>
        <v>1</v>
      </c>
      <c r="K70" s="43">
        <f t="shared" si="23"/>
        <v>4.8499999999999996</v>
      </c>
      <c r="L70" s="43">
        <f t="shared" si="24"/>
        <v>4.0999999999999996</v>
      </c>
      <c r="M70" s="43">
        <f t="shared" si="24"/>
        <v>4.9000000000000004</v>
      </c>
      <c r="N70" s="43">
        <f t="shared" si="27"/>
        <v>5</v>
      </c>
      <c r="O70" s="23" t="str">
        <f t="shared" si="25"/>
        <v>PGB026518148</v>
      </c>
      <c r="P70" s="51">
        <f>VLOOKUP(C70,MAPPING!$B$24:$G$27,2,0)+(N70-0.5)/0.5*VLOOKUP(C70,MAPPING!$B$24:$G$27,4,0)</f>
        <v>29310</v>
      </c>
      <c r="Q70" s="72">
        <f>VLOOKUP(C70,MAPPING!$B$24:$G$27,6,0)</f>
        <v>4.0719439987913404</v>
      </c>
      <c r="R70" s="105">
        <f>Q70*VLOOKUP(C70,MAPPING!$B$24:$H$27,7,0)</f>
        <v>5659.8799999999992</v>
      </c>
      <c r="S70" s="29">
        <f>VLOOKUP(H70,MAPPING!$B$3:$D$12,3,0)</f>
        <v>1100</v>
      </c>
      <c r="T70" s="67">
        <f t="shared" si="28"/>
        <v>0</v>
      </c>
      <c r="U70" s="75">
        <v>0</v>
      </c>
      <c r="V70" s="29">
        <f>(J70*VLOOKUP(M70/J70,MAPPING!$B$15:$C$22,2,10))</f>
        <v>550</v>
      </c>
      <c r="W70" s="100">
        <v>0</v>
      </c>
      <c r="X70" s="68">
        <f>IFERROR(IF($M70&lt;6.000001,0,VLOOKUP($M70,할증료!$B:$C,2,1)),0)</f>
        <v>0</v>
      </c>
      <c r="Y70" s="67">
        <v>0</v>
      </c>
      <c r="Z70" s="29">
        <f t="shared" si="29"/>
        <v>36619.879999999997</v>
      </c>
      <c r="AB70" s="1" t="s">
        <v>684</v>
      </c>
      <c r="AC70" s="1" t="s">
        <v>137</v>
      </c>
      <c r="AD70" s="1" t="s">
        <v>685</v>
      </c>
      <c r="AE70" s="1" t="s">
        <v>820</v>
      </c>
      <c r="AF70" s="1" t="s">
        <v>821</v>
      </c>
      <c r="AG70" s="1" t="s">
        <v>822</v>
      </c>
      <c r="AH70" s="1">
        <v>16937</v>
      </c>
      <c r="AI70" s="1" t="s">
        <v>47</v>
      </c>
      <c r="AJ70" s="20">
        <v>1</v>
      </c>
      <c r="AK70" s="21">
        <v>4.8499999999999996</v>
      </c>
      <c r="AL70" s="21">
        <v>4.0999999999999996</v>
      </c>
      <c r="AM70" s="21">
        <v>4.9000000000000004</v>
      </c>
      <c r="AN70" s="1" t="s">
        <v>56</v>
      </c>
      <c r="AO70" s="21">
        <v>171.16</v>
      </c>
      <c r="AP70" s="1" t="s">
        <v>49</v>
      </c>
      <c r="AQ70" s="1" t="s">
        <v>49</v>
      </c>
      <c r="AR70" s="1" t="s">
        <v>49</v>
      </c>
      <c r="AS70" s="1" t="s">
        <v>49</v>
      </c>
      <c r="AT70" s="1" t="s">
        <v>49</v>
      </c>
      <c r="AU70" s="1" t="s">
        <v>138</v>
      </c>
      <c r="AV70" s="1" t="s">
        <v>139</v>
      </c>
      <c r="AW70" s="1" t="s">
        <v>772</v>
      </c>
      <c r="AX70" s="1" t="s">
        <v>47</v>
      </c>
      <c r="AY70" s="1" t="s">
        <v>50</v>
      </c>
      <c r="AZ70" s="1" t="s">
        <v>823</v>
      </c>
      <c r="BA70" s="1" t="s">
        <v>824</v>
      </c>
      <c r="BB70" s="1" t="s">
        <v>824</v>
      </c>
      <c r="BC70" s="1" t="s">
        <v>692</v>
      </c>
      <c r="BD70" s="1" t="s">
        <v>693</v>
      </c>
      <c r="BE70" s="1" t="s">
        <v>179</v>
      </c>
      <c r="BF70" s="1" t="s">
        <v>52</v>
      </c>
      <c r="BG70" s="1" t="s">
        <v>53</v>
      </c>
      <c r="BH70" s="1" t="s">
        <v>47</v>
      </c>
      <c r="BI70" s="1" t="s">
        <v>159</v>
      </c>
    </row>
    <row r="71" spans="2:61" x14ac:dyDescent="0.25">
      <c r="B71" s="16">
        <f t="shared" si="30"/>
        <v>67</v>
      </c>
      <c r="C71" s="16" t="str">
        <f t="shared" ref="C71:C134" si="31">AC71</f>
        <v>LHR</v>
      </c>
      <c r="D71" s="16" t="str">
        <f t="shared" ref="D71:D134" si="32">AB71</f>
        <v>2025-08-03</v>
      </c>
      <c r="E71" s="16" t="str">
        <f t="shared" ref="E71:E134" si="33">AD71</f>
        <v>99431913744</v>
      </c>
      <c r="F71" s="16" t="str">
        <f t="shared" ref="F71:F134" si="34">AE71</f>
        <v>PGB026518147</v>
      </c>
      <c r="G71" s="16" t="str">
        <f t="shared" ref="G71:G134" si="35">AF71</f>
        <v>박세진</v>
      </c>
      <c r="H71" s="16" t="str">
        <f t="shared" si="26"/>
        <v>목록(Manifest)</v>
      </c>
      <c r="I71" s="16">
        <f t="shared" ref="I71:I134" si="36">AO71</f>
        <v>63.47</v>
      </c>
      <c r="J71" s="16">
        <f t="shared" ref="J71:J134" si="37">AJ71</f>
        <v>1</v>
      </c>
      <c r="K71" s="43">
        <f t="shared" ref="K71:K134" si="38">AK71</f>
        <v>0.33</v>
      </c>
      <c r="L71" s="43">
        <f t="shared" ref="L71:M134" si="39">AL71</f>
        <v>0.2</v>
      </c>
      <c r="M71" s="43">
        <f t="shared" si="39"/>
        <v>0.4</v>
      </c>
      <c r="N71" s="43">
        <f t="shared" si="27"/>
        <v>0.5</v>
      </c>
      <c r="O71" s="23" t="str">
        <f t="shared" ref="O71:O134" si="40">AE71</f>
        <v>PGB026518147</v>
      </c>
      <c r="P71" s="51">
        <f>VLOOKUP(C71,MAPPING!$B$24:$G$27,2,0)+(N71-0.5)/0.5*VLOOKUP(C71,MAPPING!$B$24:$G$27,4,0)</f>
        <v>7260</v>
      </c>
      <c r="Q71" s="72">
        <f>VLOOKUP(C71,MAPPING!$B$24:$G$27,6,0)</f>
        <v>4.0719439987913404</v>
      </c>
      <c r="R71" s="105">
        <f>Q71*VLOOKUP(C71,MAPPING!$B$24:$H$27,7,0)</f>
        <v>5659.8799999999992</v>
      </c>
      <c r="S71" s="29">
        <f>VLOOKUP(H71,MAPPING!$B$3:$D$12,3,0)</f>
        <v>0</v>
      </c>
      <c r="T71" s="67">
        <f t="shared" si="28"/>
        <v>0</v>
      </c>
      <c r="U71" s="75">
        <v>0</v>
      </c>
      <c r="V71" s="29">
        <f>(J71*VLOOKUP(M71/J71,MAPPING!$B$15:$C$22,2,10))</f>
        <v>0</v>
      </c>
      <c r="W71" s="100">
        <v>0</v>
      </c>
      <c r="X71" s="68">
        <f>IFERROR(IF($M71&lt;6.000001,0,VLOOKUP($M71,할증료!$B:$C,2,1)),0)</f>
        <v>0</v>
      </c>
      <c r="Y71" s="67">
        <v>0</v>
      </c>
      <c r="Z71" s="29">
        <f t="shared" si="29"/>
        <v>12919.88</v>
      </c>
      <c r="AB71" s="1" t="s">
        <v>684</v>
      </c>
      <c r="AC71" s="1" t="s">
        <v>137</v>
      </c>
      <c r="AD71" s="1" t="s">
        <v>685</v>
      </c>
      <c r="AE71" s="1" t="s">
        <v>825</v>
      </c>
      <c r="AF71" s="1" t="s">
        <v>826</v>
      </c>
      <c r="AG71" s="1" t="s">
        <v>827</v>
      </c>
      <c r="AH71" s="1">
        <v>54896</v>
      </c>
      <c r="AI71" s="1" t="s">
        <v>47</v>
      </c>
      <c r="AJ71" s="20">
        <v>1</v>
      </c>
      <c r="AK71" s="21">
        <v>0.33</v>
      </c>
      <c r="AL71" s="21">
        <v>0.2</v>
      </c>
      <c r="AM71" s="21">
        <v>0.4</v>
      </c>
      <c r="AN71" s="1" t="s">
        <v>48</v>
      </c>
      <c r="AO71" s="21">
        <v>63.47</v>
      </c>
      <c r="AP71" s="1" t="s">
        <v>49</v>
      </c>
      <c r="AQ71" s="1" t="s">
        <v>49</v>
      </c>
      <c r="AR71" s="1" t="s">
        <v>49</v>
      </c>
      <c r="AS71" s="1" t="s">
        <v>49</v>
      </c>
      <c r="AT71" s="1" t="s">
        <v>49</v>
      </c>
      <c r="AU71" s="1" t="s">
        <v>138</v>
      </c>
      <c r="AV71" s="1" t="s">
        <v>139</v>
      </c>
      <c r="AW71" s="1" t="s">
        <v>828</v>
      </c>
      <c r="AX71" s="1" t="s">
        <v>47</v>
      </c>
      <c r="AY71" s="1" t="s">
        <v>50</v>
      </c>
      <c r="AZ71" s="1" t="s">
        <v>829</v>
      </c>
      <c r="BA71" s="1" t="s">
        <v>830</v>
      </c>
      <c r="BB71" s="1" t="s">
        <v>830</v>
      </c>
      <c r="BC71" s="1" t="s">
        <v>692</v>
      </c>
      <c r="BD71" s="1" t="s">
        <v>693</v>
      </c>
      <c r="BE71" s="1" t="s">
        <v>179</v>
      </c>
      <c r="BF71" s="1" t="s">
        <v>52</v>
      </c>
      <c r="BG71" s="1" t="s">
        <v>53</v>
      </c>
      <c r="BH71" s="1" t="s">
        <v>47</v>
      </c>
      <c r="BI71" s="1" t="s">
        <v>159</v>
      </c>
    </row>
    <row r="72" spans="2:61" x14ac:dyDescent="0.25">
      <c r="B72" s="16">
        <f t="shared" si="30"/>
        <v>68</v>
      </c>
      <c r="C72" s="16" t="str">
        <f t="shared" si="31"/>
        <v>LHR</v>
      </c>
      <c r="D72" s="16" t="str">
        <f t="shared" si="32"/>
        <v>2025-08-03</v>
      </c>
      <c r="E72" s="16" t="str">
        <f t="shared" si="33"/>
        <v>99431913744</v>
      </c>
      <c r="F72" s="16" t="str">
        <f t="shared" si="34"/>
        <v>PGB026518145</v>
      </c>
      <c r="G72" s="16" t="str">
        <f t="shared" si="35"/>
        <v>BEKBERGENOVA INDIRA</v>
      </c>
      <c r="H72" s="16" t="str">
        <f t="shared" si="26"/>
        <v>목록(Manifest)</v>
      </c>
      <c r="I72" s="16">
        <f t="shared" si="36"/>
        <v>40.5</v>
      </c>
      <c r="J72" s="16">
        <f t="shared" si="37"/>
        <v>1</v>
      </c>
      <c r="K72" s="43">
        <f t="shared" si="38"/>
        <v>1.37</v>
      </c>
      <c r="L72" s="43">
        <f t="shared" si="39"/>
        <v>2.8</v>
      </c>
      <c r="M72" s="43">
        <f t="shared" si="39"/>
        <v>2.8</v>
      </c>
      <c r="N72" s="43">
        <f t="shared" si="27"/>
        <v>3</v>
      </c>
      <c r="O72" s="23" t="str">
        <f t="shared" si="40"/>
        <v>PGB026518145</v>
      </c>
      <c r="P72" s="51">
        <f>VLOOKUP(C72,MAPPING!$B$24:$G$27,2,0)+(N72-0.5)/0.5*VLOOKUP(C72,MAPPING!$B$24:$G$27,4,0)</f>
        <v>19510</v>
      </c>
      <c r="Q72" s="72">
        <f>VLOOKUP(C72,MAPPING!$B$24:$G$27,6,0)</f>
        <v>4.0719439987913404</v>
      </c>
      <c r="R72" s="105">
        <f>Q72*VLOOKUP(C72,MAPPING!$B$24:$H$27,7,0)</f>
        <v>5659.8799999999992</v>
      </c>
      <c r="S72" s="29">
        <f>VLOOKUP(H72,MAPPING!$B$3:$D$12,3,0)</f>
        <v>0</v>
      </c>
      <c r="T72" s="67">
        <f t="shared" si="28"/>
        <v>0</v>
      </c>
      <c r="U72" s="75">
        <v>0</v>
      </c>
      <c r="V72" s="29">
        <f>(J72*VLOOKUP(M72/J72,MAPPING!$B$15:$C$22,2,10))</f>
        <v>550</v>
      </c>
      <c r="W72" s="100">
        <v>0</v>
      </c>
      <c r="X72" s="68">
        <f>IFERROR(IF($M72&lt;6.000001,0,VLOOKUP($M72,할증료!$B:$C,2,1)),0)</f>
        <v>0</v>
      </c>
      <c r="Y72" s="67">
        <v>0</v>
      </c>
      <c r="Z72" s="29">
        <f t="shared" si="29"/>
        <v>25719.879999999997</v>
      </c>
      <c r="AB72" s="1" t="s">
        <v>684</v>
      </c>
      <c r="AC72" s="1" t="s">
        <v>137</v>
      </c>
      <c r="AD72" s="1" t="s">
        <v>685</v>
      </c>
      <c r="AE72" s="1" t="s">
        <v>831</v>
      </c>
      <c r="AF72" s="1" t="s">
        <v>832</v>
      </c>
      <c r="AG72" s="1" t="s">
        <v>833</v>
      </c>
      <c r="AH72" s="1">
        <v>4561</v>
      </c>
      <c r="AI72" s="1" t="s">
        <v>47</v>
      </c>
      <c r="AJ72" s="20">
        <v>1</v>
      </c>
      <c r="AK72" s="21">
        <v>1.37</v>
      </c>
      <c r="AL72" s="21">
        <v>2.8</v>
      </c>
      <c r="AM72" s="21">
        <v>2.8</v>
      </c>
      <c r="AN72" s="1" t="s">
        <v>48</v>
      </c>
      <c r="AO72" s="21">
        <v>40.5</v>
      </c>
      <c r="AP72" s="1" t="s">
        <v>49</v>
      </c>
      <c r="AQ72" s="1" t="s">
        <v>49</v>
      </c>
      <c r="AR72" s="1" t="s">
        <v>49</v>
      </c>
      <c r="AS72" s="1" t="s">
        <v>49</v>
      </c>
      <c r="AT72" s="1" t="s">
        <v>49</v>
      </c>
      <c r="AU72" s="1" t="s">
        <v>138</v>
      </c>
      <c r="AV72" s="1" t="s">
        <v>139</v>
      </c>
      <c r="AW72" s="1" t="s">
        <v>834</v>
      </c>
      <c r="AX72" s="1" t="s">
        <v>47</v>
      </c>
      <c r="AY72" s="1" t="s">
        <v>50</v>
      </c>
      <c r="AZ72" s="1" t="s">
        <v>835</v>
      </c>
      <c r="BA72" s="1" t="s">
        <v>836</v>
      </c>
      <c r="BB72" s="1" t="s">
        <v>836</v>
      </c>
      <c r="BC72" s="1" t="s">
        <v>692</v>
      </c>
      <c r="BD72" s="1" t="s">
        <v>693</v>
      </c>
      <c r="BE72" s="1" t="s">
        <v>179</v>
      </c>
      <c r="BF72" s="1" t="s">
        <v>52</v>
      </c>
      <c r="BG72" s="1" t="s">
        <v>53</v>
      </c>
      <c r="BH72" s="1" t="s">
        <v>47</v>
      </c>
      <c r="BI72" s="1" t="s">
        <v>159</v>
      </c>
    </row>
    <row r="73" spans="2:61" x14ac:dyDescent="0.25">
      <c r="B73" s="16">
        <f t="shared" si="30"/>
        <v>69</v>
      </c>
      <c r="C73" s="16" t="str">
        <f t="shared" si="31"/>
        <v>LHR</v>
      </c>
      <c r="D73" s="16" t="str">
        <f t="shared" si="32"/>
        <v>2025-08-03</v>
      </c>
      <c r="E73" s="16" t="str">
        <f t="shared" si="33"/>
        <v>99431913744</v>
      </c>
      <c r="F73" s="16" t="str">
        <f t="shared" si="34"/>
        <v>PGB026518144</v>
      </c>
      <c r="G73" s="16" t="str">
        <f t="shared" si="35"/>
        <v>박점덕</v>
      </c>
      <c r="H73" s="16" t="str">
        <f t="shared" si="26"/>
        <v>일반(목록배제,Normal-Manifest Exception)</v>
      </c>
      <c r="I73" s="16">
        <f t="shared" si="36"/>
        <v>62.01</v>
      </c>
      <c r="J73" s="16">
        <f t="shared" si="37"/>
        <v>1</v>
      </c>
      <c r="K73" s="43">
        <f t="shared" si="38"/>
        <v>0.12</v>
      </c>
      <c r="L73" s="43">
        <f t="shared" si="39"/>
        <v>0.1</v>
      </c>
      <c r="M73" s="43">
        <f t="shared" si="39"/>
        <v>0.2</v>
      </c>
      <c r="N73" s="43">
        <f t="shared" si="27"/>
        <v>0.5</v>
      </c>
      <c r="O73" s="23" t="str">
        <f t="shared" si="40"/>
        <v>PGB026518144</v>
      </c>
      <c r="P73" s="51">
        <f>VLOOKUP(C73,MAPPING!$B$24:$G$27,2,0)+(N73-0.5)/0.5*VLOOKUP(C73,MAPPING!$B$24:$G$27,4,0)</f>
        <v>7260</v>
      </c>
      <c r="Q73" s="72">
        <f>VLOOKUP(C73,MAPPING!$B$24:$G$27,6,0)</f>
        <v>4.0719439987913404</v>
      </c>
      <c r="R73" s="105">
        <f>Q73*VLOOKUP(C73,MAPPING!$B$24:$H$27,7,0)</f>
        <v>5659.8799999999992</v>
      </c>
      <c r="S73" s="29">
        <f>VLOOKUP(H73,MAPPING!$B$3:$D$12,3,0)</f>
        <v>1100</v>
      </c>
      <c r="T73" s="67">
        <f t="shared" si="28"/>
        <v>0</v>
      </c>
      <c r="U73" s="75">
        <v>0</v>
      </c>
      <c r="V73" s="29">
        <f>(J73*VLOOKUP(M73/J73,MAPPING!$B$15:$C$22,2,10))</f>
        <v>0</v>
      </c>
      <c r="W73" s="100">
        <v>0</v>
      </c>
      <c r="X73" s="68">
        <f>IFERROR(IF($M73&lt;6.000001,0,VLOOKUP($M73,할증료!$B:$C,2,1)),0)</f>
        <v>0</v>
      </c>
      <c r="Y73" s="67">
        <v>0</v>
      </c>
      <c r="Z73" s="29">
        <f t="shared" si="29"/>
        <v>14019.88</v>
      </c>
      <c r="AB73" s="1" t="s">
        <v>684</v>
      </c>
      <c r="AC73" s="1" t="s">
        <v>137</v>
      </c>
      <c r="AD73" s="1" t="s">
        <v>685</v>
      </c>
      <c r="AE73" s="1" t="s">
        <v>837</v>
      </c>
      <c r="AF73" s="1" t="s">
        <v>838</v>
      </c>
      <c r="AG73" s="1" t="s">
        <v>839</v>
      </c>
      <c r="AH73" s="1">
        <v>18378</v>
      </c>
      <c r="AI73" s="1" t="s">
        <v>47</v>
      </c>
      <c r="AJ73" s="20">
        <v>1</v>
      </c>
      <c r="AK73" s="21">
        <v>0.12</v>
      </c>
      <c r="AL73" s="21">
        <v>0.1</v>
      </c>
      <c r="AM73" s="21">
        <v>0.2</v>
      </c>
      <c r="AN73" s="1" t="s">
        <v>54</v>
      </c>
      <c r="AO73" s="21">
        <v>62.01</v>
      </c>
      <c r="AP73" s="1" t="s">
        <v>49</v>
      </c>
      <c r="AQ73" s="1" t="s">
        <v>49</v>
      </c>
      <c r="AR73" s="1" t="s">
        <v>49</v>
      </c>
      <c r="AS73" s="1" t="s">
        <v>49</v>
      </c>
      <c r="AT73" s="1" t="s">
        <v>49</v>
      </c>
      <c r="AU73" s="1" t="s">
        <v>138</v>
      </c>
      <c r="AV73" s="1" t="s">
        <v>139</v>
      </c>
      <c r="AW73" s="1" t="s">
        <v>210</v>
      </c>
      <c r="AX73" s="1" t="s">
        <v>47</v>
      </c>
      <c r="AY73" s="1" t="s">
        <v>50</v>
      </c>
      <c r="AZ73" s="1" t="s">
        <v>840</v>
      </c>
      <c r="BA73" s="1" t="s">
        <v>841</v>
      </c>
      <c r="BB73" s="1" t="s">
        <v>841</v>
      </c>
      <c r="BC73" s="1" t="s">
        <v>692</v>
      </c>
      <c r="BD73" s="1" t="s">
        <v>693</v>
      </c>
      <c r="BE73" s="1" t="s">
        <v>179</v>
      </c>
      <c r="BF73" s="1" t="s">
        <v>52</v>
      </c>
      <c r="BG73" s="1" t="s">
        <v>53</v>
      </c>
      <c r="BH73" s="1" t="s">
        <v>47</v>
      </c>
      <c r="BI73" s="1" t="s">
        <v>159</v>
      </c>
    </row>
    <row r="74" spans="2:61" x14ac:dyDescent="0.25">
      <c r="B74" s="16">
        <f t="shared" si="30"/>
        <v>70</v>
      </c>
      <c r="C74" s="16" t="str">
        <f t="shared" si="31"/>
        <v>LHR</v>
      </c>
      <c r="D74" s="16" t="str">
        <f t="shared" si="32"/>
        <v>2025-08-03</v>
      </c>
      <c r="E74" s="16" t="str">
        <f t="shared" si="33"/>
        <v>99431913744</v>
      </c>
      <c r="F74" s="16" t="str">
        <f t="shared" si="34"/>
        <v>PGB026518143</v>
      </c>
      <c r="G74" s="16" t="str">
        <f t="shared" si="35"/>
        <v>강지현</v>
      </c>
      <c r="H74" s="16" t="str">
        <f t="shared" si="26"/>
        <v>목록(Manifest)</v>
      </c>
      <c r="I74" s="16">
        <f t="shared" si="36"/>
        <v>31.05</v>
      </c>
      <c r="J74" s="16">
        <f t="shared" si="37"/>
        <v>1</v>
      </c>
      <c r="K74" s="43">
        <f t="shared" si="38"/>
        <v>0.1</v>
      </c>
      <c r="L74" s="43">
        <f t="shared" si="39"/>
        <v>0.2</v>
      </c>
      <c r="M74" s="43">
        <f t="shared" si="39"/>
        <v>0.2</v>
      </c>
      <c r="N74" s="43">
        <f t="shared" si="27"/>
        <v>0.5</v>
      </c>
      <c r="O74" s="23" t="str">
        <f t="shared" si="40"/>
        <v>PGB026518143</v>
      </c>
      <c r="P74" s="51">
        <f>VLOOKUP(C74,MAPPING!$B$24:$G$27,2,0)+(N74-0.5)/0.5*VLOOKUP(C74,MAPPING!$B$24:$G$27,4,0)</f>
        <v>7260</v>
      </c>
      <c r="Q74" s="72">
        <f>VLOOKUP(C74,MAPPING!$B$24:$G$27,6,0)</f>
        <v>4.0719439987913404</v>
      </c>
      <c r="R74" s="105">
        <f>Q74*VLOOKUP(C74,MAPPING!$B$24:$H$27,7,0)</f>
        <v>5659.8799999999992</v>
      </c>
      <c r="S74" s="29">
        <f>VLOOKUP(H74,MAPPING!$B$3:$D$12,3,0)</f>
        <v>0</v>
      </c>
      <c r="T74" s="67">
        <f t="shared" si="28"/>
        <v>0</v>
      </c>
      <c r="U74" s="75">
        <v>0</v>
      </c>
      <c r="V74" s="29">
        <f>(J74*VLOOKUP(M74/J74,MAPPING!$B$15:$C$22,2,10))</f>
        <v>0</v>
      </c>
      <c r="W74" s="100">
        <v>0</v>
      </c>
      <c r="X74" s="68">
        <f>IFERROR(IF($M74&lt;6.000001,0,VLOOKUP($M74,할증료!$B:$C,2,1)),0)</f>
        <v>0</v>
      </c>
      <c r="Y74" s="67">
        <v>0</v>
      </c>
      <c r="Z74" s="29">
        <f t="shared" si="29"/>
        <v>12919.88</v>
      </c>
      <c r="AB74" s="1" t="s">
        <v>684</v>
      </c>
      <c r="AC74" s="1" t="s">
        <v>137</v>
      </c>
      <c r="AD74" s="1" t="s">
        <v>685</v>
      </c>
      <c r="AE74" s="1" t="s">
        <v>842</v>
      </c>
      <c r="AF74" s="1" t="s">
        <v>405</v>
      </c>
      <c r="AG74" s="1" t="s">
        <v>406</v>
      </c>
      <c r="AH74" s="1">
        <v>37713</v>
      </c>
      <c r="AI74" s="1" t="s">
        <v>47</v>
      </c>
      <c r="AJ74" s="20">
        <v>1</v>
      </c>
      <c r="AK74" s="21">
        <v>0.1</v>
      </c>
      <c r="AL74" s="21">
        <v>0.2</v>
      </c>
      <c r="AM74" s="21">
        <v>0.2</v>
      </c>
      <c r="AN74" s="1" t="s">
        <v>48</v>
      </c>
      <c r="AO74" s="21">
        <v>31.05</v>
      </c>
      <c r="AP74" s="1" t="s">
        <v>49</v>
      </c>
      <c r="AQ74" s="1" t="s">
        <v>49</v>
      </c>
      <c r="AR74" s="1" t="s">
        <v>49</v>
      </c>
      <c r="AS74" s="1" t="s">
        <v>49</v>
      </c>
      <c r="AT74" s="1" t="s">
        <v>49</v>
      </c>
      <c r="AU74" s="1" t="s">
        <v>138</v>
      </c>
      <c r="AV74" s="1" t="s">
        <v>139</v>
      </c>
      <c r="AW74" s="1" t="s">
        <v>456</v>
      </c>
      <c r="AX74" s="1" t="s">
        <v>47</v>
      </c>
      <c r="AY74" s="1" t="s">
        <v>50</v>
      </c>
      <c r="AZ74" s="1" t="s">
        <v>843</v>
      </c>
      <c r="BA74" s="1" t="s">
        <v>844</v>
      </c>
      <c r="BB74" s="1" t="s">
        <v>844</v>
      </c>
      <c r="BC74" s="1" t="s">
        <v>692</v>
      </c>
      <c r="BD74" s="1" t="s">
        <v>693</v>
      </c>
      <c r="BE74" s="1" t="s">
        <v>179</v>
      </c>
      <c r="BF74" s="1" t="s">
        <v>52</v>
      </c>
      <c r="BG74" s="1" t="s">
        <v>53</v>
      </c>
      <c r="BH74" s="1" t="s">
        <v>47</v>
      </c>
      <c r="BI74" s="1" t="s">
        <v>159</v>
      </c>
    </row>
    <row r="75" spans="2:61" x14ac:dyDescent="0.25">
      <c r="B75" s="16">
        <f t="shared" si="30"/>
        <v>71</v>
      </c>
      <c r="C75" s="16" t="str">
        <f t="shared" si="31"/>
        <v>LHR</v>
      </c>
      <c r="D75" s="16" t="str">
        <f t="shared" si="32"/>
        <v>2025-08-03</v>
      </c>
      <c r="E75" s="16" t="str">
        <f t="shared" si="33"/>
        <v>99431913744</v>
      </c>
      <c r="F75" s="16" t="str">
        <f t="shared" si="34"/>
        <v>PGB026518142</v>
      </c>
      <c r="G75" s="16" t="str">
        <f t="shared" si="35"/>
        <v>윤동준</v>
      </c>
      <c r="H75" s="16" t="str">
        <f t="shared" si="26"/>
        <v>목록(Manifest)</v>
      </c>
      <c r="I75" s="16">
        <f t="shared" si="36"/>
        <v>114.78</v>
      </c>
      <c r="J75" s="16">
        <f t="shared" si="37"/>
        <v>1</v>
      </c>
      <c r="K75" s="43">
        <f t="shared" si="38"/>
        <v>0.69</v>
      </c>
      <c r="L75" s="43">
        <f t="shared" si="39"/>
        <v>0.8</v>
      </c>
      <c r="M75" s="43">
        <f t="shared" si="39"/>
        <v>0.8</v>
      </c>
      <c r="N75" s="43">
        <f t="shared" si="27"/>
        <v>1</v>
      </c>
      <c r="O75" s="23" t="str">
        <f t="shared" si="40"/>
        <v>PGB026518142</v>
      </c>
      <c r="P75" s="51">
        <f>VLOOKUP(C75,MAPPING!$B$24:$G$27,2,0)+(N75-0.5)/0.5*VLOOKUP(C75,MAPPING!$B$24:$G$27,4,0)</f>
        <v>9710</v>
      </c>
      <c r="Q75" s="72">
        <f>VLOOKUP(C75,MAPPING!$B$24:$G$27,6,0)</f>
        <v>4.0719439987913404</v>
      </c>
      <c r="R75" s="105">
        <f>Q75*VLOOKUP(C75,MAPPING!$B$24:$H$27,7,0)</f>
        <v>5659.8799999999992</v>
      </c>
      <c r="S75" s="29">
        <f>VLOOKUP(H75,MAPPING!$B$3:$D$12,3,0)</f>
        <v>0</v>
      </c>
      <c r="T75" s="67">
        <f t="shared" si="28"/>
        <v>0</v>
      </c>
      <c r="U75" s="75">
        <v>0</v>
      </c>
      <c r="V75" s="29">
        <f>(J75*VLOOKUP(M75/J75,MAPPING!$B$15:$C$22,2,10))</f>
        <v>0</v>
      </c>
      <c r="W75" s="100">
        <v>0</v>
      </c>
      <c r="X75" s="68">
        <f>IFERROR(IF($M75&lt;6.000001,0,VLOOKUP($M75,할증료!$B:$C,2,1)),0)</f>
        <v>0</v>
      </c>
      <c r="Y75" s="67">
        <v>0</v>
      </c>
      <c r="Z75" s="29">
        <f t="shared" si="29"/>
        <v>15369.88</v>
      </c>
      <c r="AB75" s="1" t="s">
        <v>684</v>
      </c>
      <c r="AC75" s="1" t="s">
        <v>137</v>
      </c>
      <c r="AD75" s="1" t="s">
        <v>685</v>
      </c>
      <c r="AE75" s="1" t="s">
        <v>845</v>
      </c>
      <c r="AF75" s="1" t="s">
        <v>846</v>
      </c>
      <c r="AG75" s="1" t="s">
        <v>847</v>
      </c>
      <c r="AH75" s="1">
        <v>21995</v>
      </c>
      <c r="AI75" s="1" t="s">
        <v>47</v>
      </c>
      <c r="AJ75" s="20">
        <v>1</v>
      </c>
      <c r="AK75" s="21">
        <v>0.69</v>
      </c>
      <c r="AL75" s="21">
        <v>0.8</v>
      </c>
      <c r="AM75" s="21">
        <v>0.8</v>
      </c>
      <c r="AN75" s="1" t="s">
        <v>48</v>
      </c>
      <c r="AO75" s="21">
        <v>114.78</v>
      </c>
      <c r="AP75" s="1" t="s">
        <v>49</v>
      </c>
      <c r="AQ75" s="1" t="s">
        <v>49</v>
      </c>
      <c r="AR75" s="1" t="s">
        <v>49</v>
      </c>
      <c r="AS75" s="1" t="s">
        <v>49</v>
      </c>
      <c r="AT75" s="1" t="s">
        <v>49</v>
      </c>
      <c r="AU75" s="1" t="s">
        <v>138</v>
      </c>
      <c r="AV75" s="1" t="s">
        <v>139</v>
      </c>
      <c r="AW75" s="1" t="s">
        <v>352</v>
      </c>
      <c r="AX75" s="1" t="s">
        <v>47</v>
      </c>
      <c r="AY75" s="1" t="s">
        <v>50</v>
      </c>
      <c r="AZ75" s="1" t="s">
        <v>848</v>
      </c>
      <c r="BA75" s="1" t="s">
        <v>849</v>
      </c>
      <c r="BB75" s="1" t="s">
        <v>849</v>
      </c>
      <c r="BC75" s="1" t="s">
        <v>692</v>
      </c>
      <c r="BD75" s="1" t="s">
        <v>693</v>
      </c>
      <c r="BE75" s="1" t="s">
        <v>179</v>
      </c>
      <c r="BF75" s="1" t="s">
        <v>52</v>
      </c>
      <c r="BG75" s="1" t="s">
        <v>53</v>
      </c>
      <c r="BH75" s="1" t="s">
        <v>47</v>
      </c>
      <c r="BI75" s="1" t="s">
        <v>159</v>
      </c>
    </row>
    <row r="76" spans="2:61" x14ac:dyDescent="0.25">
      <c r="B76" s="16">
        <f t="shared" si="30"/>
        <v>72</v>
      </c>
      <c r="C76" s="16" t="str">
        <f t="shared" si="31"/>
        <v>LHR</v>
      </c>
      <c r="D76" s="16" t="str">
        <f t="shared" si="32"/>
        <v>2025-08-03</v>
      </c>
      <c r="E76" s="16" t="str">
        <f t="shared" si="33"/>
        <v>99431913744</v>
      </c>
      <c r="F76" s="16" t="str">
        <f t="shared" si="34"/>
        <v>PGB026518141</v>
      </c>
      <c r="G76" s="16" t="str">
        <f t="shared" si="35"/>
        <v>김명선</v>
      </c>
      <c r="H76" s="16" t="str">
        <f t="shared" si="26"/>
        <v>목록(Manifest)</v>
      </c>
      <c r="I76" s="16">
        <f t="shared" si="36"/>
        <v>14.76</v>
      </c>
      <c r="J76" s="16">
        <f t="shared" si="37"/>
        <v>1</v>
      </c>
      <c r="K76" s="43">
        <f t="shared" si="38"/>
        <v>0.81</v>
      </c>
      <c r="L76" s="43">
        <f t="shared" si="39"/>
        <v>0.9</v>
      </c>
      <c r="M76" s="43">
        <f t="shared" si="39"/>
        <v>0.9</v>
      </c>
      <c r="N76" s="43">
        <f t="shared" si="27"/>
        <v>1</v>
      </c>
      <c r="O76" s="23" t="str">
        <f t="shared" si="40"/>
        <v>PGB026518141</v>
      </c>
      <c r="P76" s="51">
        <f>VLOOKUP(C76,MAPPING!$B$24:$G$27,2,0)+(N76-0.5)/0.5*VLOOKUP(C76,MAPPING!$B$24:$G$27,4,0)</f>
        <v>9710</v>
      </c>
      <c r="Q76" s="72">
        <f>VLOOKUP(C76,MAPPING!$B$24:$G$27,6,0)</f>
        <v>4.0719439987913404</v>
      </c>
      <c r="R76" s="105">
        <f>Q76*VLOOKUP(C76,MAPPING!$B$24:$H$27,7,0)</f>
        <v>5659.8799999999992</v>
      </c>
      <c r="S76" s="29">
        <f>VLOOKUP(H76,MAPPING!$B$3:$D$12,3,0)</f>
        <v>0</v>
      </c>
      <c r="T76" s="67">
        <f t="shared" si="28"/>
        <v>0</v>
      </c>
      <c r="U76" s="75">
        <v>0</v>
      </c>
      <c r="V76" s="29">
        <f>(J76*VLOOKUP(M76/J76,MAPPING!$B$15:$C$22,2,10))</f>
        <v>0</v>
      </c>
      <c r="W76" s="100">
        <v>0</v>
      </c>
      <c r="X76" s="68">
        <f>IFERROR(IF($M76&lt;6.000001,0,VLOOKUP($M76,할증료!$B:$C,2,1)),0)</f>
        <v>0</v>
      </c>
      <c r="Y76" s="67">
        <v>0</v>
      </c>
      <c r="Z76" s="29">
        <f t="shared" si="29"/>
        <v>15369.88</v>
      </c>
      <c r="AB76" s="1" t="s">
        <v>684</v>
      </c>
      <c r="AC76" s="1" t="s">
        <v>137</v>
      </c>
      <c r="AD76" s="1" t="s">
        <v>685</v>
      </c>
      <c r="AE76" s="1" t="s">
        <v>850</v>
      </c>
      <c r="AF76" s="1" t="s">
        <v>452</v>
      </c>
      <c r="AG76" s="1" t="s">
        <v>851</v>
      </c>
      <c r="AH76" s="1">
        <v>21422</v>
      </c>
      <c r="AI76" s="1" t="s">
        <v>47</v>
      </c>
      <c r="AJ76" s="20">
        <v>1</v>
      </c>
      <c r="AK76" s="21">
        <v>0.81</v>
      </c>
      <c r="AL76" s="21">
        <v>0.9</v>
      </c>
      <c r="AM76" s="21">
        <v>0.9</v>
      </c>
      <c r="AN76" s="1" t="s">
        <v>48</v>
      </c>
      <c r="AO76" s="21">
        <v>14.76</v>
      </c>
      <c r="AP76" s="1" t="s">
        <v>49</v>
      </c>
      <c r="AQ76" s="1" t="s">
        <v>49</v>
      </c>
      <c r="AR76" s="1" t="s">
        <v>49</v>
      </c>
      <c r="AS76" s="1" t="s">
        <v>49</v>
      </c>
      <c r="AT76" s="1" t="s">
        <v>49</v>
      </c>
      <c r="AU76" s="1" t="s">
        <v>138</v>
      </c>
      <c r="AV76" s="1" t="s">
        <v>139</v>
      </c>
      <c r="AW76" s="1" t="s">
        <v>852</v>
      </c>
      <c r="AX76" s="1" t="s">
        <v>47</v>
      </c>
      <c r="AY76" s="1" t="s">
        <v>50</v>
      </c>
      <c r="AZ76" s="1" t="s">
        <v>853</v>
      </c>
      <c r="BA76" s="1" t="s">
        <v>854</v>
      </c>
      <c r="BB76" s="1" t="s">
        <v>854</v>
      </c>
      <c r="BC76" s="1" t="s">
        <v>692</v>
      </c>
      <c r="BD76" s="1" t="s">
        <v>693</v>
      </c>
      <c r="BE76" s="1" t="s">
        <v>179</v>
      </c>
      <c r="BF76" s="1" t="s">
        <v>52</v>
      </c>
      <c r="BG76" s="1" t="s">
        <v>53</v>
      </c>
      <c r="BH76" s="1" t="s">
        <v>47</v>
      </c>
      <c r="BI76" s="1" t="s">
        <v>159</v>
      </c>
    </row>
    <row r="77" spans="2:61" x14ac:dyDescent="0.25">
      <c r="B77" s="16">
        <f t="shared" si="30"/>
        <v>73</v>
      </c>
      <c r="C77" s="16" t="str">
        <f t="shared" si="31"/>
        <v>LHR</v>
      </c>
      <c r="D77" s="16" t="str">
        <f t="shared" si="32"/>
        <v>2025-08-03</v>
      </c>
      <c r="E77" s="16" t="str">
        <f t="shared" si="33"/>
        <v>99431913744</v>
      </c>
      <c r="F77" s="16" t="str">
        <f t="shared" si="34"/>
        <v>PGB026518140</v>
      </c>
      <c r="G77" s="16" t="str">
        <f t="shared" si="35"/>
        <v>김민지</v>
      </c>
      <c r="H77" s="16" t="str">
        <f t="shared" si="26"/>
        <v>목록(Manifest)</v>
      </c>
      <c r="I77" s="16">
        <f t="shared" si="36"/>
        <v>36.380000000000003</v>
      </c>
      <c r="J77" s="16">
        <f t="shared" si="37"/>
        <v>1</v>
      </c>
      <c r="K77" s="43">
        <f t="shared" si="38"/>
        <v>0.62</v>
      </c>
      <c r="L77" s="43">
        <f t="shared" si="39"/>
        <v>0.5</v>
      </c>
      <c r="M77" s="43">
        <f t="shared" si="39"/>
        <v>0.7</v>
      </c>
      <c r="N77" s="43">
        <f t="shared" si="27"/>
        <v>1</v>
      </c>
      <c r="O77" s="23" t="str">
        <f t="shared" si="40"/>
        <v>PGB026518140</v>
      </c>
      <c r="P77" s="51">
        <f>VLOOKUP(C77,MAPPING!$B$24:$G$27,2,0)+(N77-0.5)/0.5*VLOOKUP(C77,MAPPING!$B$24:$G$27,4,0)</f>
        <v>9710</v>
      </c>
      <c r="Q77" s="72">
        <f>VLOOKUP(C77,MAPPING!$B$24:$G$27,6,0)</f>
        <v>4.0719439987913404</v>
      </c>
      <c r="R77" s="105">
        <f>Q77*VLOOKUP(C77,MAPPING!$B$24:$H$27,7,0)</f>
        <v>5659.8799999999992</v>
      </c>
      <c r="S77" s="29">
        <f>VLOOKUP(H77,MAPPING!$B$3:$D$12,3,0)</f>
        <v>0</v>
      </c>
      <c r="T77" s="67">
        <f t="shared" si="28"/>
        <v>0</v>
      </c>
      <c r="U77" s="75">
        <v>0</v>
      </c>
      <c r="V77" s="29">
        <f>(J77*VLOOKUP(M77/J77,MAPPING!$B$15:$C$22,2,10))</f>
        <v>0</v>
      </c>
      <c r="W77" s="100">
        <v>0</v>
      </c>
      <c r="X77" s="68">
        <f>IFERROR(IF($M77&lt;6.000001,0,VLOOKUP($M77,할증료!$B:$C,2,1)),0)</f>
        <v>0</v>
      </c>
      <c r="Y77" s="67">
        <v>0</v>
      </c>
      <c r="Z77" s="29">
        <f t="shared" si="29"/>
        <v>15369.88</v>
      </c>
      <c r="AB77" s="1" t="s">
        <v>684</v>
      </c>
      <c r="AC77" s="1" t="s">
        <v>137</v>
      </c>
      <c r="AD77" s="1" t="s">
        <v>685</v>
      </c>
      <c r="AE77" s="1" t="s">
        <v>855</v>
      </c>
      <c r="AF77" s="1" t="s">
        <v>856</v>
      </c>
      <c r="AG77" s="1" t="s">
        <v>857</v>
      </c>
      <c r="AH77" s="1">
        <v>4362</v>
      </c>
      <c r="AI77" s="1" t="s">
        <v>47</v>
      </c>
      <c r="AJ77" s="20">
        <v>1</v>
      </c>
      <c r="AK77" s="21">
        <v>0.62</v>
      </c>
      <c r="AL77" s="21">
        <v>0.5</v>
      </c>
      <c r="AM77" s="21">
        <v>0.7</v>
      </c>
      <c r="AN77" s="1" t="s">
        <v>48</v>
      </c>
      <c r="AO77" s="21">
        <v>36.380000000000003</v>
      </c>
      <c r="AP77" s="1" t="s">
        <v>49</v>
      </c>
      <c r="AQ77" s="1" t="s">
        <v>49</v>
      </c>
      <c r="AR77" s="1" t="s">
        <v>49</v>
      </c>
      <c r="AS77" s="1" t="s">
        <v>49</v>
      </c>
      <c r="AT77" s="1" t="s">
        <v>49</v>
      </c>
      <c r="AU77" s="1" t="s">
        <v>138</v>
      </c>
      <c r="AV77" s="1" t="s">
        <v>139</v>
      </c>
      <c r="AW77" s="1" t="s">
        <v>858</v>
      </c>
      <c r="AX77" s="1" t="s">
        <v>47</v>
      </c>
      <c r="AY77" s="1" t="s">
        <v>50</v>
      </c>
      <c r="AZ77" s="1" t="s">
        <v>859</v>
      </c>
      <c r="BA77" s="1" t="s">
        <v>860</v>
      </c>
      <c r="BB77" s="1" t="s">
        <v>860</v>
      </c>
      <c r="BC77" s="1" t="s">
        <v>692</v>
      </c>
      <c r="BD77" s="1" t="s">
        <v>693</v>
      </c>
      <c r="BE77" s="1" t="s">
        <v>179</v>
      </c>
      <c r="BF77" s="1" t="s">
        <v>52</v>
      </c>
      <c r="BG77" s="1" t="s">
        <v>53</v>
      </c>
      <c r="BH77" s="1" t="s">
        <v>47</v>
      </c>
      <c r="BI77" s="1" t="s">
        <v>159</v>
      </c>
    </row>
    <row r="78" spans="2:61" x14ac:dyDescent="0.25">
      <c r="B78" s="16">
        <f t="shared" si="30"/>
        <v>74</v>
      </c>
      <c r="C78" s="16" t="str">
        <f t="shared" si="31"/>
        <v>LHR</v>
      </c>
      <c r="D78" s="16" t="str">
        <f t="shared" si="32"/>
        <v>2025-08-03</v>
      </c>
      <c r="E78" s="16" t="str">
        <f t="shared" si="33"/>
        <v>99431913744</v>
      </c>
      <c r="F78" s="16" t="str">
        <f t="shared" si="34"/>
        <v>PGB026518139</v>
      </c>
      <c r="G78" s="16" t="str">
        <f t="shared" si="35"/>
        <v>알투카라반정비센터</v>
      </c>
      <c r="H78" s="16" t="str">
        <f t="shared" si="26"/>
        <v>간이(Simple)</v>
      </c>
      <c r="I78" s="16">
        <f t="shared" si="36"/>
        <v>150.72</v>
      </c>
      <c r="J78" s="16">
        <f t="shared" si="37"/>
        <v>1</v>
      </c>
      <c r="K78" s="43">
        <f t="shared" si="38"/>
        <v>4.66</v>
      </c>
      <c r="L78" s="43">
        <f t="shared" si="39"/>
        <v>3.5</v>
      </c>
      <c r="M78" s="43">
        <f t="shared" si="39"/>
        <v>4.7</v>
      </c>
      <c r="N78" s="43">
        <f t="shared" si="27"/>
        <v>5</v>
      </c>
      <c r="O78" s="23" t="str">
        <f t="shared" si="40"/>
        <v>PGB026518139</v>
      </c>
      <c r="P78" s="51">
        <f>VLOOKUP(C78,MAPPING!$B$24:$G$27,2,0)+(N78-0.5)/0.5*VLOOKUP(C78,MAPPING!$B$24:$G$27,4,0)</f>
        <v>29310</v>
      </c>
      <c r="Q78" s="72">
        <f>VLOOKUP(C78,MAPPING!$B$24:$G$27,6,0)</f>
        <v>4.0719439987913404</v>
      </c>
      <c r="R78" s="105">
        <f>Q78*VLOOKUP(C78,MAPPING!$B$24:$H$27,7,0)</f>
        <v>5659.8799999999992</v>
      </c>
      <c r="S78" s="29">
        <f>VLOOKUP(H78,MAPPING!$B$3:$D$12,3,0)</f>
        <v>1100</v>
      </c>
      <c r="T78" s="67">
        <f t="shared" si="28"/>
        <v>0</v>
      </c>
      <c r="U78" s="75">
        <v>0</v>
      </c>
      <c r="V78" s="29">
        <f>(J78*VLOOKUP(M78/J78,MAPPING!$B$15:$C$22,2,10))</f>
        <v>550</v>
      </c>
      <c r="W78" s="100">
        <v>0</v>
      </c>
      <c r="X78" s="68">
        <f>IFERROR(IF($M78&lt;6.000001,0,VLOOKUP($M78,할증료!$B:$C,2,1)),0)</f>
        <v>0</v>
      </c>
      <c r="Y78" s="67">
        <v>0</v>
      </c>
      <c r="Z78" s="29">
        <f t="shared" si="29"/>
        <v>36619.879999999997</v>
      </c>
      <c r="AB78" s="1" t="s">
        <v>684</v>
      </c>
      <c r="AC78" s="1" t="s">
        <v>137</v>
      </c>
      <c r="AD78" s="1" t="s">
        <v>685</v>
      </c>
      <c r="AE78" s="1" t="s">
        <v>861</v>
      </c>
      <c r="AF78" s="1" t="s">
        <v>862</v>
      </c>
      <c r="AG78" s="1" t="s">
        <v>863</v>
      </c>
      <c r="AH78" s="1">
        <v>30072</v>
      </c>
      <c r="AI78" s="1" t="s">
        <v>161</v>
      </c>
      <c r="AJ78" s="20">
        <v>1</v>
      </c>
      <c r="AK78" s="21">
        <v>4.66</v>
      </c>
      <c r="AL78" s="21">
        <v>3.5</v>
      </c>
      <c r="AM78" s="21">
        <v>4.7</v>
      </c>
      <c r="AN78" s="1" t="s">
        <v>56</v>
      </c>
      <c r="AO78" s="21">
        <v>150.72</v>
      </c>
      <c r="AP78" s="1" t="s">
        <v>49</v>
      </c>
      <c r="AQ78" s="1" t="s">
        <v>49</v>
      </c>
      <c r="AR78" s="1" t="s">
        <v>49</v>
      </c>
      <c r="AS78" s="1" t="s">
        <v>49</v>
      </c>
      <c r="AT78" s="1" t="s">
        <v>49</v>
      </c>
      <c r="AU78" s="1" t="s">
        <v>138</v>
      </c>
      <c r="AV78" s="1" t="s">
        <v>139</v>
      </c>
      <c r="AW78" s="1" t="s">
        <v>864</v>
      </c>
      <c r="AX78" s="1" t="s">
        <v>47</v>
      </c>
      <c r="AY78" s="1" t="s">
        <v>50</v>
      </c>
      <c r="AZ78" s="1" t="s">
        <v>865</v>
      </c>
      <c r="BA78" s="1" t="s">
        <v>866</v>
      </c>
      <c r="BB78" s="1" t="s">
        <v>866</v>
      </c>
      <c r="BC78" s="1" t="s">
        <v>692</v>
      </c>
      <c r="BD78" s="1" t="s">
        <v>693</v>
      </c>
      <c r="BE78" s="1" t="s">
        <v>179</v>
      </c>
      <c r="BF78" s="1" t="s">
        <v>52</v>
      </c>
      <c r="BG78" s="1" t="s">
        <v>53</v>
      </c>
      <c r="BH78" s="1" t="s">
        <v>47</v>
      </c>
      <c r="BI78" s="1" t="s">
        <v>159</v>
      </c>
    </row>
    <row r="79" spans="2:61" x14ac:dyDescent="0.25">
      <c r="B79" s="16">
        <f t="shared" si="30"/>
        <v>75</v>
      </c>
      <c r="C79" s="16" t="str">
        <f t="shared" si="31"/>
        <v>LHR</v>
      </c>
      <c r="D79" s="16" t="str">
        <f t="shared" si="32"/>
        <v>2025-08-03</v>
      </c>
      <c r="E79" s="16" t="str">
        <f t="shared" si="33"/>
        <v>99431913744</v>
      </c>
      <c r="F79" s="16" t="str">
        <f t="shared" si="34"/>
        <v>PGB026518137</v>
      </c>
      <c r="G79" s="16" t="str">
        <f t="shared" si="35"/>
        <v>박문선</v>
      </c>
      <c r="H79" s="16" t="str">
        <f t="shared" si="26"/>
        <v>목록(Manifest)</v>
      </c>
      <c r="I79" s="16">
        <f t="shared" si="36"/>
        <v>53.34</v>
      </c>
      <c r="J79" s="16">
        <f t="shared" si="37"/>
        <v>1</v>
      </c>
      <c r="K79" s="43">
        <f t="shared" si="38"/>
        <v>0.1</v>
      </c>
      <c r="L79" s="43">
        <f t="shared" si="39"/>
        <v>0.1</v>
      </c>
      <c r="M79" s="43">
        <f t="shared" si="39"/>
        <v>0.1</v>
      </c>
      <c r="N79" s="43">
        <f t="shared" si="27"/>
        <v>0.5</v>
      </c>
      <c r="O79" s="23" t="str">
        <f t="shared" si="40"/>
        <v>PGB026518137</v>
      </c>
      <c r="P79" s="51">
        <f>VLOOKUP(C79,MAPPING!$B$24:$G$27,2,0)+(N79-0.5)/0.5*VLOOKUP(C79,MAPPING!$B$24:$G$27,4,0)</f>
        <v>7260</v>
      </c>
      <c r="Q79" s="72">
        <f>VLOOKUP(C79,MAPPING!$B$24:$G$27,6,0)</f>
        <v>4.0719439987913404</v>
      </c>
      <c r="R79" s="105">
        <f>Q79*VLOOKUP(C79,MAPPING!$B$24:$H$27,7,0)</f>
        <v>5659.8799999999992</v>
      </c>
      <c r="S79" s="29">
        <f>VLOOKUP(H79,MAPPING!$B$3:$D$12,3,0)</f>
        <v>0</v>
      </c>
      <c r="T79" s="67">
        <f t="shared" si="28"/>
        <v>0</v>
      </c>
      <c r="U79" s="75">
        <v>0</v>
      </c>
      <c r="V79" s="29">
        <f>(J79*VLOOKUP(M79/J79,MAPPING!$B$15:$C$22,2,10))</f>
        <v>0</v>
      </c>
      <c r="W79" s="100">
        <v>0</v>
      </c>
      <c r="X79" s="68">
        <f>IFERROR(IF($M79&lt;6.000001,0,VLOOKUP($M79,할증료!$B:$C,2,1)),0)</f>
        <v>0</v>
      </c>
      <c r="Y79" s="67">
        <v>0</v>
      </c>
      <c r="Z79" s="29">
        <f t="shared" si="29"/>
        <v>12919.88</v>
      </c>
      <c r="AB79" s="1" t="s">
        <v>684</v>
      </c>
      <c r="AC79" s="1" t="s">
        <v>137</v>
      </c>
      <c r="AD79" s="1" t="s">
        <v>685</v>
      </c>
      <c r="AE79" s="1" t="s">
        <v>867</v>
      </c>
      <c r="AF79" s="1" t="s">
        <v>868</v>
      </c>
      <c r="AG79" s="1" t="s">
        <v>869</v>
      </c>
      <c r="AH79" s="1">
        <v>3965</v>
      </c>
      <c r="AI79" s="1" t="s">
        <v>47</v>
      </c>
      <c r="AJ79" s="20">
        <v>1</v>
      </c>
      <c r="AK79" s="21">
        <v>0.1</v>
      </c>
      <c r="AL79" s="21">
        <v>0.1</v>
      </c>
      <c r="AM79" s="21">
        <v>0.1</v>
      </c>
      <c r="AN79" s="1" t="s">
        <v>48</v>
      </c>
      <c r="AO79" s="21">
        <v>53.34</v>
      </c>
      <c r="AP79" s="1" t="s">
        <v>49</v>
      </c>
      <c r="AQ79" s="1" t="s">
        <v>49</v>
      </c>
      <c r="AR79" s="1" t="s">
        <v>49</v>
      </c>
      <c r="AS79" s="1" t="s">
        <v>49</v>
      </c>
      <c r="AT79" s="1" t="s">
        <v>49</v>
      </c>
      <c r="AU79" s="1" t="s">
        <v>138</v>
      </c>
      <c r="AV79" s="1" t="s">
        <v>139</v>
      </c>
      <c r="AW79" s="1" t="s">
        <v>870</v>
      </c>
      <c r="AX79" s="1" t="s">
        <v>47</v>
      </c>
      <c r="AY79" s="1" t="s">
        <v>50</v>
      </c>
      <c r="AZ79" s="1" t="s">
        <v>871</v>
      </c>
      <c r="BA79" s="1" t="s">
        <v>872</v>
      </c>
      <c r="BB79" s="1" t="s">
        <v>872</v>
      </c>
      <c r="BC79" s="1" t="s">
        <v>692</v>
      </c>
      <c r="BD79" s="1" t="s">
        <v>693</v>
      </c>
      <c r="BE79" s="1" t="s">
        <v>179</v>
      </c>
      <c r="BF79" s="1" t="s">
        <v>52</v>
      </c>
      <c r="BG79" s="1" t="s">
        <v>53</v>
      </c>
      <c r="BH79" s="1" t="s">
        <v>47</v>
      </c>
      <c r="BI79" s="1" t="s">
        <v>159</v>
      </c>
    </row>
    <row r="80" spans="2:61" x14ac:dyDescent="0.25">
      <c r="B80" s="16">
        <f t="shared" si="30"/>
        <v>76</v>
      </c>
      <c r="C80" s="16" t="str">
        <f t="shared" si="31"/>
        <v>LHR</v>
      </c>
      <c r="D80" s="16" t="str">
        <f t="shared" si="32"/>
        <v>2025-08-03</v>
      </c>
      <c r="E80" s="16" t="str">
        <f t="shared" si="33"/>
        <v>99431913744</v>
      </c>
      <c r="F80" s="16" t="str">
        <f t="shared" si="34"/>
        <v>PGB026518133</v>
      </c>
      <c r="G80" s="16" t="str">
        <f t="shared" si="35"/>
        <v>이재영</v>
      </c>
      <c r="H80" s="16" t="str">
        <f t="shared" si="26"/>
        <v>식물검역(Plants Inspection)</v>
      </c>
      <c r="I80" s="16">
        <f t="shared" si="36"/>
        <v>2594.33</v>
      </c>
      <c r="J80" s="16">
        <f t="shared" si="37"/>
        <v>1</v>
      </c>
      <c r="K80" s="43">
        <f t="shared" si="38"/>
        <v>13.89</v>
      </c>
      <c r="L80" s="43">
        <f t="shared" si="39"/>
        <v>11.3</v>
      </c>
      <c r="M80" s="43">
        <f t="shared" si="39"/>
        <v>14</v>
      </c>
      <c r="N80" s="43">
        <f t="shared" si="27"/>
        <v>14</v>
      </c>
      <c r="O80" s="23" t="str">
        <f t="shared" si="40"/>
        <v>PGB026518133</v>
      </c>
      <c r="P80" s="51">
        <f>VLOOKUP(C80,MAPPING!$B$24:$G$27,2,0)+(N80-0.5)/0.5*VLOOKUP(C80,MAPPING!$B$24:$G$27,4,0)</f>
        <v>73410</v>
      </c>
      <c r="Q80" s="72">
        <f>VLOOKUP(C80,MAPPING!$B$24:$G$27,6,0)</f>
        <v>4.0719439987913404</v>
      </c>
      <c r="R80" s="105">
        <f>Q80*VLOOKUP(C80,MAPPING!$B$24:$H$27,7,0)</f>
        <v>5659.8799999999992</v>
      </c>
      <c r="S80" s="29">
        <f>VLOOKUP(H80,MAPPING!$B$3:$D$12,3,0)</f>
        <v>1100</v>
      </c>
      <c r="T80" s="67">
        <f t="shared" si="28"/>
        <v>0</v>
      </c>
      <c r="U80" s="75">
        <v>0</v>
      </c>
      <c r="V80" s="29">
        <f>(J80*VLOOKUP(M80/J80,MAPPING!$B$15:$C$22,2,10))</f>
        <v>4500</v>
      </c>
      <c r="W80" s="100">
        <v>0</v>
      </c>
      <c r="X80" s="68">
        <f>IFERROR(IF($M80&lt;6.000001,0,VLOOKUP($M80,할증료!$B:$C,2,1)),0)</f>
        <v>900</v>
      </c>
      <c r="Y80" s="67">
        <f>영국현지부가서비스수수료!D125</f>
        <v>3881146.25</v>
      </c>
      <c r="Z80" s="29">
        <f t="shared" si="29"/>
        <v>3966716.13</v>
      </c>
      <c r="AB80" s="1" t="s">
        <v>684</v>
      </c>
      <c r="AC80" s="1" t="s">
        <v>137</v>
      </c>
      <c r="AD80" s="1" t="s">
        <v>685</v>
      </c>
      <c r="AE80" s="1" t="s">
        <v>873</v>
      </c>
      <c r="AF80" s="1" t="s">
        <v>874</v>
      </c>
      <c r="AG80" s="1" t="s">
        <v>875</v>
      </c>
      <c r="AH80" s="1">
        <v>49432</v>
      </c>
      <c r="AI80" s="1" t="s">
        <v>611</v>
      </c>
      <c r="AJ80" s="20">
        <v>1</v>
      </c>
      <c r="AK80" s="21">
        <v>13.89</v>
      </c>
      <c r="AL80" s="21">
        <v>11.3</v>
      </c>
      <c r="AM80" s="21">
        <v>14</v>
      </c>
      <c r="AN80" s="1" t="s">
        <v>254</v>
      </c>
      <c r="AO80" s="21">
        <v>2594.33</v>
      </c>
      <c r="AP80" s="1" t="s">
        <v>49</v>
      </c>
      <c r="AQ80" s="1" t="s">
        <v>49</v>
      </c>
      <c r="AR80" s="1" t="s">
        <v>49</v>
      </c>
      <c r="AS80" s="1" t="s">
        <v>49</v>
      </c>
      <c r="AT80" s="1" t="s">
        <v>49</v>
      </c>
      <c r="AU80" s="1" t="s">
        <v>138</v>
      </c>
      <c r="AV80" s="1" t="s">
        <v>139</v>
      </c>
      <c r="AW80" s="1" t="s">
        <v>876</v>
      </c>
      <c r="AX80" s="1" t="s">
        <v>47</v>
      </c>
      <c r="AY80" s="1" t="s">
        <v>50</v>
      </c>
      <c r="AZ80" s="1" t="s">
        <v>877</v>
      </c>
      <c r="BA80" s="1" t="s">
        <v>878</v>
      </c>
      <c r="BB80" s="1" t="s">
        <v>878</v>
      </c>
      <c r="BC80" s="1" t="s">
        <v>692</v>
      </c>
      <c r="BD80" s="1" t="s">
        <v>693</v>
      </c>
      <c r="BE80" s="1" t="s">
        <v>179</v>
      </c>
      <c r="BF80" s="1" t="s">
        <v>52</v>
      </c>
      <c r="BG80" s="1" t="s">
        <v>53</v>
      </c>
      <c r="BH80" s="1" t="s">
        <v>47</v>
      </c>
      <c r="BI80" s="1" t="s">
        <v>159</v>
      </c>
    </row>
    <row r="81" spans="2:61" x14ac:dyDescent="0.25">
      <c r="B81" s="16">
        <f t="shared" si="30"/>
        <v>77</v>
      </c>
      <c r="C81" s="16" t="str">
        <f t="shared" si="31"/>
        <v>LHR</v>
      </c>
      <c r="D81" s="16" t="str">
        <f t="shared" si="32"/>
        <v>2025-08-03</v>
      </c>
      <c r="E81" s="16" t="str">
        <f t="shared" si="33"/>
        <v>99431913744</v>
      </c>
      <c r="F81" s="16" t="str">
        <f t="shared" si="34"/>
        <v>PGB026518130</v>
      </c>
      <c r="G81" s="16" t="str">
        <f t="shared" si="35"/>
        <v>전승우</v>
      </c>
      <c r="H81" s="16" t="str">
        <f t="shared" si="26"/>
        <v>간이(Simple)</v>
      </c>
      <c r="I81" s="16">
        <f t="shared" si="36"/>
        <v>212.34</v>
      </c>
      <c r="J81" s="16">
        <f t="shared" si="37"/>
        <v>1</v>
      </c>
      <c r="K81" s="43">
        <f t="shared" si="38"/>
        <v>4.96</v>
      </c>
      <c r="L81" s="43">
        <f t="shared" si="39"/>
        <v>4.0999999999999996</v>
      </c>
      <c r="M81" s="43">
        <f t="shared" si="39"/>
        <v>5</v>
      </c>
      <c r="N81" s="43">
        <f t="shared" si="27"/>
        <v>5</v>
      </c>
      <c r="O81" s="23" t="str">
        <f t="shared" si="40"/>
        <v>PGB026518130</v>
      </c>
      <c r="P81" s="51">
        <f>VLOOKUP(C81,MAPPING!$B$24:$G$27,2,0)+(N81-0.5)/0.5*VLOOKUP(C81,MAPPING!$B$24:$G$27,4,0)</f>
        <v>29310</v>
      </c>
      <c r="Q81" s="72">
        <f>VLOOKUP(C81,MAPPING!$B$24:$G$27,6,0)</f>
        <v>4.0719439987913404</v>
      </c>
      <c r="R81" s="105">
        <f>Q81*VLOOKUP(C81,MAPPING!$B$24:$H$27,7,0)</f>
        <v>5659.8799999999992</v>
      </c>
      <c r="S81" s="29">
        <f>VLOOKUP(H81,MAPPING!$B$3:$D$12,3,0)</f>
        <v>1100</v>
      </c>
      <c r="T81" s="67">
        <f t="shared" si="28"/>
        <v>0</v>
      </c>
      <c r="U81" s="75">
        <v>0</v>
      </c>
      <c r="V81" s="29">
        <f>(J81*VLOOKUP(M81/J81,MAPPING!$B$15:$C$22,2,10))</f>
        <v>1200</v>
      </c>
      <c r="W81" s="100">
        <v>0</v>
      </c>
      <c r="X81" s="68">
        <f>IFERROR(IF($M81&lt;6.000001,0,VLOOKUP($M81,할증료!$B:$C,2,1)),0)</f>
        <v>0</v>
      </c>
      <c r="Y81" s="67">
        <v>0</v>
      </c>
      <c r="Z81" s="29">
        <f t="shared" si="29"/>
        <v>37269.879999999997</v>
      </c>
      <c r="AB81" s="1" t="s">
        <v>684</v>
      </c>
      <c r="AC81" s="1" t="s">
        <v>137</v>
      </c>
      <c r="AD81" s="1" t="s">
        <v>685</v>
      </c>
      <c r="AE81" s="1" t="s">
        <v>879</v>
      </c>
      <c r="AF81" s="1" t="s">
        <v>880</v>
      </c>
      <c r="AG81" s="1" t="s">
        <v>881</v>
      </c>
      <c r="AH81" s="1">
        <v>36305</v>
      </c>
      <c r="AI81" s="1" t="s">
        <v>47</v>
      </c>
      <c r="AJ81" s="20">
        <v>1</v>
      </c>
      <c r="AK81" s="21">
        <v>4.96</v>
      </c>
      <c r="AL81" s="21">
        <v>4.0999999999999996</v>
      </c>
      <c r="AM81" s="21">
        <v>5</v>
      </c>
      <c r="AN81" s="1" t="s">
        <v>56</v>
      </c>
      <c r="AO81" s="21">
        <v>212.34</v>
      </c>
      <c r="AP81" s="1" t="s">
        <v>49</v>
      </c>
      <c r="AQ81" s="1" t="s">
        <v>49</v>
      </c>
      <c r="AR81" s="1" t="s">
        <v>49</v>
      </c>
      <c r="AS81" s="1" t="s">
        <v>49</v>
      </c>
      <c r="AT81" s="1" t="s">
        <v>49</v>
      </c>
      <c r="AU81" s="1" t="s">
        <v>138</v>
      </c>
      <c r="AV81" s="1" t="s">
        <v>139</v>
      </c>
      <c r="AW81" s="1" t="s">
        <v>772</v>
      </c>
      <c r="AX81" s="1" t="s">
        <v>47</v>
      </c>
      <c r="AY81" s="1" t="s">
        <v>50</v>
      </c>
      <c r="AZ81" s="1" t="s">
        <v>882</v>
      </c>
      <c r="BA81" s="1" t="s">
        <v>883</v>
      </c>
      <c r="BB81" s="1" t="s">
        <v>883</v>
      </c>
      <c r="BC81" s="1" t="s">
        <v>692</v>
      </c>
      <c r="BD81" s="1" t="s">
        <v>693</v>
      </c>
      <c r="BE81" s="1" t="s">
        <v>179</v>
      </c>
      <c r="BF81" s="1" t="s">
        <v>52</v>
      </c>
      <c r="BG81" s="1" t="s">
        <v>53</v>
      </c>
      <c r="BH81" s="1" t="s">
        <v>47</v>
      </c>
      <c r="BI81" s="1" t="s">
        <v>159</v>
      </c>
    </row>
    <row r="82" spans="2:61" x14ac:dyDescent="0.25">
      <c r="B82" s="16">
        <f t="shared" si="30"/>
        <v>78</v>
      </c>
      <c r="C82" s="16" t="str">
        <f t="shared" si="31"/>
        <v>LHR</v>
      </c>
      <c r="D82" s="16" t="str">
        <f t="shared" si="32"/>
        <v>2025-08-03</v>
      </c>
      <c r="E82" s="16" t="str">
        <f t="shared" si="33"/>
        <v>99431913744</v>
      </c>
      <c r="F82" s="16" t="str">
        <f t="shared" si="34"/>
        <v>PGB026518129</v>
      </c>
      <c r="G82" s="16" t="str">
        <f t="shared" si="35"/>
        <v>김재일</v>
      </c>
      <c r="H82" s="16" t="str">
        <f t="shared" si="26"/>
        <v>목록(Manifest)</v>
      </c>
      <c r="I82" s="16">
        <f t="shared" si="36"/>
        <v>141.79</v>
      </c>
      <c r="J82" s="16">
        <f t="shared" si="37"/>
        <v>1</v>
      </c>
      <c r="K82" s="43">
        <f t="shared" si="38"/>
        <v>0.5</v>
      </c>
      <c r="L82" s="43">
        <f t="shared" si="39"/>
        <v>1</v>
      </c>
      <c r="M82" s="43">
        <f t="shared" si="39"/>
        <v>1</v>
      </c>
      <c r="N82" s="43">
        <f t="shared" si="27"/>
        <v>1</v>
      </c>
      <c r="O82" s="23" t="str">
        <f t="shared" si="40"/>
        <v>PGB026518129</v>
      </c>
      <c r="P82" s="51">
        <f>VLOOKUP(C82,MAPPING!$B$24:$G$27,2,0)+(N82-0.5)/0.5*VLOOKUP(C82,MAPPING!$B$24:$G$27,4,0)</f>
        <v>9710</v>
      </c>
      <c r="Q82" s="72">
        <f>VLOOKUP(C82,MAPPING!$B$24:$G$27,6,0)</f>
        <v>4.0719439987913404</v>
      </c>
      <c r="R82" s="105">
        <f>Q82*VLOOKUP(C82,MAPPING!$B$24:$H$27,7,0)</f>
        <v>5659.8799999999992</v>
      </c>
      <c r="S82" s="29">
        <f>VLOOKUP(H82,MAPPING!$B$3:$D$12,3,0)</f>
        <v>0</v>
      </c>
      <c r="T82" s="67">
        <f t="shared" si="28"/>
        <v>0</v>
      </c>
      <c r="U82" s="75">
        <v>0</v>
      </c>
      <c r="V82" s="29">
        <f>(J82*VLOOKUP(M82/J82,MAPPING!$B$15:$C$22,2,10))</f>
        <v>0</v>
      </c>
      <c r="W82" s="100">
        <v>0</v>
      </c>
      <c r="X82" s="68">
        <f>IFERROR(IF($M82&lt;6.000001,0,VLOOKUP($M82,할증료!$B:$C,2,1)),0)</f>
        <v>0</v>
      </c>
      <c r="Y82" s="67">
        <v>0</v>
      </c>
      <c r="Z82" s="29">
        <f t="shared" si="29"/>
        <v>15369.88</v>
      </c>
      <c r="AB82" s="1" t="s">
        <v>684</v>
      </c>
      <c r="AC82" s="1" t="s">
        <v>137</v>
      </c>
      <c r="AD82" s="1" t="s">
        <v>685</v>
      </c>
      <c r="AE82" s="1" t="s">
        <v>884</v>
      </c>
      <c r="AF82" s="1" t="s">
        <v>414</v>
      </c>
      <c r="AG82" s="1" t="s">
        <v>415</v>
      </c>
      <c r="AH82" s="1">
        <v>14783</v>
      </c>
      <c r="AI82" s="1" t="s">
        <v>47</v>
      </c>
      <c r="AJ82" s="20">
        <v>1</v>
      </c>
      <c r="AK82" s="21">
        <v>0.5</v>
      </c>
      <c r="AL82" s="21">
        <v>1</v>
      </c>
      <c r="AM82" s="21">
        <v>1</v>
      </c>
      <c r="AN82" s="1" t="s">
        <v>48</v>
      </c>
      <c r="AO82" s="21">
        <v>141.79</v>
      </c>
      <c r="AP82" s="1" t="s">
        <v>49</v>
      </c>
      <c r="AQ82" s="1" t="s">
        <v>49</v>
      </c>
      <c r="AR82" s="1" t="s">
        <v>49</v>
      </c>
      <c r="AS82" s="1" t="s">
        <v>49</v>
      </c>
      <c r="AT82" s="1" t="s">
        <v>49</v>
      </c>
      <c r="AU82" s="1" t="s">
        <v>138</v>
      </c>
      <c r="AV82" s="1" t="s">
        <v>139</v>
      </c>
      <c r="AW82" s="1" t="s">
        <v>758</v>
      </c>
      <c r="AX82" s="1" t="s">
        <v>47</v>
      </c>
      <c r="AY82" s="1" t="s">
        <v>50</v>
      </c>
      <c r="AZ82" s="1" t="s">
        <v>885</v>
      </c>
      <c r="BA82" s="1" t="s">
        <v>886</v>
      </c>
      <c r="BB82" s="1" t="s">
        <v>886</v>
      </c>
      <c r="BC82" s="1" t="s">
        <v>692</v>
      </c>
      <c r="BD82" s="1" t="s">
        <v>693</v>
      </c>
      <c r="BE82" s="1" t="s">
        <v>179</v>
      </c>
      <c r="BF82" s="1" t="s">
        <v>52</v>
      </c>
      <c r="BG82" s="1" t="s">
        <v>53</v>
      </c>
      <c r="BH82" s="1" t="s">
        <v>47</v>
      </c>
      <c r="BI82" s="1" t="s">
        <v>159</v>
      </c>
    </row>
    <row r="83" spans="2:61" x14ac:dyDescent="0.25">
      <c r="B83" s="16">
        <f t="shared" si="30"/>
        <v>79</v>
      </c>
      <c r="C83" s="16" t="str">
        <f t="shared" si="31"/>
        <v>LHR</v>
      </c>
      <c r="D83" s="16" t="str">
        <f t="shared" si="32"/>
        <v>2025-08-03</v>
      </c>
      <c r="E83" s="16" t="str">
        <f t="shared" si="33"/>
        <v>99431913744</v>
      </c>
      <c r="F83" s="16" t="str">
        <f t="shared" si="34"/>
        <v>PGB026518127</v>
      </c>
      <c r="G83" s="16" t="str">
        <f t="shared" si="35"/>
        <v>성연재</v>
      </c>
      <c r="H83" s="16" t="str">
        <f t="shared" si="26"/>
        <v>목록(Manifest)</v>
      </c>
      <c r="I83" s="16">
        <f t="shared" si="36"/>
        <v>59.23</v>
      </c>
      <c r="J83" s="16">
        <f t="shared" si="37"/>
        <v>1</v>
      </c>
      <c r="K83" s="43">
        <f t="shared" si="38"/>
        <v>3</v>
      </c>
      <c r="L83" s="43">
        <f t="shared" si="39"/>
        <v>1.5</v>
      </c>
      <c r="M83" s="43">
        <f t="shared" si="39"/>
        <v>3</v>
      </c>
      <c r="N83" s="43">
        <f t="shared" si="27"/>
        <v>3</v>
      </c>
      <c r="O83" s="23" t="str">
        <f t="shared" si="40"/>
        <v>PGB026518127</v>
      </c>
      <c r="P83" s="51">
        <f>VLOOKUP(C83,MAPPING!$B$24:$G$27,2,0)+(N83-0.5)/0.5*VLOOKUP(C83,MAPPING!$B$24:$G$27,4,0)</f>
        <v>19510</v>
      </c>
      <c r="Q83" s="72">
        <f>VLOOKUP(C83,MAPPING!$B$24:$G$27,6,0)</f>
        <v>4.0719439987913404</v>
      </c>
      <c r="R83" s="105">
        <f>Q83*VLOOKUP(C83,MAPPING!$B$24:$H$27,7,0)</f>
        <v>5659.8799999999992</v>
      </c>
      <c r="S83" s="29">
        <f>VLOOKUP(H83,MAPPING!$B$3:$D$12,3,0)</f>
        <v>0</v>
      </c>
      <c r="T83" s="67">
        <f t="shared" si="28"/>
        <v>0</v>
      </c>
      <c r="U83" s="75">
        <v>0</v>
      </c>
      <c r="V83" s="29">
        <f>(J83*VLOOKUP(M83/J83,MAPPING!$B$15:$C$22,2,10))</f>
        <v>550</v>
      </c>
      <c r="W83" s="100">
        <v>0</v>
      </c>
      <c r="X83" s="68">
        <f>IFERROR(IF($M83&lt;6.000001,0,VLOOKUP($M83,할증료!$B:$C,2,1)),0)</f>
        <v>0</v>
      </c>
      <c r="Y83" s="67">
        <v>0</v>
      </c>
      <c r="Z83" s="29">
        <f t="shared" si="29"/>
        <v>25719.879999999997</v>
      </c>
      <c r="AB83" s="1" t="s">
        <v>684</v>
      </c>
      <c r="AC83" s="1" t="s">
        <v>137</v>
      </c>
      <c r="AD83" s="1" t="s">
        <v>685</v>
      </c>
      <c r="AE83" s="1" t="s">
        <v>887</v>
      </c>
      <c r="AF83" s="1" t="s">
        <v>218</v>
      </c>
      <c r="AG83" s="1" t="s">
        <v>219</v>
      </c>
      <c r="AH83" s="1">
        <v>50961</v>
      </c>
      <c r="AI83" s="1" t="s">
        <v>47</v>
      </c>
      <c r="AJ83" s="20">
        <v>1</v>
      </c>
      <c r="AK83" s="21">
        <v>3</v>
      </c>
      <c r="AL83" s="21">
        <v>1.5</v>
      </c>
      <c r="AM83" s="21">
        <v>3</v>
      </c>
      <c r="AN83" s="1" t="s">
        <v>48</v>
      </c>
      <c r="AO83" s="21">
        <v>59.23</v>
      </c>
      <c r="AP83" s="1" t="s">
        <v>49</v>
      </c>
      <c r="AQ83" s="1" t="s">
        <v>49</v>
      </c>
      <c r="AR83" s="1" t="s">
        <v>49</v>
      </c>
      <c r="AS83" s="1" t="s">
        <v>49</v>
      </c>
      <c r="AT83" s="1" t="s">
        <v>49</v>
      </c>
      <c r="AU83" s="1" t="s">
        <v>138</v>
      </c>
      <c r="AV83" s="1" t="s">
        <v>139</v>
      </c>
      <c r="AW83" s="1" t="s">
        <v>888</v>
      </c>
      <c r="AX83" s="1" t="s">
        <v>47</v>
      </c>
      <c r="AY83" s="1" t="s">
        <v>50</v>
      </c>
      <c r="AZ83" s="1" t="s">
        <v>889</v>
      </c>
      <c r="BA83" s="1" t="s">
        <v>890</v>
      </c>
      <c r="BB83" s="1" t="s">
        <v>890</v>
      </c>
      <c r="BC83" s="1" t="s">
        <v>692</v>
      </c>
      <c r="BD83" s="1" t="s">
        <v>693</v>
      </c>
      <c r="BE83" s="1" t="s">
        <v>179</v>
      </c>
      <c r="BF83" s="1" t="s">
        <v>52</v>
      </c>
      <c r="BG83" s="1" t="s">
        <v>53</v>
      </c>
      <c r="BH83" s="1" t="s">
        <v>47</v>
      </c>
      <c r="BI83" s="1" t="s">
        <v>159</v>
      </c>
    </row>
    <row r="84" spans="2:61" x14ac:dyDescent="0.25">
      <c r="B84" s="16">
        <f t="shared" si="30"/>
        <v>80</v>
      </c>
      <c r="C84" s="16" t="str">
        <f t="shared" si="31"/>
        <v>LHR</v>
      </c>
      <c r="D84" s="16" t="str">
        <f t="shared" si="32"/>
        <v>2025-08-03</v>
      </c>
      <c r="E84" s="16" t="str">
        <f t="shared" si="33"/>
        <v>99431913744</v>
      </c>
      <c r="F84" s="16" t="str">
        <f t="shared" si="34"/>
        <v>PGB026518126</v>
      </c>
      <c r="G84" s="16" t="str">
        <f t="shared" si="35"/>
        <v>임세훈</v>
      </c>
      <c r="H84" s="16" t="str">
        <f t="shared" si="26"/>
        <v>간이(Simple)</v>
      </c>
      <c r="I84" s="16">
        <f t="shared" si="36"/>
        <v>340.3</v>
      </c>
      <c r="J84" s="16">
        <f t="shared" si="37"/>
        <v>1</v>
      </c>
      <c r="K84" s="43">
        <f t="shared" si="38"/>
        <v>9.67</v>
      </c>
      <c r="L84" s="43">
        <f t="shared" si="39"/>
        <v>7.2</v>
      </c>
      <c r="M84" s="43">
        <f t="shared" si="39"/>
        <v>10</v>
      </c>
      <c r="N84" s="43">
        <f t="shared" si="27"/>
        <v>10</v>
      </c>
      <c r="O84" s="23" t="str">
        <f t="shared" si="40"/>
        <v>PGB026518126</v>
      </c>
      <c r="P84" s="51">
        <f>VLOOKUP(C84,MAPPING!$B$24:$G$27,2,0)+(N84-0.5)/0.5*VLOOKUP(C84,MAPPING!$B$24:$G$27,4,0)</f>
        <v>53810</v>
      </c>
      <c r="Q84" s="72">
        <f>VLOOKUP(C84,MAPPING!$B$24:$G$27,6,0)</f>
        <v>4.0719439987913404</v>
      </c>
      <c r="R84" s="105">
        <f>Q84*VLOOKUP(C84,MAPPING!$B$24:$H$27,7,0)</f>
        <v>5659.8799999999992</v>
      </c>
      <c r="S84" s="29">
        <f>VLOOKUP(H84,MAPPING!$B$3:$D$12,3,0)</f>
        <v>1100</v>
      </c>
      <c r="T84" s="67">
        <f t="shared" si="28"/>
        <v>0</v>
      </c>
      <c r="U84" s="75">
        <v>0</v>
      </c>
      <c r="V84" s="29">
        <f>(J84*VLOOKUP(M84/J84,MAPPING!$B$15:$C$22,2,10))</f>
        <v>4500</v>
      </c>
      <c r="W84" s="100">
        <v>0</v>
      </c>
      <c r="X84" s="68">
        <f>IFERROR(IF($M84&lt;6.000001,0,VLOOKUP($M84,할증료!$B:$C,2,1)),0)</f>
        <v>500</v>
      </c>
      <c r="Y84" s="67">
        <v>0</v>
      </c>
      <c r="Z84" s="29">
        <f t="shared" si="29"/>
        <v>65569.88</v>
      </c>
      <c r="AB84" s="1" t="s">
        <v>684</v>
      </c>
      <c r="AC84" s="1" t="s">
        <v>137</v>
      </c>
      <c r="AD84" s="1" t="s">
        <v>685</v>
      </c>
      <c r="AE84" s="1" t="s">
        <v>891</v>
      </c>
      <c r="AF84" s="1" t="s">
        <v>892</v>
      </c>
      <c r="AG84" s="1" t="s">
        <v>893</v>
      </c>
      <c r="AH84" s="1">
        <v>15053</v>
      </c>
      <c r="AI84" s="1" t="s">
        <v>47</v>
      </c>
      <c r="AJ84" s="20">
        <v>1</v>
      </c>
      <c r="AK84" s="21">
        <v>9.67</v>
      </c>
      <c r="AL84" s="21">
        <v>7.2</v>
      </c>
      <c r="AM84" s="21">
        <v>10</v>
      </c>
      <c r="AN84" s="1" t="s">
        <v>56</v>
      </c>
      <c r="AO84" s="21">
        <v>340.3</v>
      </c>
      <c r="AP84" s="1" t="s">
        <v>49</v>
      </c>
      <c r="AQ84" s="1" t="s">
        <v>49</v>
      </c>
      <c r="AR84" s="1" t="s">
        <v>49</v>
      </c>
      <c r="AS84" s="1" t="s">
        <v>49</v>
      </c>
      <c r="AT84" s="1" t="s">
        <v>49</v>
      </c>
      <c r="AU84" s="1" t="s">
        <v>138</v>
      </c>
      <c r="AV84" s="1" t="s">
        <v>139</v>
      </c>
      <c r="AW84" s="1" t="s">
        <v>772</v>
      </c>
      <c r="AX84" s="1" t="s">
        <v>47</v>
      </c>
      <c r="AY84" s="1" t="s">
        <v>50</v>
      </c>
      <c r="AZ84" s="1" t="s">
        <v>894</v>
      </c>
      <c r="BA84" s="1" t="s">
        <v>895</v>
      </c>
      <c r="BB84" s="1" t="s">
        <v>895</v>
      </c>
      <c r="BC84" s="1" t="s">
        <v>692</v>
      </c>
      <c r="BD84" s="1" t="s">
        <v>693</v>
      </c>
      <c r="BE84" s="1" t="s">
        <v>179</v>
      </c>
      <c r="BF84" s="1" t="s">
        <v>52</v>
      </c>
      <c r="BG84" s="1" t="s">
        <v>53</v>
      </c>
      <c r="BH84" s="1" t="s">
        <v>47</v>
      </c>
      <c r="BI84" s="1" t="s">
        <v>159</v>
      </c>
    </row>
    <row r="85" spans="2:61" x14ac:dyDescent="0.25">
      <c r="B85" s="16">
        <f t="shared" si="30"/>
        <v>81</v>
      </c>
      <c r="C85" s="16" t="str">
        <f t="shared" si="31"/>
        <v>LHR</v>
      </c>
      <c r="D85" s="16" t="str">
        <f t="shared" si="32"/>
        <v>2025-08-03</v>
      </c>
      <c r="E85" s="16" t="str">
        <f t="shared" si="33"/>
        <v>99431913744</v>
      </c>
      <c r="F85" s="16" t="str">
        <f t="shared" si="34"/>
        <v>PGB026518123</v>
      </c>
      <c r="G85" s="16" t="str">
        <f t="shared" si="35"/>
        <v>우현과학</v>
      </c>
      <c r="H85" s="16" t="str">
        <f t="shared" si="26"/>
        <v>일반(목록배제,Normal-Manifest Exception)</v>
      </c>
      <c r="I85" s="16">
        <f t="shared" si="36"/>
        <v>82.64</v>
      </c>
      <c r="J85" s="16">
        <f t="shared" si="37"/>
        <v>1</v>
      </c>
      <c r="K85" s="43">
        <f t="shared" si="38"/>
        <v>0.32</v>
      </c>
      <c r="L85" s="43">
        <f t="shared" si="39"/>
        <v>1</v>
      </c>
      <c r="M85" s="43">
        <f t="shared" si="39"/>
        <v>1</v>
      </c>
      <c r="N85" s="43">
        <f t="shared" si="27"/>
        <v>1</v>
      </c>
      <c r="O85" s="23" t="str">
        <f t="shared" si="40"/>
        <v>PGB026518123</v>
      </c>
      <c r="P85" s="51">
        <f>VLOOKUP(C85,MAPPING!$B$24:$G$27,2,0)+(N85-0.5)/0.5*VLOOKUP(C85,MAPPING!$B$24:$G$27,4,0)</f>
        <v>9710</v>
      </c>
      <c r="Q85" s="72">
        <f>VLOOKUP(C85,MAPPING!$B$24:$G$27,6,0)</f>
        <v>4.0719439987913404</v>
      </c>
      <c r="R85" s="105">
        <f>Q85*VLOOKUP(C85,MAPPING!$B$24:$H$27,7,0)</f>
        <v>5659.8799999999992</v>
      </c>
      <c r="S85" s="29">
        <f>VLOOKUP(H85,MAPPING!$B$3:$D$12,3,0)</f>
        <v>1100</v>
      </c>
      <c r="T85" s="67">
        <f t="shared" si="28"/>
        <v>0</v>
      </c>
      <c r="U85" s="75">
        <v>0</v>
      </c>
      <c r="V85" s="29">
        <f>(J85*VLOOKUP(M85/J85,MAPPING!$B$15:$C$22,2,10))</f>
        <v>0</v>
      </c>
      <c r="W85" s="100">
        <v>0</v>
      </c>
      <c r="X85" s="68">
        <f>IFERROR(IF($M85&lt;6.000001,0,VLOOKUP($M85,할증료!$B:$C,2,1)),0)</f>
        <v>0</v>
      </c>
      <c r="Y85" s="67">
        <v>0</v>
      </c>
      <c r="Z85" s="29">
        <f t="shared" si="29"/>
        <v>16469.879999999997</v>
      </c>
      <c r="AB85" s="1" t="s">
        <v>684</v>
      </c>
      <c r="AC85" s="1" t="s">
        <v>137</v>
      </c>
      <c r="AD85" s="1" t="s">
        <v>685</v>
      </c>
      <c r="AE85" s="1" t="s">
        <v>896</v>
      </c>
      <c r="AF85" s="1" t="s">
        <v>198</v>
      </c>
      <c r="AG85" s="1" t="s">
        <v>199</v>
      </c>
      <c r="AH85" s="1">
        <v>12097</v>
      </c>
      <c r="AI85" s="1" t="s">
        <v>161</v>
      </c>
      <c r="AJ85" s="20">
        <v>1</v>
      </c>
      <c r="AK85" s="21">
        <v>0.32</v>
      </c>
      <c r="AL85" s="21">
        <v>1</v>
      </c>
      <c r="AM85" s="21">
        <v>1</v>
      </c>
      <c r="AN85" s="1" t="s">
        <v>54</v>
      </c>
      <c r="AO85" s="21">
        <v>82.64</v>
      </c>
      <c r="AP85" s="1" t="s">
        <v>49</v>
      </c>
      <c r="AQ85" s="1" t="s">
        <v>49</v>
      </c>
      <c r="AR85" s="1" t="s">
        <v>49</v>
      </c>
      <c r="AS85" s="1" t="s">
        <v>49</v>
      </c>
      <c r="AT85" s="1" t="s">
        <v>49</v>
      </c>
      <c r="AU85" s="1" t="s">
        <v>138</v>
      </c>
      <c r="AV85" s="1" t="s">
        <v>139</v>
      </c>
      <c r="AW85" s="1" t="s">
        <v>424</v>
      </c>
      <c r="AX85" s="1" t="s">
        <v>47</v>
      </c>
      <c r="AY85" s="1" t="s">
        <v>50</v>
      </c>
      <c r="AZ85" s="1" t="s">
        <v>897</v>
      </c>
      <c r="BA85" s="1" t="s">
        <v>898</v>
      </c>
      <c r="BB85" s="1" t="s">
        <v>898</v>
      </c>
      <c r="BC85" s="1" t="s">
        <v>692</v>
      </c>
      <c r="BD85" s="1" t="s">
        <v>693</v>
      </c>
      <c r="BE85" s="1" t="s">
        <v>179</v>
      </c>
      <c r="BF85" s="1" t="s">
        <v>52</v>
      </c>
      <c r="BG85" s="1" t="s">
        <v>53</v>
      </c>
      <c r="BH85" s="1" t="s">
        <v>47</v>
      </c>
      <c r="BI85" s="1" t="s">
        <v>159</v>
      </c>
    </row>
    <row r="86" spans="2:61" x14ac:dyDescent="0.25">
      <c r="B86" s="16">
        <f t="shared" si="30"/>
        <v>82</v>
      </c>
      <c r="C86" s="16" t="str">
        <f t="shared" si="31"/>
        <v>LHR</v>
      </c>
      <c r="D86" s="16" t="str">
        <f t="shared" si="32"/>
        <v>2025-08-03</v>
      </c>
      <c r="E86" s="16" t="str">
        <f t="shared" si="33"/>
        <v>99431913744</v>
      </c>
      <c r="F86" s="16" t="str">
        <f t="shared" si="34"/>
        <v>PGB026518118</v>
      </c>
      <c r="G86" s="16" t="str">
        <f t="shared" si="35"/>
        <v>김진수</v>
      </c>
      <c r="H86" s="16" t="str">
        <f t="shared" si="26"/>
        <v>간이(Simple)</v>
      </c>
      <c r="I86" s="16">
        <f t="shared" si="36"/>
        <v>163.83000000000001</v>
      </c>
      <c r="J86" s="16">
        <f t="shared" si="37"/>
        <v>1</v>
      </c>
      <c r="K86" s="43">
        <f t="shared" si="38"/>
        <v>4.8</v>
      </c>
      <c r="L86" s="43">
        <f t="shared" si="39"/>
        <v>3.9</v>
      </c>
      <c r="M86" s="43">
        <f t="shared" si="39"/>
        <v>4.8</v>
      </c>
      <c r="N86" s="43">
        <f t="shared" si="27"/>
        <v>5</v>
      </c>
      <c r="O86" s="23" t="str">
        <f t="shared" si="40"/>
        <v>PGB026518118</v>
      </c>
      <c r="P86" s="51">
        <f>VLOOKUP(C86,MAPPING!$B$24:$G$27,2,0)+(N86-0.5)/0.5*VLOOKUP(C86,MAPPING!$B$24:$G$27,4,0)</f>
        <v>29310</v>
      </c>
      <c r="Q86" s="72">
        <f>VLOOKUP(C86,MAPPING!$B$24:$G$27,6,0)</f>
        <v>4.0719439987913404</v>
      </c>
      <c r="R86" s="105">
        <f>Q86*VLOOKUP(C86,MAPPING!$B$24:$H$27,7,0)</f>
        <v>5659.8799999999992</v>
      </c>
      <c r="S86" s="29">
        <f>VLOOKUP(H86,MAPPING!$B$3:$D$12,3,0)</f>
        <v>1100</v>
      </c>
      <c r="T86" s="67">
        <f t="shared" si="28"/>
        <v>0</v>
      </c>
      <c r="U86" s="75">
        <v>0</v>
      </c>
      <c r="V86" s="29">
        <f>(J86*VLOOKUP(M86/J86,MAPPING!$B$15:$C$22,2,10))</f>
        <v>550</v>
      </c>
      <c r="W86" s="100">
        <v>0</v>
      </c>
      <c r="X86" s="68">
        <f>IFERROR(IF($M86&lt;6.000001,0,VLOOKUP($M86,할증료!$B:$C,2,1)),0)</f>
        <v>0</v>
      </c>
      <c r="Y86" s="67">
        <v>0</v>
      </c>
      <c r="Z86" s="29">
        <f t="shared" si="29"/>
        <v>36619.879999999997</v>
      </c>
      <c r="AB86" s="1" t="s">
        <v>684</v>
      </c>
      <c r="AC86" s="1" t="s">
        <v>137</v>
      </c>
      <c r="AD86" s="1" t="s">
        <v>685</v>
      </c>
      <c r="AE86" s="1" t="s">
        <v>899</v>
      </c>
      <c r="AF86" s="1" t="s">
        <v>457</v>
      </c>
      <c r="AG86" s="1" t="s">
        <v>458</v>
      </c>
      <c r="AH86" s="1">
        <v>44930</v>
      </c>
      <c r="AI86" s="1" t="s">
        <v>47</v>
      </c>
      <c r="AJ86" s="20">
        <v>1</v>
      </c>
      <c r="AK86" s="21">
        <v>4.8</v>
      </c>
      <c r="AL86" s="21">
        <v>3.9</v>
      </c>
      <c r="AM86" s="21">
        <v>4.8</v>
      </c>
      <c r="AN86" s="1" t="s">
        <v>56</v>
      </c>
      <c r="AO86" s="21">
        <v>163.83000000000001</v>
      </c>
      <c r="AP86" s="1" t="s">
        <v>49</v>
      </c>
      <c r="AQ86" s="1" t="s">
        <v>49</v>
      </c>
      <c r="AR86" s="1" t="s">
        <v>49</v>
      </c>
      <c r="AS86" s="1" t="s">
        <v>49</v>
      </c>
      <c r="AT86" s="1" t="s">
        <v>49</v>
      </c>
      <c r="AU86" s="1" t="s">
        <v>138</v>
      </c>
      <c r="AV86" s="1" t="s">
        <v>139</v>
      </c>
      <c r="AW86" s="1" t="s">
        <v>772</v>
      </c>
      <c r="AX86" s="1" t="s">
        <v>47</v>
      </c>
      <c r="AY86" s="1" t="s">
        <v>50</v>
      </c>
      <c r="AZ86" s="1" t="s">
        <v>900</v>
      </c>
      <c r="BA86" s="1" t="s">
        <v>901</v>
      </c>
      <c r="BB86" s="1" t="s">
        <v>901</v>
      </c>
      <c r="BC86" s="1" t="s">
        <v>692</v>
      </c>
      <c r="BD86" s="1" t="s">
        <v>693</v>
      </c>
      <c r="BE86" s="1" t="s">
        <v>179</v>
      </c>
      <c r="BF86" s="1" t="s">
        <v>52</v>
      </c>
      <c r="BG86" s="1" t="s">
        <v>53</v>
      </c>
      <c r="BH86" s="1" t="s">
        <v>47</v>
      </c>
      <c r="BI86" s="1" t="s">
        <v>159</v>
      </c>
    </row>
    <row r="87" spans="2:61" x14ac:dyDescent="0.25">
      <c r="B87" s="16">
        <f t="shared" si="30"/>
        <v>83</v>
      </c>
      <c r="C87" s="16" t="str">
        <f t="shared" si="31"/>
        <v>LHR</v>
      </c>
      <c r="D87" s="16" t="str">
        <f t="shared" si="32"/>
        <v>2025-08-03</v>
      </c>
      <c r="E87" s="16" t="str">
        <f t="shared" si="33"/>
        <v>99431913744</v>
      </c>
      <c r="F87" s="16" t="str">
        <f t="shared" si="34"/>
        <v>PGB026518116</v>
      </c>
      <c r="G87" s="16" t="str">
        <f t="shared" si="35"/>
        <v>최은주</v>
      </c>
      <c r="H87" s="16" t="str">
        <f t="shared" si="26"/>
        <v>일반(목록배제,Normal-Manifest Exception)</v>
      </c>
      <c r="I87" s="16">
        <f t="shared" si="36"/>
        <v>95.22</v>
      </c>
      <c r="J87" s="16">
        <f t="shared" si="37"/>
        <v>1</v>
      </c>
      <c r="K87" s="43">
        <f t="shared" si="38"/>
        <v>0.49</v>
      </c>
      <c r="L87" s="43">
        <f t="shared" si="39"/>
        <v>0.6</v>
      </c>
      <c r="M87" s="43">
        <f t="shared" si="39"/>
        <v>0.6</v>
      </c>
      <c r="N87" s="43">
        <f t="shared" si="27"/>
        <v>1</v>
      </c>
      <c r="O87" s="23" t="str">
        <f t="shared" si="40"/>
        <v>PGB026518116</v>
      </c>
      <c r="P87" s="51">
        <f>VLOOKUP(C87,MAPPING!$B$24:$G$27,2,0)+(N87-0.5)/0.5*VLOOKUP(C87,MAPPING!$B$24:$G$27,4,0)</f>
        <v>9710</v>
      </c>
      <c r="Q87" s="72">
        <f>VLOOKUP(C87,MAPPING!$B$24:$G$27,6,0)</f>
        <v>4.0719439987913404</v>
      </c>
      <c r="R87" s="105">
        <f>Q87*VLOOKUP(C87,MAPPING!$B$24:$H$27,7,0)</f>
        <v>5659.8799999999992</v>
      </c>
      <c r="S87" s="29">
        <f>VLOOKUP(H87,MAPPING!$B$3:$D$12,3,0)</f>
        <v>1100</v>
      </c>
      <c r="T87" s="67">
        <f t="shared" si="28"/>
        <v>0</v>
      </c>
      <c r="U87" s="75">
        <v>0</v>
      </c>
      <c r="V87" s="29">
        <f>(J87*VLOOKUP(M87/J87,MAPPING!$B$15:$C$22,2,10))</f>
        <v>0</v>
      </c>
      <c r="W87" s="100">
        <v>0</v>
      </c>
      <c r="X87" s="68">
        <f>IFERROR(IF($M87&lt;6.000001,0,VLOOKUP($M87,할증료!$B:$C,2,1)),0)</f>
        <v>0</v>
      </c>
      <c r="Y87" s="67">
        <v>0</v>
      </c>
      <c r="Z87" s="29">
        <f t="shared" si="29"/>
        <v>16469.879999999997</v>
      </c>
      <c r="AB87" s="1" t="s">
        <v>684</v>
      </c>
      <c r="AC87" s="1" t="s">
        <v>137</v>
      </c>
      <c r="AD87" s="1" t="s">
        <v>685</v>
      </c>
      <c r="AE87" s="1" t="s">
        <v>902</v>
      </c>
      <c r="AF87" s="1" t="s">
        <v>903</v>
      </c>
      <c r="AG87" s="1" t="s">
        <v>904</v>
      </c>
      <c r="AH87" s="1">
        <v>31402</v>
      </c>
      <c r="AI87" s="1" t="s">
        <v>47</v>
      </c>
      <c r="AJ87" s="20">
        <v>1</v>
      </c>
      <c r="AK87" s="21">
        <v>0.49</v>
      </c>
      <c r="AL87" s="21">
        <v>0.6</v>
      </c>
      <c r="AM87" s="21">
        <v>0.6</v>
      </c>
      <c r="AN87" s="1" t="s">
        <v>54</v>
      </c>
      <c r="AO87" s="21">
        <v>95.22</v>
      </c>
      <c r="AP87" s="1" t="s">
        <v>49</v>
      </c>
      <c r="AQ87" s="1" t="s">
        <v>49</v>
      </c>
      <c r="AR87" s="1" t="s">
        <v>49</v>
      </c>
      <c r="AS87" s="1" t="s">
        <v>49</v>
      </c>
      <c r="AT87" s="1" t="s">
        <v>49</v>
      </c>
      <c r="AU87" s="1" t="s">
        <v>138</v>
      </c>
      <c r="AV87" s="1" t="s">
        <v>139</v>
      </c>
      <c r="AW87" s="1" t="s">
        <v>905</v>
      </c>
      <c r="AX87" s="1" t="s">
        <v>47</v>
      </c>
      <c r="AY87" s="1" t="s">
        <v>50</v>
      </c>
      <c r="AZ87" s="1" t="s">
        <v>906</v>
      </c>
      <c r="BA87" s="1" t="s">
        <v>907</v>
      </c>
      <c r="BB87" s="1" t="s">
        <v>907</v>
      </c>
      <c r="BC87" s="1" t="s">
        <v>692</v>
      </c>
      <c r="BD87" s="1" t="s">
        <v>693</v>
      </c>
      <c r="BE87" s="1" t="s">
        <v>179</v>
      </c>
      <c r="BF87" s="1" t="s">
        <v>52</v>
      </c>
      <c r="BG87" s="1" t="s">
        <v>53</v>
      </c>
      <c r="BH87" s="1" t="s">
        <v>47</v>
      </c>
      <c r="BI87" s="1" t="s">
        <v>159</v>
      </c>
    </row>
    <row r="88" spans="2:61" x14ac:dyDescent="0.25">
      <c r="B88" s="16">
        <f t="shared" si="30"/>
        <v>84</v>
      </c>
      <c r="C88" s="16" t="str">
        <f t="shared" si="31"/>
        <v>FRA</v>
      </c>
      <c r="D88" s="16" t="str">
        <f t="shared" si="32"/>
        <v>2025-08-03</v>
      </c>
      <c r="E88" s="16" t="str">
        <f t="shared" si="33"/>
        <v>99431947731</v>
      </c>
      <c r="F88" s="16" t="str">
        <f t="shared" si="34"/>
        <v>PDE026649113</v>
      </c>
      <c r="G88" s="16" t="str">
        <f t="shared" si="35"/>
        <v>김서율</v>
      </c>
      <c r="H88" s="16" t="str">
        <f t="shared" si="26"/>
        <v>간이(Simple)</v>
      </c>
      <c r="I88" s="16">
        <f t="shared" si="36"/>
        <v>822.65</v>
      </c>
      <c r="J88" s="16">
        <f t="shared" si="37"/>
        <v>1</v>
      </c>
      <c r="K88" s="43">
        <f t="shared" si="38"/>
        <v>24</v>
      </c>
      <c r="L88" s="43">
        <f t="shared" si="39"/>
        <v>40.200000000000003</v>
      </c>
      <c r="M88" s="43">
        <f t="shared" si="39"/>
        <v>40.5</v>
      </c>
      <c r="N88" s="43">
        <f t="shared" si="27"/>
        <v>40.5</v>
      </c>
      <c r="O88" s="23" t="str">
        <f t="shared" si="40"/>
        <v>PDE026649113</v>
      </c>
      <c r="P88" s="51">
        <f>VLOOKUP(C88,MAPPING!$B$24:$G$27,2,0)+(N88-0.5)/0.5*VLOOKUP(C88,MAPPING!$B$24:$G$27,4,0)</f>
        <v>202900</v>
      </c>
      <c r="Q88" s="72">
        <f>VLOOKUP(C88,MAPPING!$B$24:$G$27,6,0)</f>
        <v>3.401757367653961</v>
      </c>
      <c r="R88" s="105">
        <f>Q88*VLOOKUP(C88,MAPPING!$B$24:$H$27,7,0)</f>
        <v>5508.2615999999998</v>
      </c>
      <c r="S88" s="29">
        <f>VLOOKUP(H88,MAPPING!$B$3:$D$12,3,0)</f>
        <v>1100</v>
      </c>
      <c r="T88" s="67">
        <f t="shared" si="28"/>
        <v>0</v>
      </c>
      <c r="U88" s="75">
        <v>0</v>
      </c>
      <c r="V88" s="29">
        <f>(J88*VLOOKUP(M88/J88,MAPPING!$B$15:$C$22,2,10))</f>
        <v>15000</v>
      </c>
      <c r="W88" s="100">
        <v>0</v>
      </c>
      <c r="X88" s="68">
        <f>IFERROR(IF($M88&lt;6.000001,0,VLOOKUP($M88,할증료!$B:$C,2,1)),0)</f>
        <v>3500</v>
      </c>
      <c r="Y88" s="67">
        <v>0</v>
      </c>
      <c r="Z88" s="29">
        <f t="shared" si="29"/>
        <v>228008.2616</v>
      </c>
      <c r="AB88" s="1" t="s">
        <v>684</v>
      </c>
      <c r="AC88" s="1" t="s">
        <v>131</v>
      </c>
      <c r="AD88" s="1" t="s">
        <v>908</v>
      </c>
      <c r="AE88" s="1" t="s">
        <v>909</v>
      </c>
      <c r="AF88" s="1" t="s">
        <v>910</v>
      </c>
      <c r="AG88" s="1" t="s">
        <v>911</v>
      </c>
      <c r="AH88" s="1">
        <v>2751</v>
      </c>
      <c r="AI88" s="1" t="s">
        <v>47</v>
      </c>
      <c r="AJ88" s="20">
        <v>1</v>
      </c>
      <c r="AK88" s="21">
        <v>24</v>
      </c>
      <c r="AL88" s="21">
        <v>40.200000000000003</v>
      </c>
      <c r="AM88" s="21">
        <v>40.5</v>
      </c>
      <c r="AN88" s="1" t="s">
        <v>56</v>
      </c>
      <c r="AO88" s="21">
        <v>822.65</v>
      </c>
      <c r="AP88" s="1" t="s">
        <v>49</v>
      </c>
      <c r="AQ88" s="1" t="s">
        <v>49</v>
      </c>
      <c r="AR88" s="1" t="s">
        <v>49</v>
      </c>
      <c r="AS88" s="1" t="s">
        <v>49</v>
      </c>
      <c r="AT88" s="1" t="s">
        <v>49</v>
      </c>
      <c r="AU88" s="1" t="s">
        <v>133</v>
      </c>
      <c r="AV88" s="1" t="s">
        <v>134</v>
      </c>
      <c r="AW88" s="1" t="s">
        <v>912</v>
      </c>
      <c r="AX88" s="1" t="s">
        <v>47</v>
      </c>
      <c r="AY88" s="1" t="s">
        <v>50</v>
      </c>
      <c r="AZ88" s="1" t="s">
        <v>913</v>
      </c>
      <c r="BA88" s="1" t="s">
        <v>914</v>
      </c>
      <c r="BB88" s="1" t="s">
        <v>914</v>
      </c>
      <c r="BC88" s="1" t="s">
        <v>915</v>
      </c>
      <c r="BD88" s="1" t="s">
        <v>693</v>
      </c>
      <c r="BE88" s="1" t="s">
        <v>135</v>
      </c>
      <c r="BF88" s="1" t="s">
        <v>52</v>
      </c>
      <c r="BG88" s="1" t="s">
        <v>53</v>
      </c>
      <c r="BH88" s="1" t="s">
        <v>47</v>
      </c>
      <c r="BI88" s="1" t="s">
        <v>159</v>
      </c>
    </row>
    <row r="89" spans="2:61" x14ac:dyDescent="0.25">
      <c r="B89" s="16">
        <f t="shared" si="30"/>
        <v>85</v>
      </c>
      <c r="C89" s="16" t="str">
        <f t="shared" si="31"/>
        <v>FRA</v>
      </c>
      <c r="D89" s="16" t="str">
        <f t="shared" si="32"/>
        <v>2025-08-03</v>
      </c>
      <c r="E89" s="16" t="str">
        <f t="shared" si="33"/>
        <v>99431947731</v>
      </c>
      <c r="F89" s="16" t="str">
        <f t="shared" si="34"/>
        <v>PDE026649112</v>
      </c>
      <c r="G89" s="16" t="str">
        <f t="shared" si="35"/>
        <v>문철신</v>
      </c>
      <c r="H89" s="16" t="str">
        <f t="shared" si="26"/>
        <v>목록(Manifest)</v>
      </c>
      <c r="I89" s="16">
        <f t="shared" si="36"/>
        <v>95.84</v>
      </c>
      <c r="J89" s="16">
        <f t="shared" si="37"/>
        <v>1</v>
      </c>
      <c r="K89" s="43">
        <f t="shared" si="38"/>
        <v>0.5</v>
      </c>
      <c r="L89" s="43">
        <f t="shared" si="39"/>
        <v>0.4</v>
      </c>
      <c r="M89" s="43">
        <f t="shared" si="39"/>
        <v>0.5</v>
      </c>
      <c r="N89" s="43">
        <f t="shared" si="27"/>
        <v>0.5</v>
      </c>
      <c r="O89" s="23" t="str">
        <f t="shared" si="40"/>
        <v>PDE026649112</v>
      </c>
      <c r="P89" s="51">
        <f>VLOOKUP(C89,MAPPING!$B$24:$G$27,2,0)+(N89-0.5)/0.5*VLOOKUP(C89,MAPPING!$B$24:$G$27,4,0)</f>
        <v>6900</v>
      </c>
      <c r="Q89" s="72">
        <f>VLOOKUP(C89,MAPPING!$B$24:$G$27,6,0)</f>
        <v>3.401757367653961</v>
      </c>
      <c r="R89" s="105">
        <f>Q89*VLOOKUP(C89,MAPPING!$B$24:$H$27,7,0)</f>
        <v>5508.2615999999998</v>
      </c>
      <c r="S89" s="29">
        <f>VLOOKUP(H89,MAPPING!$B$3:$D$12,3,0)</f>
        <v>0</v>
      </c>
      <c r="T89" s="67">
        <f t="shared" si="28"/>
        <v>0</v>
      </c>
      <c r="U89" s="75">
        <v>0</v>
      </c>
      <c r="V89" s="29">
        <f>(J89*VLOOKUP(M89/J89,MAPPING!$B$15:$C$22,2,10))</f>
        <v>0</v>
      </c>
      <c r="W89" s="100">
        <v>0</v>
      </c>
      <c r="X89" s="68">
        <f>IFERROR(IF($M89&lt;6.000001,0,VLOOKUP($M89,할증료!$B:$C,2,1)),0)</f>
        <v>0</v>
      </c>
      <c r="Y89" s="67">
        <v>0</v>
      </c>
      <c r="Z89" s="29">
        <f t="shared" si="29"/>
        <v>12408.2616</v>
      </c>
      <c r="AB89" s="1" t="s">
        <v>684</v>
      </c>
      <c r="AC89" s="1" t="s">
        <v>131</v>
      </c>
      <c r="AD89" s="1" t="s">
        <v>908</v>
      </c>
      <c r="AE89" s="1" t="s">
        <v>916</v>
      </c>
      <c r="AF89" s="1" t="s">
        <v>917</v>
      </c>
      <c r="AG89" s="1" t="s">
        <v>918</v>
      </c>
      <c r="AH89" s="1">
        <v>52303</v>
      </c>
      <c r="AI89" s="1" t="s">
        <v>47</v>
      </c>
      <c r="AJ89" s="20">
        <v>1</v>
      </c>
      <c r="AK89" s="21">
        <v>0.5</v>
      </c>
      <c r="AL89" s="21">
        <v>0.4</v>
      </c>
      <c r="AM89" s="21">
        <v>0.5</v>
      </c>
      <c r="AN89" s="1" t="s">
        <v>48</v>
      </c>
      <c r="AO89" s="21">
        <v>95.84</v>
      </c>
      <c r="AP89" s="1" t="s">
        <v>49</v>
      </c>
      <c r="AQ89" s="1" t="s">
        <v>49</v>
      </c>
      <c r="AR89" s="1" t="s">
        <v>49</v>
      </c>
      <c r="AS89" s="1" t="s">
        <v>49</v>
      </c>
      <c r="AT89" s="1" t="s">
        <v>49</v>
      </c>
      <c r="AU89" s="1" t="s">
        <v>133</v>
      </c>
      <c r="AV89" s="1" t="s">
        <v>134</v>
      </c>
      <c r="AW89" s="1" t="s">
        <v>919</v>
      </c>
      <c r="AX89" s="1" t="s">
        <v>47</v>
      </c>
      <c r="AY89" s="1" t="s">
        <v>50</v>
      </c>
      <c r="AZ89" s="1" t="s">
        <v>920</v>
      </c>
      <c r="BA89" s="1" t="s">
        <v>921</v>
      </c>
      <c r="BB89" s="1" t="s">
        <v>921</v>
      </c>
      <c r="BC89" s="1" t="s">
        <v>915</v>
      </c>
      <c r="BD89" s="1" t="s">
        <v>693</v>
      </c>
      <c r="BE89" s="1" t="s">
        <v>135</v>
      </c>
      <c r="BF89" s="1" t="s">
        <v>52</v>
      </c>
      <c r="BG89" s="1" t="s">
        <v>53</v>
      </c>
      <c r="BH89" s="1" t="s">
        <v>47</v>
      </c>
      <c r="BI89" s="1" t="s">
        <v>159</v>
      </c>
    </row>
    <row r="90" spans="2:61" x14ac:dyDescent="0.25">
      <c r="B90" s="16">
        <f t="shared" si="30"/>
        <v>86</v>
      </c>
      <c r="C90" s="16" t="str">
        <f t="shared" si="31"/>
        <v>FRA</v>
      </c>
      <c r="D90" s="16" t="str">
        <f t="shared" si="32"/>
        <v>2025-08-03</v>
      </c>
      <c r="E90" s="16" t="str">
        <f t="shared" si="33"/>
        <v>99431947731</v>
      </c>
      <c r="F90" s="16" t="str">
        <f t="shared" si="34"/>
        <v>PDE026649111</v>
      </c>
      <c r="G90" s="16" t="str">
        <f t="shared" si="35"/>
        <v>황상현</v>
      </c>
      <c r="H90" s="16" t="str">
        <f t="shared" si="26"/>
        <v>목록(Manifest)</v>
      </c>
      <c r="I90" s="16">
        <f t="shared" si="36"/>
        <v>35.69</v>
      </c>
      <c r="J90" s="16">
        <f t="shared" si="37"/>
        <v>1</v>
      </c>
      <c r="K90" s="43">
        <f t="shared" si="38"/>
        <v>0.5</v>
      </c>
      <c r="L90" s="43">
        <f t="shared" si="39"/>
        <v>0.5</v>
      </c>
      <c r="M90" s="43">
        <f t="shared" si="39"/>
        <v>0.5</v>
      </c>
      <c r="N90" s="43">
        <f t="shared" si="27"/>
        <v>0.5</v>
      </c>
      <c r="O90" s="23" t="str">
        <f t="shared" si="40"/>
        <v>PDE026649111</v>
      </c>
      <c r="P90" s="51">
        <f>VLOOKUP(C90,MAPPING!$B$24:$G$27,2,0)+(N90-0.5)/0.5*VLOOKUP(C90,MAPPING!$B$24:$G$27,4,0)</f>
        <v>6900</v>
      </c>
      <c r="Q90" s="72">
        <f>VLOOKUP(C90,MAPPING!$B$24:$G$27,6,0)</f>
        <v>3.401757367653961</v>
      </c>
      <c r="R90" s="105">
        <f>Q90*VLOOKUP(C90,MAPPING!$B$24:$H$27,7,0)</f>
        <v>5508.2615999999998</v>
      </c>
      <c r="S90" s="29">
        <f>VLOOKUP(H90,MAPPING!$B$3:$D$12,3,0)</f>
        <v>0</v>
      </c>
      <c r="T90" s="67">
        <f t="shared" si="28"/>
        <v>0</v>
      </c>
      <c r="U90" s="75">
        <v>0</v>
      </c>
      <c r="V90" s="29">
        <f>(J90*VLOOKUP(M90/J90,MAPPING!$B$15:$C$22,2,10))</f>
        <v>0</v>
      </c>
      <c r="W90" s="100">
        <v>0</v>
      </c>
      <c r="X90" s="68">
        <f>IFERROR(IF($M90&lt;6.000001,0,VLOOKUP($M90,할증료!$B:$C,2,1)),0)</f>
        <v>0</v>
      </c>
      <c r="Y90" s="67">
        <v>0</v>
      </c>
      <c r="Z90" s="29">
        <f t="shared" si="29"/>
        <v>12408.2616</v>
      </c>
      <c r="AB90" s="1" t="s">
        <v>684</v>
      </c>
      <c r="AC90" s="1" t="s">
        <v>131</v>
      </c>
      <c r="AD90" s="1" t="s">
        <v>908</v>
      </c>
      <c r="AE90" s="1" t="s">
        <v>922</v>
      </c>
      <c r="AF90" s="1" t="s">
        <v>422</v>
      </c>
      <c r="AG90" s="1" t="s">
        <v>423</v>
      </c>
      <c r="AH90" s="1">
        <v>30037</v>
      </c>
      <c r="AI90" s="1" t="s">
        <v>47</v>
      </c>
      <c r="AJ90" s="20">
        <v>1</v>
      </c>
      <c r="AK90" s="21">
        <v>0.5</v>
      </c>
      <c r="AL90" s="21">
        <v>0.5</v>
      </c>
      <c r="AM90" s="21">
        <v>0.5</v>
      </c>
      <c r="AN90" s="1" t="s">
        <v>48</v>
      </c>
      <c r="AO90" s="21">
        <v>35.69</v>
      </c>
      <c r="AP90" s="1" t="s">
        <v>49</v>
      </c>
      <c r="AQ90" s="1" t="s">
        <v>49</v>
      </c>
      <c r="AR90" s="1" t="s">
        <v>49</v>
      </c>
      <c r="AS90" s="1" t="s">
        <v>49</v>
      </c>
      <c r="AT90" s="1" t="s">
        <v>49</v>
      </c>
      <c r="AU90" s="1" t="s">
        <v>133</v>
      </c>
      <c r="AV90" s="1" t="s">
        <v>134</v>
      </c>
      <c r="AW90" s="1" t="s">
        <v>923</v>
      </c>
      <c r="AX90" s="1" t="s">
        <v>47</v>
      </c>
      <c r="AY90" s="1" t="s">
        <v>50</v>
      </c>
      <c r="AZ90" s="1" t="s">
        <v>924</v>
      </c>
      <c r="BA90" s="1" t="s">
        <v>925</v>
      </c>
      <c r="BB90" s="1" t="s">
        <v>925</v>
      </c>
      <c r="BC90" s="1" t="s">
        <v>915</v>
      </c>
      <c r="BD90" s="1" t="s">
        <v>693</v>
      </c>
      <c r="BE90" s="1" t="s">
        <v>135</v>
      </c>
      <c r="BF90" s="1" t="s">
        <v>52</v>
      </c>
      <c r="BG90" s="1" t="s">
        <v>53</v>
      </c>
      <c r="BH90" s="1" t="s">
        <v>47</v>
      </c>
      <c r="BI90" s="1" t="s">
        <v>159</v>
      </c>
    </row>
    <row r="91" spans="2:61" x14ac:dyDescent="0.25">
      <c r="B91" s="16">
        <f t="shared" si="30"/>
        <v>87</v>
      </c>
      <c r="C91" s="16" t="str">
        <f t="shared" si="31"/>
        <v>FRA</v>
      </c>
      <c r="D91" s="16" t="str">
        <f t="shared" si="32"/>
        <v>2025-08-03</v>
      </c>
      <c r="E91" s="16" t="str">
        <f t="shared" si="33"/>
        <v>99431947731</v>
      </c>
      <c r="F91" s="16" t="str">
        <f t="shared" si="34"/>
        <v>PDE026649108</v>
      </c>
      <c r="G91" s="16" t="str">
        <f t="shared" si="35"/>
        <v>임지용</v>
      </c>
      <c r="H91" s="16" t="str">
        <f t="shared" si="26"/>
        <v>목록(Manifest)</v>
      </c>
      <c r="I91" s="16">
        <f t="shared" si="36"/>
        <v>23.1</v>
      </c>
      <c r="J91" s="16">
        <f t="shared" si="37"/>
        <v>1</v>
      </c>
      <c r="K91" s="43">
        <f t="shared" si="38"/>
        <v>0.5</v>
      </c>
      <c r="L91" s="43">
        <f t="shared" si="39"/>
        <v>0.6</v>
      </c>
      <c r="M91" s="43">
        <f t="shared" si="39"/>
        <v>0.6</v>
      </c>
      <c r="N91" s="43">
        <f t="shared" si="27"/>
        <v>1</v>
      </c>
      <c r="O91" s="23" t="str">
        <f t="shared" si="40"/>
        <v>PDE026649108</v>
      </c>
      <c r="P91" s="51">
        <f>VLOOKUP(C91,MAPPING!$B$24:$G$27,2,0)+(N91-0.5)/0.5*VLOOKUP(C91,MAPPING!$B$24:$G$27,4,0)</f>
        <v>9350</v>
      </c>
      <c r="Q91" s="72">
        <f>VLOOKUP(C91,MAPPING!$B$24:$G$27,6,0)</f>
        <v>3.401757367653961</v>
      </c>
      <c r="R91" s="105">
        <f>Q91*VLOOKUP(C91,MAPPING!$B$24:$H$27,7,0)</f>
        <v>5508.2615999999998</v>
      </c>
      <c r="S91" s="29">
        <f>VLOOKUP(H91,MAPPING!$B$3:$D$12,3,0)</f>
        <v>0</v>
      </c>
      <c r="T91" s="67">
        <f t="shared" si="28"/>
        <v>0</v>
      </c>
      <c r="U91" s="75">
        <v>0</v>
      </c>
      <c r="V91" s="29">
        <f>(J91*VLOOKUP(M91/J91,MAPPING!$B$15:$C$22,2,10))</f>
        <v>0</v>
      </c>
      <c r="W91" s="100">
        <v>0</v>
      </c>
      <c r="X91" s="68">
        <f>IFERROR(IF($M91&lt;6.000001,0,VLOOKUP($M91,할증료!$B:$C,2,1)),0)</f>
        <v>0</v>
      </c>
      <c r="Y91" s="67">
        <v>0</v>
      </c>
      <c r="Z91" s="29">
        <f t="shared" si="29"/>
        <v>14858.2616</v>
      </c>
      <c r="AB91" s="1" t="s">
        <v>684</v>
      </c>
      <c r="AC91" s="1" t="s">
        <v>131</v>
      </c>
      <c r="AD91" s="1" t="s">
        <v>908</v>
      </c>
      <c r="AE91" s="1" t="s">
        <v>926</v>
      </c>
      <c r="AF91" s="1" t="s">
        <v>927</v>
      </c>
      <c r="AG91" s="1" t="s">
        <v>928</v>
      </c>
      <c r="AH91" s="1">
        <v>24824</v>
      </c>
      <c r="AI91" s="1" t="s">
        <v>47</v>
      </c>
      <c r="AJ91" s="20">
        <v>1</v>
      </c>
      <c r="AK91" s="21">
        <v>0.5</v>
      </c>
      <c r="AL91" s="21">
        <v>0.6</v>
      </c>
      <c r="AM91" s="21">
        <v>0.6</v>
      </c>
      <c r="AN91" s="1" t="s">
        <v>48</v>
      </c>
      <c r="AO91" s="21">
        <v>23.1</v>
      </c>
      <c r="AP91" s="1" t="s">
        <v>49</v>
      </c>
      <c r="AQ91" s="1" t="s">
        <v>49</v>
      </c>
      <c r="AR91" s="1" t="s">
        <v>49</v>
      </c>
      <c r="AS91" s="1" t="s">
        <v>49</v>
      </c>
      <c r="AT91" s="1" t="s">
        <v>49</v>
      </c>
      <c r="AU91" s="1" t="s">
        <v>133</v>
      </c>
      <c r="AV91" s="1" t="s">
        <v>134</v>
      </c>
      <c r="AW91" s="1" t="s">
        <v>929</v>
      </c>
      <c r="AX91" s="1" t="s">
        <v>47</v>
      </c>
      <c r="AY91" s="1" t="s">
        <v>50</v>
      </c>
      <c r="AZ91" s="1" t="s">
        <v>930</v>
      </c>
      <c r="BA91" s="1" t="s">
        <v>931</v>
      </c>
      <c r="BB91" s="1" t="s">
        <v>931</v>
      </c>
      <c r="BC91" s="1" t="s">
        <v>915</v>
      </c>
      <c r="BD91" s="1" t="s">
        <v>693</v>
      </c>
      <c r="BE91" s="1" t="s">
        <v>135</v>
      </c>
      <c r="BF91" s="1" t="s">
        <v>52</v>
      </c>
      <c r="BG91" s="1" t="s">
        <v>53</v>
      </c>
      <c r="BH91" s="1" t="s">
        <v>47</v>
      </c>
      <c r="BI91" s="1" t="s">
        <v>159</v>
      </c>
    </row>
    <row r="92" spans="2:61" x14ac:dyDescent="0.25">
      <c r="B92" s="16">
        <f t="shared" si="30"/>
        <v>88</v>
      </c>
      <c r="C92" s="16" t="str">
        <f t="shared" si="31"/>
        <v>FRA</v>
      </c>
      <c r="D92" s="16" t="str">
        <f t="shared" si="32"/>
        <v>2025-08-03</v>
      </c>
      <c r="E92" s="16" t="str">
        <f t="shared" si="33"/>
        <v>99431947731</v>
      </c>
      <c r="F92" s="16" t="str">
        <f t="shared" si="34"/>
        <v>PDE026649089</v>
      </c>
      <c r="G92" s="16" t="str">
        <f t="shared" si="35"/>
        <v>주대선</v>
      </c>
      <c r="H92" s="16" t="str">
        <f t="shared" si="26"/>
        <v>목록(Manifest)</v>
      </c>
      <c r="I92" s="16">
        <f t="shared" si="36"/>
        <v>76.22</v>
      </c>
      <c r="J92" s="16">
        <f t="shared" si="37"/>
        <v>1</v>
      </c>
      <c r="K92" s="43">
        <f t="shared" si="38"/>
        <v>3</v>
      </c>
      <c r="L92" s="43">
        <f t="shared" si="39"/>
        <v>5.4</v>
      </c>
      <c r="M92" s="43">
        <f t="shared" si="39"/>
        <v>5.5</v>
      </c>
      <c r="N92" s="43">
        <f t="shared" si="27"/>
        <v>5.5</v>
      </c>
      <c r="O92" s="23" t="str">
        <f t="shared" si="40"/>
        <v>PDE026649089</v>
      </c>
      <c r="P92" s="51">
        <f>VLOOKUP(C92,MAPPING!$B$24:$G$27,2,0)+(N92-0.5)/0.5*VLOOKUP(C92,MAPPING!$B$24:$G$27,4,0)</f>
        <v>31400</v>
      </c>
      <c r="Q92" s="72">
        <f>VLOOKUP(C92,MAPPING!$B$24:$G$27,6,0)</f>
        <v>3.401757367653961</v>
      </c>
      <c r="R92" s="105">
        <f>Q92*VLOOKUP(C92,MAPPING!$B$24:$H$27,7,0)</f>
        <v>5508.2615999999998</v>
      </c>
      <c r="S92" s="29">
        <f>VLOOKUP(H92,MAPPING!$B$3:$D$12,3,0)</f>
        <v>0</v>
      </c>
      <c r="T92" s="67">
        <f t="shared" si="28"/>
        <v>0</v>
      </c>
      <c r="U92" s="75">
        <v>0</v>
      </c>
      <c r="V92" s="29">
        <f>(J92*VLOOKUP(M92/J92,MAPPING!$B$15:$C$22,2,10))</f>
        <v>1200</v>
      </c>
      <c r="W92" s="100">
        <v>0</v>
      </c>
      <c r="X92" s="68">
        <f>IFERROR(IF($M92&lt;6.000001,0,VLOOKUP($M92,할증료!$B:$C,2,1)),0)</f>
        <v>0</v>
      </c>
      <c r="Y92" s="67">
        <v>0</v>
      </c>
      <c r="Z92" s="29">
        <f t="shared" si="29"/>
        <v>38108.261599999998</v>
      </c>
      <c r="AB92" s="1" t="s">
        <v>684</v>
      </c>
      <c r="AC92" s="1" t="s">
        <v>131</v>
      </c>
      <c r="AD92" s="1" t="s">
        <v>908</v>
      </c>
      <c r="AE92" s="1" t="s">
        <v>932</v>
      </c>
      <c r="AF92" s="1" t="s">
        <v>933</v>
      </c>
      <c r="AG92" s="1" t="s">
        <v>934</v>
      </c>
      <c r="AH92" s="1">
        <v>61671</v>
      </c>
      <c r="AI92" s="1" t="s">
        <v>47</v>
      </c>
      <c r="AJ92" s="20">
        <v>1</v>
      </c>
      <c r="AK92" s="21">
        <v>3</v>
      </c>
      <c r="AL92" s="21">
        <v>5.4</v>
      </c>
      <c r="AM92" s="21">
        <v>5.5</v>
      </c>
      <c r="AN92" s="1" t="s">
        <v>48</v>
      </c>
      <c r="AO92" s="21">
        <v>76.22</v>
      </c>
      <c r="AP92" s="1" t="s">
        <v>49</v>
      </c>
      <c r="AQ92" s="1" t="s">
        <v>49</v>
      </c>
      <c r="AR92" s="1" t="s">
        <v>49</v>
      </c>
      <c r="AS92" s="1" t="s">
        <v>49</v>
      </c>
      <c r="AT92" s="1" t="s">
        <v>49</v>
      </c>
      <c r="AU92" s="1" t="s">
        <v>133</v>
      </c>
      <c r="AV92" s="1" t="s">
        <v>134</v>
      </c>
      <c r="AW92" s="1" t="s">
        <v>935</v>
      </c>
      <c r="AX92" s="1" t="s">
        <v>47</v>
      </c>
      <c r="AY92" s="1" t="s">
        <v>50</v>
      </c>
      <c r="AZ92" s="1" t="s">
        <v>936</v>
      </c>
      <c r="BA92" s="1" t="s">
        <v>937</v>
      </c>
      <c r="BB92" s="1" t="s">
        <v>937</v>
      </c>
      <c r="BC92" s="1" t="s">
        <v>915</v>
      </c>
      <c r="BD92" s="1" t="s">
        <v>693</v>
      </c>
      <c r="BE92" s="1" t="s">
        <v>135</v>
      </c>
      <c r="BF92" s="1" t="s">
        <v>52</v>
      </c>
      <c r="BG92" s="1" t="s">
        <v>53</v>
      </c>
      <c r="BH92" s="1" t="s">
        <v>47</v>
      </c>
      <c r="BI92" s="1" t="s">
        <v>159</v>
      </c>
    </row>
    <row r="93" spans="2:61" x14ac:dyDescent="0.25">
      <c r="B93" s="16">
        <f t="shared" si="30"/>
        <v>89</v>
      </c>
      <c r="C93" s="16" t="str">
        <f t="shared" si="31"/>
        <v>FRA</v>
      </c>
      <c r="D93" s="16" t="str">
        <f t="shared" si="32"/>
        <v>2025-08-03</v>
      </c>
      <c r="E93" s="16" t="str">
        <f t="shared" si="33"/>
        <v>99431947731</v>
      </c>
      <c r="F93" s="16" t="str">
        <f t="shared" si="34"/>
        <v>PDE026649084</v>
      </c>
      <c r="G93" s="16" t="str">
        <f t="shared" si="35"/>
        <v>김대은</v>
      </c>
      <c r="H93" s="16" t="str">
        <f t="shared" si="26"/>
        <v>선별(검사,Manifest-Inspection)</v>
      </c>
      <c r="I93" s="16">
        <f t="shared" si="36"/>
        <v>141.36000000000001</v>
      </c>
      <c r="J93" s="16">
        <f t="shared" si="37"/>
        <v>1</v>
      </c>
      <c r="K93" s="43">
        <f t="shared" si="38"/>
        <v>1</v>
      </c>
      <c r="L93" s="43">
        <f t="shared" si="39"/>
        <v>1.9</v>
      </c>
      <c r="M93" s="43">
        <f t="shared" si="39"/>
        <v>1.9</v>
      </c>
      <c r="N93" s="43">
        <f t="shared" si="27"/>
        <v>2</v>
      </c>
      <c r="O93" s="23" t="str">
        <f t="shared" si="40"/>
        <v>PDE026649084</v>
      </c>
      <c r="P93" s="51">
        <f>VLOOKUP(C93,MAPPING!$B$24:$G$27,2,0)+(N93-0.5)/0.5*VLOOKUP(C93,MAPPING!$B$24:$G$27,4,0)</f>
        <v>14250</v>
      </c>
      <c r="Q93" s="72">
        <f>VLOOKUP(C93,MAPPING!$B$24:$G$27,6,0)</f>
        <v>3.401757367653961</v>
      </c>
      <c r="R93" s="105">
        <f>Q93*VLOOKUP(C93,MAPPING!$B$24:$H$27,7,0)</f>
        <v>5508.2615999999998</v>
      </c>
      <c r="S93" s="29">
        <f>VLOOKUP(H93,MAPPING!$B$3:$D$12,3,0)</f>
        <v>0</v>
      </c>
      <c r="T93" s="67">
        <f t="shared" si="28"/>
        <v>0</v>
      </c>
      <c r="U93" s="75">
        <v>0</v>
      </c>
      <c r="V93" s="29">
        <f>(J93*VLOOKUP(M93/J93,MAPPING!$B$15:$C$22,2,10))</f>
        <v>0</v>
      </c>
      <c r="W93" s="100">
        <v>0</v>
      </c>
      <c r="X93" s="68">
        <f>IFERROR(IF($M93&lt;6.000001,0,VLOOKUP($M93,할증료!$B:$C,2,1)),0)</f>
        <v>0</v>
      </c>
      <c r="Y93" s="67">
        <v>0</v>
      </c>
      <c r="Z93" s="29">
        <f t="shared" si="29"/>
        <v>19758.261599999998</v>
      </c>
      <c r="AB93" s="1" t="s">
        <v>684</v>
      </c>
      <c r="AC93" s="1" t="s">
        <v>131</v>
      </c>
      <c r="AD93" s="1" t="s">
        <v>908</v>
      </c>
      <c r="AE93" s="1" t="s">
        <v>938</v>
      </c>
      <c r="AF93" s="1" t="s">
        <v>939</v>
      </c>
      <c r="AG93" s="1" t="s">
        <v>940</v>
      </c>
      <c r="AH93" s="1">
        <v>61408</v>
      </c>
      <c r="AI93" s="1" t="s">
        <v>47</v>
      </c>
      <c r="AJ93" s="20">
        <v>1</v>
      </c>
      <c r="AK93" s="21">
        <v>1</v>
      </c>
      <c r="AL93" s="21">
        <v>1.9</v>
      </c>
      <c r="AM93" s="21">
        <v>1.9</v>
      </c>
      <c r="AN93" s="1" t="s">
        <v>62</v>
      </c>
      <c r="AO93" s="21">
        <v>141.36000000000001</v>
      </c>
      <c r="AP93" s="1" t="s">
        <v>49</v>
      </c>
      <c r="AQ93" s="1" t="s">
        <v>49</v>
      </c>
      <c r="AR93" s="1" t="s">
        <v>49</v>
      </c>
      <c r="AS93" s="1" t="s">
        <v>49</v>
      </c>
      <c r="AT93" s="1" t="s">
        <v>49</v>
      </c>
      <c r="AU93" s="1" t="s">
        <v>133</v>
      </c>
      <c r="AV93" s="1" t="s">
        <v>134</v>
      </c>
      <c r="AW93" s="1" t="s">
        <v>941</v>
      </c>
      <c r="AX93" s="1" t="s">
        <v>47</v>
      </c>
      <c r="AY93" s="1" t="s">
        <v>50</v>
      </c>
      <c r="AZ93" s="1" t="s">
        <v>942</v>
      </c>
      <c r="BA93" s="1" t="s">
        <v>943</v>
      </c>
      <c r="BB93" s="1" t="s">
        <v>943</v>
      </c>
      <c r="BC93" s="1" t="s">
        <v>915</v>
      </c>
      <c r="BD93" s="1" t="s">
        <v>693</v>
      </c>
      <c r="BE93" s="1" t="s">
        <v>135</v>
      </c>
      <c r="BF93" s="1" t="s">
        <v>52</v>
      </c>
      <c r="BG93" s="1" t="s">
        <v>53</v>
      </c>
      <c r="BH93" s="1" t="s">
        <v>47</v>
      </c>
      <c r="BI93" s="1" t="s">
        <v>159</v>
      </c>
    </row>
    <row r="94" spans="2:61" x14ac:dyDescent="0.25">
      <c r="B94" s="16">
        <f t="shared" si="30"/>
        <v>90</v>
      </c>
      <c r="C94" s="16" t="str">
        <f t="shared" si="31"/>
        <v>FRA</v>
      </c>
      <c r="D94" s="16" t="str">
        <f t="shared" si="32"/>
        <v>2025-08-03</v>
      </c>
      <c r="E94" s="16" t="str">
        <f t="shared" si="33"/>
        <v>99431947731</v>
      </c>
      <c r="F94" s="16" t="str">
        <f t="shared" si="34"/>
        <v>PDE026649069</v>
      </c>
      <c r="G94" s="16" t="str">
        <f t="shared" si="35"/>
        <v>최지형</v>
      </c>
      <c r="H94" s="16" t="str">
        <f t="shared" si="26"/>
        <v>간이(Simple)</v>
      </c>
      <c r="I94" s="16">
        <f t="shared" si="36"/>
        <v>604.11</v>
      </c>
      <c r="J94" s="16">
        <f t="shared" si="37"/>
        <v>2</v>
      </c>
      <c r="K94" s="43">
        <f t="shared" si="38"/>
        <v>9</v>
      </c>
      <c r="L94" s="43">
        <f t="shared" si="39"/>
        <v>39.200000000000003</v>
      </c>
      <c r="M94" s="43">
        <f t="shared" si="39"/>
        <v>39.5</v>
      </c>
      <c r="N94" s="43">
        <f t="shared" si="27"/>
        <v>39.5</v>
      </c>
      <c r="O94" s="23" t="str">
        <f t="shared" si="40"/>
        <v>PDE026649069</v>
      </c>
      <c r="P94" s="51">
        <f>VLOOKUP(C94,MAPPING!$B$24:$G$27,2,0)+(N94-0.5)/0.5*VLOOKUP(C94,MAPPING!$B$24:$G$27,4,0)</f>
        <v>198000</v>
      </c>
      <c r="Q94" s="72">
        <f>VLOOKUP(C94,MAPPING!$B$24:$G$27,6,0)</f>
        <v>3.401757367653961</v>
      </c>
      <c r="R94" s="105">
        <f>Q94*VLOOKUP(C94,MAPPING!$B$24:$H$27,7,0)</f>
        <v>5508.2615999999998</v>
      </c>
      <c r="S94" s="29">
        <f>VLOOKUP(H94,MAPPING!$B$3:$D$12,3,0)</f>
        <v>1100</v>
      </c>
      <c r="T94" s="67">
        <f t="shared" si="28"/>
        <v>2500</v>
      </c>
      <c r="U94" s="75">
        <v>0</v>
      </c>
      <c r="V94" s="29">
        <f>(J94*VLOOKUP(M94/J94,MAPPING!$B$15:$C$22,2,10))</f>
        <v>9000</v>
      </c>
      <c r="W94" s="100">
        <v>0</v>
      </c>
      <c r="X94" s="68">
        <f>IFERROR(IF($M94&lt;6.000001,0,VLOOKUP($M94,할증료!$B:$C,2,1)),0)</f>
        <v>3400</v>
      </c>
      <c r="Y94" s="67">
        <v>0</v>
      </c>
      <c r="Z94" s="29">
        <f t="shared" si="29"/>
        <v>219508.2616</v>
      </c>
      <c r="AB94" s="1" t="s">
        <v>684</v>
      </c>
      <c r="AC94" s="1" t="s">
        <v>131</v>
      </c>
      <c r="AD94" s="1" t="s">
        <v>908</v>
      </c>
      <c r="AE94" s="1" t="s">
        <v>944</v>
      </c>
      <c r="AF94" s="1" t="s">
        <v>430</v>
      </c>
      <c r="AG94" s="1" t="s">
        <v>431</v>
      </c>
      <c r="AH94" s="1">
        <v>48559</v>
      </c>
      <c r="AI94" s="1" t="s">
        <v>47</v>
      </c>
      <c r="AJ94" s="20">
        <v>2</v>
      </c>
      <c r="AK94" s="21">
        <v>9</v>
      </c>
      <c r="AL94" s="21">
        <v>39.200000000000003</v>
      </c>
      <c r="AM94" s="21">
        <v>39.5</v>
      </c>
      <c r="AN94" s="1" t="s">
        <v>56</v>
      </c>
      <c r="AO94" s="21">
        <v>604.11</v>
      </c>
      <c r="AP94" s="1" t="s">
        <v>49</v>
      </c>
      <c r="AQ94" s="1" t="s">
        <v>49</v>
      </c>
      <c r="AR94" s="1" t="s">
        <v>49</v>
      </c>
      <c r="AS94" s="1" t="s">
        <v>49</v>
      </c>
      <c r="AT94" s="1" t="s">
        <v>49</v>
      </c>
      <c r="AU94" s="1" t="s">
        <v>133</v>
      </c>
      <c r="AV94" s="1" t="s">
        <v>134</v>
      </c>
      <c r="AW94" s="1" t="s">
        <v>432</v>
      </c>
      <c r="AX94" s="1" t="s">
        <v>47</v>
      </c>
      <c r="AY94" s="1" t="s">
        <v>50</v>
      </c>
      <c r="AZ94" s="1" t="s">
        <v>945</v>
      </c>
      <c r="BA94" s="1" t="s">
        <v>946</v>
      </c>
      <c r="BB94" s="1" t="s">
        <v>946</v>
      </c>
      <c r="BC94" s="1" t="s">
        <v>915</v>
      </c>
      <c r="BD94" s="1" t="s">
        <v>693</v>
      </c>
      <c r="BE94" s="1" t="s">
        <v>135</v>
      </c>
      <c r="BF94" s="1" t="s">
        <v>52</v>
      </c>
      <c r="BG94" s="1" t="s">
        <v>53</v>
      </c>
      <c r="BH94" s="1" t="s">
        <v>47</v>
      </c>
      <c r="BI94" s="1" t="s">
        <v>159</v>
      </c>
    </row>
    <row r="95" spans="2:61" x14ac:dyDescent="0.25">
      <c r="B95" s="16">
        <f t="shared" si="30"/>
        <v>91</v>
      </c>
      <c r="C95" s="16" t="str">
        <f t="shared" si="31"/>
        <v>FRA</v>
      </c>
      <c r="D95" s="16" t="str">
        <f t="shared" si="32"/>
        <v>2025-08-03</v>
      </c>
      <c r="E95" s="16" t="str">
        <f t="shared" si="33"/>
        <v>99431947731</v>
      </c>
      <c r="F95" s="16" t="str">
        <f t="shared" si="34"/>
        <v>PDE026649159</v>
      </c>
      <c r="G95" s="16" t="str">
        <f t="shared" si="35"/>
        <v>함승열</v>
      </c>
      <c r="H95" s="16" t="str">
        <f t="shared" si="26"/>
        <v>일반(목록배제,Normal-Manifest Exception)</v>
      </c>
      <c r="I95" s="16">
        <f t="shared" si="36"/>
        <v>33.479999999999997</v>
      </c>
      <c r="J95" s="16">
        <f t="shared" si="37"/>
        <v>1</v>
      </c>
      <c r="K95" s="43">
        <f t="shared" si="38"/>
        <v>0.5</v>
      </c>
      <c r="L95" s="43">
        <f t="shared" si="39"/>
        <v>0.5</v>
      </c>
      <c r="M95" s="43">
        <f t="shared" si="39"/>
        <v>0.5</v>
      </c>
      <c r="N95" s="43">
        <f t="shared" si="27"/>
        <v>0.5</v>
      </c>
      <c r="O95" s="23" t="str">
        <f t="shared" si="40"/>
        <v>PDE026649159</v>
      </c>
      <c r="P95" s="51">
        <f>VLOOKUP(C95,MAPPING!$B$24:$G$27,2,0)+(N95-0.5)/0.5*VLOOKUP(C95,MAPPING!$B$24:$G$27,4,0)</f>
        <v>6900</v>
      </c>
      <c r="Q95" s="72">
        <f>VLOOKUP(C95,MAPPING!$B$24:$G$27,6,0)</f>
        <v>3.401757367653961</v>
      </c>
      <c r="R95" s="105">
        <f>Q95*VLOOKUP(C95,MAPPING!$B$24:$H$27,7,0)</f>
        <v>5508.2615999999998</v>
      </c>
      <c r="S95" s="29">
        <f>VLOOKUP(H95,MAPPING!$B$3:$D$12,3,0)</f>
        <v>1100</v>
      </c>
      <c r="T95" s="67">
        <f t="shared" si="28"/>
        <v>0</v>
      </c>
      <c r="U95" s="75">
        <v>0</v>
      </c>
      <c r="V95" s="29">
        <f>(J95*VLOOKUP(M95/J95,MAPPING!$B$15:$C$22,2,10))</f>
        <v>0</v>
      </c>
      <c r="W95" s="100">
        <v>0</v>
      </c>
      <c r="X95" s="68">
        <f>IFERROR(IF($M95&lt;6.000001,0,VLOOKUP($M95,할증료!$B:$C,2,1)),0)</f>
        <v>0</v>
      </c>
      <c r="Y95" s="67">
        <v>0</v>
      </c>
      <c r="Z95" s="29">
        <f t="shared" si="29"/>
        <v>13508.2616</v>
      </c>
      <c r="AB95" s="1" t="s">
        <v>684</v>
      </c>
      <c r="AC95" s="1" t="s">
        <v>131</v>
      </c>
      <c r="AD95" s="1" t="s">
        <v>908</v>
      </c>
      <c r="AE95" s="1" t="s">
        <v>947</v>
      </c>
      <c r="AF95" s="1" t="s">
        <v>948</v>
      </c>
      <c r="AG95" s="1" t="s">
        <v>949</v>
      </c>
      <c r="AH95" s="1">
        <v>22003</v>
      </c>
      <c r="AI95" s="1" t="s">
        <v>47</v>
      </c>
      <c r="AJ95" s="20">
        <v>1</v>
      </c>
      <c r="AK95" s="21">
        <v>0.5</v>
      </c>
      <c r="AL95" s="21">
        <v>0.5</v>
      </c>
      <c r="AM95" s="21">
        <v>0.5</v>
      </c>
      <c r="AN95" s="1" t="s">
        <v>54</v>
      </c>
      <c r="AO95" s="21">
        <v>33.479999999999997</v>
      </c>
      <c r="AP95" s="1" t="s">
        <v>49</v>
      </c>
      <c r="AQ95" s="1" t="s">
        <v>49</v>
      </c>
      <c r="AR95" s="1" t="s">
        <v>49</v>
      </c>
      <c r="AS95" s="1" t="s">
        <v>49</v>
      </c>
      <c r="AT95" s="1" t="s">
        <v>49</v>
      </c>
      <c r="AU95" s="1" t="s">
        <v>133</v>
      </c>
      <c r="AV95" s="1" t="s">
        <v>134</v>
      </c>
      <c r="AW95" s="1" t="s">
        <v>195</v>
      </c>
      <c r="AX95" s="1" t="s">
        <v>47</v>
      </c>
      <c r="AY95" s="1" t="s">
        <v>50</v>
      </c>
      <c r="AZ95" s="1" t="s">
        <v>950</v>
      </c>
      <c r="BA95" s="1" t="s">
        <v>951</v>
      </c>
      <c r="BB95" s="1" t="s">
        <v>951</v>
      </c>
      <c r="BC95" s="1" t="s">
        <v>915</v>
      </c>
      <c r="BD95" s="1" t="s">
        <v>693</v>
      </c>
      <c r="BE95" s="1" t="s">
        <v>135</v>
      </c>
      <c r="BF95" s="1" t="s">
        <v>52</v>
      </c>
      <c r="BG95" s="1" t="s">
        <v>53</v>
      </c>
      <c r="BH95" s="1" t="s">
        <v>47</v>
      </c>
      <c r="BI95" s="1" t="s">
        <v>159</v>
      </c>
    </row>
    <row r="96" spans="2:61" x14ac:dyDescent="0.25">
      <c r="B96" s="16">
        <f t="shared" si="30"/>
        <v>92</v>
      </c>
      <c r="C96" s="16" t="str">
        <f t="shared" si="31"/>
        <v>FRA</v>
      </c>
      <c r="D96" s="16" t="str">
        <f t="shared" si="32"/>
        <v>2025-08-03</v>
      </c>
      <c r="E96" s="16" t="str">
        <f t="shared" si="33"/>
        <v>99431947731</v>
      </c>
      <c r="F96" s="16" t="str">
        <f t="shared" si="34"/>
        <v>PDE026649161</v>
      </c>
      <c r="G96" s="16" t="str">
        <f t="shared" si="35"/>
        <v>황숙희</v>
      </c>
      <c r="H96" s="16" t="str">
        <f t="shared" si="26"/>
        <v>식물검역(Plants Inspection)</v>
      </c>
      <c r="I96" s="16">
        <f t="shared" si="36"/>
        <v>22.98</v>
      </c>
      <c r="J96" s="16">
        <f t="shared" si="37"/>
        <v>1</v>
      </c>
      <c r="K96" s="43">
        <f t="shared" si="38"/>
        <v>0.5</v>
      </c>
      <c r="L96" s="43">
        <f t="shared" si="39"/>
        <v>0.5</v>
      </c>
      <c r="M96" s="43">
        <f t="shared" si="39"/>
        <v>0.5</v>
      </c>
      <c r="N96" s="43">
        <f t="shared" si="27"/>
        <v>0.5</v>
      </c>
      <c r="O96" s="23" t="str">
        <f t="shared" si="40"/>
        <v>PDE026649161</v>
      </c>
      <c r="P96" s="51">
        <f>VLOOKUP(C96,MAPPING!$B$24:$G$27,2,0)+(N96-0.5)/0.5*VLOOKUP(C96,MAPPING!$B$24:$G$27,4,0)</f>
        <v>6900</v>
      </c>
      <c r="Q96" s="72">
        <f>VLOOKUP(C96,MAPPING!$B$24:$G$27,6,0)</f>
        <v>3.401757367653961</v>
      </c>
      <c r="R96" s="105">
        <f>Q96*VLOOKUP(C96,MAPPING!$B$24:$H$27,7,0)</f>
        <v>5508.2615999999998</v>
      </c>
      <c r="S96" s="29">
        <f>VLOOKUP(H96,MAPPING!$B$3:$D$12,3,0)</f>
        <v>1100</v>
      </c>
      <c r="T96" s="67">
        <f t="shared" si="28"/>
        <v>0</v>
      </c>
      <c r="U96" s="75">
        <v>0</v>
      </c>
      <c r="V96" s="29">
        <f>(J96*VLOOKUP(M96/J96,MAPPING!$B$15:$C$22,2,10))</f>
        <v>0</v>
      </c>
      <c r="W96" s="100">
        <v>0</v>
      </c>
      <c r="X96" s="68">
        <f>IFERROR(IF($M96&lt;6.000001,0,VLOOKUP($M96,할증료!$B:$C,2,1)),0)</f>
        <v>0</v>
      </c>
      <c r="Y96" s="67">
        <v>0</v>
      </c>
      <c r="Z96" s="29">
        <f t="shared" si="29"/>
        <v>13508.2616</v>
      </c>
      <c r="AB96" s="1" t="s">
        <v>684</v>
      </c>
      <c r="AC96" s="1" t="s">
        <v>131</v>
      </c>
      <c r="AD96" s="1" t="s">
        <v>908</v>
      </c>
      <c r="AE96" s="1" t="s">
        <v>952</v>
      </c>
      <c r="AF96" s="1" t="s">
        <v>953</v>
      </c>
      <c r="AG96" s="1" t="s">
        <v>954</v>
      </c>
      <c r="AH96" s="1">
        <v>53202</v>
      </c>
      <c r="AI96" s="1" t="s">
        <v>611</v>
      </c>
      <c r="AJ96" s="20">
        <v>1</v>
      </c>
      <c r="AK96" s="21">
        <v>0.5</v>
      </c>
      <c r="AL96" s="21">
        <v>0.5</v>
      </c>
      <c r="AM96" s="21">
        <v>0.5</v>
      </c>
      <c r="AN96" s="1" t="s">
        <v>254</v>
      </c>
      <c r="AO96" s="21">
        <v>22.98</v>
      </c>
      <c r="AP96" s="1" t="s">
        <v>49</v>
      </c>
      <c r="AQ96" s="1" t="s">
        <v>49</v>
      </c>
      <c r="AR96" s="1" t="s">
        <v>49</v>
      </c>
      <c r="AS96" s="1" t="s">
        <v>49</v>
      </c>
      <c r="AT96" s="1" t="s">
        <v>49</v>
      </c>
      <c r="AU96" s="1" t="s">
        <v>133</v>
      </c>
      <c r="AV96" s="1" t="s">
        <v>134</v>
      </c>
      <c r="AW96" s="1" t="s">
        <v>195</v>
      </c>
      <c r="AX96" s="1" t="s">
        <v>47</v>
      </c>
      <c r="AY96" s="1" t="s">
        <v>50</v>
      </c>
      <c r="AZ96" s="1" t="s">
        <v>955</v>
      </c>
      <c r="BA96" s="1" t="s">
        <v>956</v>
      </c>
      <c r="BB96" s="1" t="s">
        <v>956</v>
      </c>
      <c r="BC96" s="1" t="s">
        <v>915</v>
      </c>
      <c r="BD96" s="1" t="s">
        <v>693</v>
      </c>
      <c r="BE96" s="1" t="s">
        <v>135</v>
      </c>
      <c r="BF96" s="1" t="s">
        <v>52</v>
      </c>
      <c r="BG96" s="1" t="s">
        <v>53</v>
      </c>
      <c r="BH96" s="1" t="s">
        <v>47</v>
      </c>
      <c r="BI96" s="1" t="s">
        <v>159</v>
      </c>
    </row>
    <row r="97" spans="2:61" x14ac:dyDescent="0.25">
      <c r="B97" s="16">
        <f t="shared" si="30"/>
        <v>93</v>
      </c>
      <c r="C97" s="16" t="str">
        <f t="shared" si="31"/>
        <v>FRA</v>
      </c>
      <c r="D97" s="16" t="str">
        <f t="shared" si="32"/>
        <v>2025-08-03</v>
      </c>
      <c r="E97" s="16" t="str">
        <f t="shared" si="33"/>
        <v>99431947731</v>
      </c>
      <c r="F97" s="16" t="str">
        <f t="shared" si="34"/>
        <v>PDE026648850</v>
      </c>
      <c r="G97" s="16" t="str">
        <f t="shared" si="35"/>
        <v>이현주</v>
      </c>
      <c r="H97" s="16" t="str">
        <f t="shared" si="26"/>
        <v>일반(목록배제,Normal-Manifest Exception)</v>
      </c>
      <c r="I97" s="16">
        <f t="shared" si="36"/>
        <v>87.32</v>
      </c>
      <c r="J97" s="16">
        <f t="shared" si="37"/>
        <v>1</v>
      </c>
      <c r="K97" s="43">
        <f t="shared" si="38"/>
        <v>0.5</v>
      </c>
      <c r="L97" s="43">
        <f t="shared" si="39"/>
        <v>0.5</v>
      </c>
      <c r="M97" s="43">
        <f t="shared" si="39"/>
        <v>0.5</v>
      </c>
      <c r="N97" s="43">
        <f t="shared" si="27"/>
        <v>0.5</v>
      </c>
      <c r="O97" s="23" t="str">
        <f t="shared" si="40"/>
        <v>PDE026648850</v>
      </c>
      <c r="P97" s="51">
        <f>VLOOKUP(C97,MAPPING!$B$24:$G$27,2,0)+(N97-0.5)/0.5*VLOOKUP(C97,MAPPING!$B$24:$G$27,4,0)</f>
        <v>6900</v>
      </c>
      <c r="Q97" s="72">
        <f>VLOOKUP(C97,MAPPING!$B$24:$G$27,6,0)</f>
        <v>3.401757367653961</v>
      </c>
      <c r="R97" s="105">
        <f>Q97*VLOOKUP(C97,MAPPING!$B$24:$H$27,7,0)</f>
        <v>5508.2615999999998</v>
      </c>
      <c r="S97" s="29">
        <f>VLOOKUP(H97,MAPPING!$B$3:$D$12,3,0)</f>
        <v>1100</v>
      </c>
      <c r="T97" s="67">
        <f t="shared" si="28"/>
        <v>0</v>
      </c>
      <c r="U97" s="75">
        <v>0</v>
      </c>
      <c r="V97" s="29">
        <f>(J97*VLOOKUP(M97/J97,MAPPING!$B$15:$C$22,2,10))</f>
        <v>0</v>
      </c>
      <c r="W97" s="100">
        <v>0</v>
      </c>
      <c r="X97" s="68">
        <f>IFERROR(IF($M97&lt;6.000001,0,VLOOKUP($M97,할증료!$B:$C,2,1)),0)</f>
        <v>0</v>
      </c>
      <c r="Y97" s="67">
        <v>0</v>
      </c>
      <c r="Z97" s="29">
        <f t="shared" si="29"/>
        <v>13508.2616</v>
      </c>
      <c r="AB97" s="1" t="s">
        <v>684</v>
      </c>
      <c r="AC97" s="1" t="s">
        <v>131</v>
      </c>
      <c r="AD97" s="1" t="s">
        <v>908</v>
      </c>
      <c r="AE97" s="1" t="s">
        <v>957</v>
      </c>
      <c r="AF97" s="1" t="s">
        <v>438</v>
      </c>
      <c r="AG97" s="1" t="s">
        <v>439</v>
      </c>
      <c r="AH97" s="1">
        <v>22692</v>
      </c>
      <c r="AI97" s="1" t="s">
        <v>47</v>
      </c>
      <c r="AJ97" s="20">
        <v>1</v>
      </c>
      <c r="AK97" s="21">
        <v>0.5</v>
      </c>
      <c r="AL97" s="21">
        <v>0.5</v>
      </c>
      <c r="AM97" s="21">
        <v>0.5</v>
      </c>
      <c r="AN97" s="1" t="s">
        <v>54</v>
      </c>
      <c r="AO97" s="21">
        <v>87.32</v>
      </c>
      <c r="AP97" s="1" t="s">
        <v>49</v>
      </c>
      <c r="AQ97" s="1" t="s">
        <v>49</v>
      </c>
      <c r="AR97" s="1" t="s">
        <v>49</v>
      </c>
      <c r="AS97" s="1" t="s">
        <v>49</v>
      </c>
      <c r="AT97" s="1" t="s">
        <v>49</v>
      </c>
      <c r="AU97" s="1" t="s">
        <v>133</v>
      </c>
      <c r="AV97" s="1" t="s">
        <v>134</v>
      </c>
      <c r="AW97" s="1" t="s">
        <v>364</v>
      </c>
      <c r="AX97" s="1" t="s">
        <v>47</v>
      </c>
      <c r="AY97" s="1" t="s">
        <v>50</v>
      </c>
      <c r="AZ97" s="1" t="s">
        <v>958</v>
      </c>
      <c r="BA97" s="1" t="s">
        <v>959</v>
      </c>
      <c r="BB97" s="1" t="s">
        <v>959</v>
      </c>
      <c r="BC97" s="1" t="s">
        <v>915</v>
      </c>
      <c r="BD97" s="1" t="s">
        <v>693</v>
      </c>
      <c r="BE97" s="1" t="s">
        <v>135</v>
      </c>
      <c r="BF97" s="1" t="s">
        <v>52</v>
      </c>
      <c r="BG97" s="1" t="s">
        <v>53</v>
      </c>
      <c r="BH97" s="1" t="s">
        <v>47</v>
      </c>
      <c r="BI97" s="1" t="s">
        <v>159</v>
      </c>
    </row>
    <row r="98" spans="2:61" x14ac:dyDescent="0.25">
      <c r="B98" s="16">
        <f t="shared" si="30"/>
        <v>94</v>
      </c>
      <c r="C98" s="16" t="str">
        <f t="shared" si="31"/>
        <v>FRA</v>
      </c>
      <c r="D98" s="16" t="str">
        <f t="shared" si="32"/>
        <v>2025-08-03</v>
      </c>
      <c r="E98" s="16" t="str">
        <f t="shared" si="33"/>
        <v>99431947731</v>
      </c>
      <c r="F98" s="16" t="str">
        <f t="shared" si="34"/>
        <v>PDE026649155</v>
      </c>
      <c r="G98" s="16" t="str">
        <f t="shared" si="35"/>
        <v>이원경</v>
      </c>
      <c r="H98" s="16" t="str">
        <f t="shared" si="26"/>
        <v>일반(목록배제,Normal-Manifest Exception)</v>
      </c>
      <c r="I98" s="16">
        <f t="shared" si="36"/>
        <v>46.2</v>
      </c>
      <c r="J98" s="16">
        <f t="shared" si="37"/>
        <v>1</v>
      </c>
      <c r="K98" s="43">
        <f t="shared" si="38"/>
        <v>1</v>
      </c>
      <c r="L98" s="43">
        <f t="shared" si="39"/>
        <v>0.6</v>
      </c>
      <c r="M98" s="43">
        <f t="shared" si="39"/>
        <v>1</v>
      </c>
      <c r="N98" s="43">
        <f t="shared" si="27"/>
        <v>1</v>
      </c>
      <c r="O98" s="23" t="str">
        <f t="shared" si="40"/>
        <v>PDE026649155</v>
      </c>
      <c r="P98" s="51">
        <f>VLOOKUP(C98,MAPPING!$B$24:$G$27,2,0)+(N98-0.5)/0.5*VLOOKUP(C98,MAPPING!$B$24:$G$27,4,0)</f>
        <v>9350</v>
      </c>
      <c r="Q98" s="72">
        <f>VLOOKUP(C98,MAPPING!$B$24:$G$27,6,0)</f>
        <v>3.401757367653961</v>
      </c>
      <c r="R98" s="105">
        <f>Q98*VLOOKUP(C98,MAPPING!$B$24:$H$27,7,0)</f>
        <v>5508.2615999999998</v>
      </c>
      <c r="S98" s="29">
        <f>VLOOKUP(H98,MAPPING!$B$3:$D$12,3,0)</f>
        <v>1100</v>
      </c>
      <c r="T98" s="67">
        <f t="shared" si="28"/>
        <v>0</v>
      </c>
      <c r="U98" s="75">
        <v>0</v>
      </c>
      <c r="V98" s="29">
        <f>(J98*VLOOKUP(M98/J98,MAPPING!$B$15:$C$22,2,10))</f>
        <v>0</v>
      </c>
      <c r="W98" s="100">
        <v>0</v>
      </c>
      <c r="X98" s="68">
        <f>IFERROR(IF($M98&lt;6.000001,0,VLOOKUP($M98,할증료!$B:$C,2,1)),0)</f>
        <v>0</v>
      </c>
      <c r="Y98" s="67">
        <v>0</v>
      </c>
      <c r="Z98" s="29">
        <f t="shared" si="29"/>
        <v>15958.2616</v>
      </c>
      <c r="AB98" s="1" t="s">
        <v>684</v>
      </c>
      <c r="AC98" s="1" t="s">
        <v>131</v>
      </c>
      <c r="AD98" s="1" t="s">
        <v>908</v>
      </c>
      <c r="AE98" s="1" t="s">
        <v>960</v>
      </c>
      <c r="AF98" s="1" t="s">
        <v>191</v>
      </c>
      <c r="AG98" s="1" t="s">
        <v>229</v>
      </c>
      <c r="AH98" s="1">
        <v>15596</v>
      </c>
      <c r="AI98" s="1" t="s">
        <v>47</v>
      </c>
      <c r="AJ98" s="20">
        <v>1</v>
      </c>
      <c r="AK98" s="21">
        <v>1</v>
      </c>
      <c r="AL98" s="21">
        <v>0.6</v>
      </c>
      <c r="AM98" s="21">
        <v>1</v>
      </c>
      <c r="AN98" s="1" t="s">
        <v>54</v>
      </c>
      <c r="AO98" s="21">
        <v>46.2</v>
      </c>
      <c r="AP98" s="1" t="s">
        <v>49</v>
      </c>
      <c r="AQ98" s="1" t="s">
        <v>49</v>
      </c>
      <c r="AR98" s="1" t="s">
        <v>49</v>
      </c>
      <c r="AS98" s="1" t="s">
        <v>49</v>
      </c>
      <c r="AT98" s="1" t="s">
        <v>49</v>
      </c>
      <c r="AU98" s="1" t="s">
        <v>133</v>
      </c>
      <c r="AV98" s="1" t="s">
        <v>134</v>
      </c>
      <c r="AW98" s="1" t="s">
        <v>188</v>
      </c>
      <c r="AX98" s="1" t="s">
        <v>47</v>
      </c>
      <c r="AY98" s="1" t="s">
        <v>50</v>
      </c>
      <c r="AZ98" s="1" t="s">
        <v>961</v>
      </c>
      <c r="BA98" s="1" t="s">
        <v>962</v>
      </c>
      <c r="BB98" s="1" t="s">
        <v>962</v>
      </c>
      <c r="BC98" s="1" t="s">
        <v>915</v>
      </c>
      <c r="BD98" s="1" t="s">
        <v>693</v>
      </c>
      <c r="BE98" s="1" t="s">
        <v>135</v>
      </c>
      <c r="BF98" s="1" t="s">
        <v>52</v>
      </c>
      <c r="BG98" s="1" t="s">
        <v>53</v>
      </c>
      <c r="BH98" s="1" t="s">
        <v>47</v>
      </c>
      <c r="BI98" s="1" t="s">
        <v>159</v>
      </c>
    </row>
    <row r="99" spans="2:61" x14ac:dyDescent="0.25">
      <c r="B99" s="16">
        <f t="shared" si="30"/>
        <v>95</v>
      </c>
      <c r="C99" s="16" t="str">
        <f t="shared" si="31"/>
        <v>FRA</v>
      </c>
      <c r="D99" s="16" t="str">
        <f t="shared" si="32"/>
        <v>2025-08-03</v>
      </c>
      <c r="E99" s="16" t="str">
        <f t="shared" si="33"/>
        <v>99431947731</v>
      </c>
      <c r="F99" s="16" t="str">
        <f t="shared" si="34"/>
        <v>PDE026649152</v>
      </c>
      <c r="G99" s="16" t="str">
        <f t="shared" si="35"/>
        <v>김기원</v>
      </c>
      <c r="H99" s="16" t="str">
        <f t="shared" si="26"/>
        <v>목록(Manifest)</v>
      </c>
      <c r="I99" s="16">
        <f t="shared" si="36"/>
        <v>28.8</v>
      </c>
      <c r="J99" s="16">
        <f t="shared" si="37"/>
        <v>1</v>
      </c>
      <c r="K99" s="43">
        <f t="shared" si="38"/>
        <v>1</v>
      </c>
      <c r="L99" s="43">
        <f t="shared" si="39"/>
        <v>1.4</v>
      </c>
      <c r="M99" s="43">
        <f t="shared" si="39"/>
        <v>1.4</v>
      </c>
      <c r="N99" s="43">
        <f t="shared" si="27"/>
        <v>1.5</v>
      </c>
      <c r="O99" s="23" t="str">
        <f t="shared" si="40"/>
        <v>PDE026649152</v>
      </c>
      <c r="P99" s="51">
        <f>VLOOKUP(C99,MAPPING!$B$24:$G$27,2,0)+(N99-0.5)/0.5*VLOOKUP(C99,MAPPING!$B$24:$G$27,4,0)</f>
        <v>11800</v>
      </c>
      <c r="Q99" s="72">
        <f>VLOOKUP(C99,MAPPING!$B$24:$G$27,6,0)</f>
        <v>3.401757367653961</v>
      </c>
      <c r="R99" s="105">
        <f>Q99*VLOOKUP(C99,MAPPING!$B$24:$H$27,7,0)</f>
        <v>5508.2615999999998</v>
      </c>
      <c r="S99" s="29">
        <f>VLOOKUP(H99,MAPPING!$B$3:$D$12,3,0)</f>
        <v>0</v>
      </c>
      <c r="T99" s="67">
        <f t="shared" si="28"/>
        <v>0</v>
      </c>
      <c r="U99" s="75">
        <v>0</v>
      </c>
      <c r="V99" s="29">
        <f>(J99*VLOOKUP(M99/J99,MAPPING!$B$15:$C$22,2,10))</f>
        <v>0</v>
      </c>
      <c r="W99" s="100">
        <v>0</v>
      </c>
      <c r="X99" s="68">
        <f>IFERROR(IF($M99&lt;6.000001,0,VLOOKUP($M99,할증료!$B:$C,2,1)),0)</f>
        <v>0</v>
      </c>
      <c r="Y99" s="67">
        <v>0</v>
      </c>
      <c r="Z99" s="29">
        <f t="shared" si="29"/>
        <v>17308.261599999998</v>
      </c>
      <c r="AB99" s="1" t="s">
        <v>684</v>
      </c>
      <c r="AC99" s="1" t="s">
        <v>131</v>
      </c>
      <c r="AD99" s="1" t="s">
        <v>908</v>
      </c>
      <c r="AE99" s="1" t="s">
        <v>963</v>
      </c>
      <c r="AF99" s="1" t="s">
        <v>964</v>
      </c>
      <c r="AG99" s="1" t="s">
        <v>965</v>
      </c>
      <c r="AH99" s="1">
        <v>10077</v>
      </c>
      <c r="AI99" s="1" t="s">
        <v>47</v>
      </c>
      <c r="AJ99" s="20">
        <v>1</v>
      </c>
      <c r="AK99" s="21">
        <v>1</v>
      </c>
      <c r="AL99" s="21">
        <v>1.4</v>
      </c>
      <c r="AM99" s="21">
        <v>1.4</v>
      </c>
      <c r="AN99" s="1" t="s">
        <v>48</v>
      </c>
      <c r="AO99" s="21">
        <v>28.8</v>
      </c>
      <c r="AP99" s="1" t="s">
        <v>49</v>
      </c>
      <c r="AQ99" s="1" t="s">
        <v>49</v>
      </c>
      <c r="AR99" s="1" t="s">
        <v>49</v>
      </c>
      <c r="AS99" s="1" t="s">
        <v>49</v>
      </c>
      <c r="AT99" s="1" t="s">
        <v>49</v>
      </c>
      <c r="AU99" s="1" t="s">
        <v>133</v>
      </c>
      <c r="AV99" s="1" t="s">
        <v>134</v>
      </c>
      <c r="AW99" s="1" t="s">
        <v>966</v>
      </c>
      <c r="AX99" s="1" t="s">
        <v>47</v>
      </c>
      <c r="AY99" s="1" t="s">
        <v>50</v>
      </c>
      <c r="AZ99" s="1" t="s">
        <v>967</v>
      </c>
      <c r="BA99" s="1" t="s">
        <v>968</v>
      </c>
      <c r="BB99" s="1" t="s">
        <v>968</v>
      </c>
      <c r="BC99" s="1" t="s">
        <v>915</v>
      </c>
      <c r="BD99" s="1" t="s">
        <v>693</v>
      </c>
      <c r="BE99" s="1" t="s">
        <v>135</v>
      </c>
      <c r="BF99" s="1" t="s">
        <v>52</v>
      </c>
      <c r="BG99" s="1" t="s">
        <v>53</v>
      </c>
      <c r="BH99" s="1" t="s">
        <v>47</v>
      </c>
      <c r="BI99" s="1" t="s">
        <v>159</v>
      </c>
    </row>
    <row r="100" spans="2:61" x14ac:dyDescent="0.25">
      <c r="B100" s="16">
        <f t="shared" si="30"/>
        <v>96</v>
      </c>
      <c r="C100" s="16" t="str">
        <f t="shared" si="31"/>
        <v>FRA</v>
      </c>
      <c r="D100" s="16" t="str">
        <f t="shared" si="32"/>
        <v>2025-08-03</v>
      </c>
      <c r="E100" s="16" t="str">
        <f t="shared" si="33"/>
        <v>99431947731</v>
      </c>
      <c r="F100" s="16" t="str">
        <f t="shared" si="34"/>
        <v>PDE026649151</v>
      </c>
      <c r="G100" s="16" t="str">
        <f t="shared" si="35"/>
        <v>이종란</v>
      </c>
      <c r="H100" s="16" t="str">
        <f t="shared" si="26"/>
        <v>일반(목록배제,Normal-Manifest Exception)</v>
      </c>
      <c r="I100" s="16">
        <f t="shared" si="36"/>
        <v>29.4</v>
      </c>
      <c r="J100" s="16">
        <f t="shared" si="37"/>
        <v>1</v>
      </c>
      <c r="K100" s="43">
        <f t="shared" si="38"/>
        <v>0.5</v>
      </c>
      <c r="L100" s="43">
        <f t="shared" si="39"/>
        <v>0.5</v>
      </c>
      <c r="M100" s="43">
        <f t="shared" si="39"/>
        <v>0.5</v>
      </c>
      <c r="N100" s="43">
        <f t="shared" si="27"/>
        <v>0.5</v>
      </c>
      <c r="O100" s="23" t="str">
        <f t="shared" si="40"/>
        <v>PDE026649151</v>
      </c>
      <c r="P100" s="51">
        <f>VLOOKUP(C100,MAPPING!$B$24:$G$27,2,0)+(N100-0.5)/0.5*VLOOKUP(C100,MAPPING!$B$24:$G$27,4,0)</f>
        <v>6900</v>
      </c>
      <c r="Q100" s="72">
        <f>VLOOKUP(C100,MAPPING!$B$24:$G$27,6,0)</f>
        <v>3.401757367653961</v>
      </c>
      <c r="R100" s="105">
        <f>Q100*VLOOKUP(C100,MAPPING!$B$24:$H$27,7,0)</f>
        <v>5508.2615999999998</v>
      </c>
      <c r="S100" s="29">
        <f>VLOOKUP(H100,MAPPING!$B$3:$D$12,3,0)</f>
        <v>1100</v>
      </c>
      <c r="T100" s="67">
        <f t="shared" si="28"/>
        <v>0</v>
      </c>
      <c r="U100" s="75">
        <v>0</v>
      </c>
      <c r="V100" s="29">
        <f>(J100*VLOOKUP(M100/J100,MAPPING!$B$15:$C$22,2,10))</f>
        <v>0</v>
      </c>
      <c r="W100" s="100">
        <v>0</v>
      </c>
      <c r="X100" s="68">
        <f>IFERROR(IF($M100&lt;6.000001,0,VLOOKUP($M100,할증료!$B:$C,2,1)),0)</f>
        <v>0</v>
      </c>
      <c r="Y100" s="67">
        <v>0</v>
      </c>
      <c r="Z100" s="29">
        <f t="shared" si="29"/>
        <v>13508.2616</v>
      </c>
      <c r="AB100" s="1" t="s">
        <v>684</v>
      </c>
      <c r="AC100" s="1" t="s">
        <v>131</v>
      </c>
      <c r="AD100" s="1" t="s">
        <v>908</v>
      </c>
      <c r="AE100" s="1" t="s">
        <v>969</v>
      </c>
      <c r="AF100" s="1" t="s">
        <v>970</v>
      </c>
      <c r="AG100" s="1" t="s">
        <v>971</v>
      </c>
      <c r="AH100" s="1">
        <v>38478</v>
      </c>
      <c r="AI100" s="1" t="s">
        <v>47</v>
      </c>
      <c r="AJ100" s="20">
        <v>1</v>
      </c>
      <c r="AK100" s="21">
        <v>0.5</v>
      </c>
      <c r="AL100" s="21">
        <v>0.5</v>
      </c>
      <c r="AM100" s="21">
        <v>0.5</v>
      </c>
      <c r="AN100" s="1" t="s">
        <v>54</v>
      </c>
      <c r="AO100" s="21">
        <v>29.4</v>
      </c>
      <c r="AP100" s="1" t="s">
        <v>49</v>
      </c>
      <c r="AQ100" s="1" t="s">
        <v>49</v>
      </c>
      <c r="AR100" s="1" t="s">
        <v>49</v>
      </c>
      <c r="AS100" s="1" t="s">
        <v>49</v>
      </c>
      <c r="AT100" s="1" t="s">
        <v>49</v>
      </c>
      <c r="AU100" s="1" t="s">
        <v>133</v>
      </c>
      <c r="AV100" s="1" t="s">
        <v>134</v>
      </c>
      <c r="AW100" s="1" t="s">
        <v>195</v>
      </c>
      <c r="AX100" s="1" t="s">
        <v>47</v>
      </c>
      <c r="AY100" s="1" t="s">
        <v>50</v>
      </c>
      <c r="AZ100" s="1" t="s">
        <v>972</v>
      </c>
      <c r="BA100" s="1" t="s">
        <v>973</v>
      </c>
      <c r="BB100" s="1" t="s">
        <v>973</v>
      </c>
      <c r="BC100" s="1" t="s">
        <v>915</v>
      </c>
      <c r="BD100" s="1" t="s">
        <v>693</v>
      </c>
      <c r="BE100" s="1" t="s">
        <v>135</v>
      </c>
      <c r="BF100" s="1" t="s">
        <v>52</v>
      </c>
      <c r="BG100" s="1" t="s">
        <v>53</v>
      </c>
      <c r="BH100" s="1" t="s">
        <v>47</v>
      </c>
      <c r="BI100" s="1" t="s">
        <v>159</v>
      </c>
    </row>
    <row r="101" spans="2:61" x14ac:dyDescent="0.25">
      <c r="B101" s="16">
        <f t="shared" si="30"/>
        <v>97</v>
      </c>
      <c r="C101" s="16" t="str">
        <f t="shared" si="31"/>
        <v>FRA</v>
      </c>
      <c r="D101" s="16" t="str">
        <f t="shared" si="32"/>
        <v>2025-08-03</v>
      </c>
      <c r="E101" s="16" t="str">
        <f t="shared" si="33"/>
        <v>99431947731</v>
      </c>
      <c r="F101" s="16" t="str">
        <f t="shared" si="34"/>
        <v>PDE026649146</v>
      </c>
      <c r="G101" s="16" t="str">
        <f t="shared" si="35"/>
        <v>남기웅</v>
      </c>
      <c r="H101" s="16" t="str">
        <f t="shared" si="26"/>
        <v>일반(목록배제,Normal-Manifest Exception)</v>
      </c>
      <c r="I101" s="16">
        <f t="shared" si="36"/>
        <v>70.39</v>
      </c>
      <c r="J101" s="16">
        <f t="shared" si="37"/>
        <v>1</v>
      </c>
      <c r="K101" s="43">
        <f t="shared" si="38"/>
        <v>0.5</v>
      </c>
      <c r="L101" s="43">
        <f t="shared" si="39"/>
        <v>0.5</v>
      </c>
      <c r="M101" s="43">
        <f t="shared" si="39"/>
        <v>0.5</v>
      </c>
      <c r="N101" s="43">
        <f t="shared" si="27"/>
        <v>0.5</v>
      </c>
      <c r="O101" s="23" t="str">
        <f t="shared" si="40"/>
        <v>PDE026649146</v>
      </c>
      <c r="P101" s="51">
        <f>VLOOKUP(C101,MAPPING!$B$24:$G$27,2,0)+(N101-0.5)/0.5*VLOOKUP(C101,MAPPING!$B$24:$G$27,4,0)</f>
        <v>6900</v>
      </c>
      <c r="Q101" s="72">
        <f>VLOOKUP(C101,MAPPING!$B$24:$G$27,6,0)</f>
        <v>3.401757367653961</v>
      </c>
      <c r="R101" s="105">
        <f>Q101*VLOOKUP(C101,MAPPING!$B$24:$H$27,7,0)</f>
        <v>5508.2615999999998</v>
      </c>
      <c r="S101" s="29">
        <f>VLOOKUP(H101,MAPPING!$B$3:$D$12,3,0)</f>
        <v>1100</v>
      </c>
      <c r="T101" s="67">
        <f t="shared" si="28"/>
        <v>0</v>
      </c>
      <c r="U101" s="75">
        <v>0</v>
      </c>
      <c r="V101" s="29">
        <f>(J101*VLOOKUP(M101/J101,MAPPING!$B$15:$C$22,2,10))</f>
        <v>0</v>
      </c>
      <c r="W101" s="100">
        <v>0</v>
      </c>
      <c r="X101" s="68">
        <f>IFERROR(IF($M101&lt;6.000001,0,VLOOKUP($M101,할증료!$B:$C,2,1)),0)</f>
        <v>0</v>
      </c>
      <c r="Y101" s="67">
        <v>0</v>
      </c>
      <c r="Z101" s="29">
        <f t="shared" si="29"/>
        <v>13508.2616</v>
      </c>
      <c r="AB101" s="1" t="s">
        <v>684</v>
      </c>
      <c r="AC101" s="1" t="s">
        <v>131</v>
      </c>
      <c r="AD101" s="1" t="s">
        <v>908</v>
      </c>
      <c r="AE101" s="1" t="s">
        <v>974</v>
      </c>
      <c r="AF101" s="1" t="s">
        <v>381</v>
      </c>
      <c r="AG101" s="1" t="s">
        <v>382</v>
      </c>
      <c r="AH101" s="1">
        <v>6327</v>
      </c>
      <c r="AI101" s="1" t="s">
        <v>47</v>
      </c>
      <c r="AJ101" s="20">
        <v>1</v>
      </c>
      <c r="AK101" s="21">
        <v>0.5</v>
      </c>
      <c r="AL101" s="21">
        <v>0.5</v>
      </c>
      <c r="AM101" s="21">
        <v>0.5</v>
      </c>
      <c r="AN101" s="1" t="s">
        <v>54</v>
      </c>
      <c r="AO101" s="21">
        <v>70.39</v>
      </c>
      <c r="AP101" s="1" t="s">
        <v>49</v>
      </c>
      <c r="AQ101" s="1" t="s">
        <v>49</v>
      </c>
      <c r="AR101" s="1" t="s">
        <v>49</v>
      </c>
      <c r="AS101" s="1" t="s">
        <v>49</v>
      </c>
      <c r="AT101" s="1" t="s">
        <v>49</v>
      </c>
      <c r="AU101" s="1" t="s">
        <v>133</v>
      </c>
      <c r="AV101" s="1" t="s">
        <v>134</v>
      </c>
      <c r="AW101" s="1" t="s">
        <v>383</v>
      </c>
      <c r="AX101" s="1" t="s">
        <v>47</v>
      </c>
      <c r="AY101" s="1" t="s">
        <v>50</v>
      </c>
      <c r="AZ101" s="1" t="s">
        <v>975</v>
      </c>
      <c r="BA101" s="1" t="s">
        <v>976</v>
      </c>
      <c r="BB101" s="1" t="s">
        <v>976</v>
      </c>
      <c r="BC101" s="1" t="s">
        <v>915</v>
      </c>
      <c r="BD101" s="1" t="s">
        <v>693</v>
      </c>
      <c r="BE101" s="1" t="s">
        <v>135</v>
      </c>
      <c r="BF101" s="1" t="s">
        <v>52</v>
      </c>
      <c r="BG101" s="1" t="s">
        <v>53</v>
      </c>
      <c r="BH101" s="1" t="s">
        <v>47</v>
      </c>
      <c r="BI101" s="1" t="s">
        <v>159</v>
      </c>
    </row>
    <row r="102" spans="2:61" x14ac:dyDescent="0.25">
      <c r="B102" s="16">
        <f t="shared" si="30"/>
        <v>98</v>
      </c>
      <c r="C102" s="16" t="str">
        <f t="shared" si="31"/>
        <v>FRA</v>
      </c>
      <c r="D102" s="16" t="str">
        <f t="shared" si="32"/>
        <v>2025-08-03</v>
      </c>
      <c r="E102" s="16" t="str">
        <f t="shared" si="33"/>
        <v>99431947731</v>
      </c>
      <c r="F102" s="16" t="str">
        <f t="shared" si="34"/>
        <v>PDE026649140</v>
      </c>
      <c r="G102" s="16" t="str">
        <f t="shared" si="35"/>
        <v>임지용</v>
      </c>
      <c r="H102" s="16" t="str">
        <f t="shared" si="26"/>
        <v>일반(목록배제,Normal-Manifest Exception)</v>
      </c>
      <c r="I102" s="16">
        <f t="shared" si="36"/>
        <v>46.2</v>
      </c>
      <c r="J102" s="16">
        <f t="shared" si="37"/>
        <v>1</v>
      </c>
      <c r="K102" s="43">
        <f t="shared" si="38"/>
        <v>0.5</v>
      </c>
      <c r="L102" s="43">
        <f t="shared" si="39"/>
        <v>0.6</v>
      </c>
      <c r="M102" s="43">
        <f t="shared" si="39"/>
        <v>0.6</v>
      </c>
      <c r="N102" s="43">
        <f t="shared" si="27"/>
        <v>1</v>
      </c>
      <c r="O102" s="23" t="str">
        <f t="shared" si="40"/>
        <v>PDE026649140</v>
      </c>
      <c r="P102" s="51">
        <f>VLOOKUP(C102,MAPPING!$B$24:$G$27,2,0)+(N102-0.5)/0.5*VLOOKUP(C102,MAPPING!$B$24:$G$27,4,0)</f>
        <v>9350</v>
      </c>
      <c r="Q102" s="72">
        <f>VLOOKUP(C102,MAPPING!$B$24:$G$27,6,0)</f>
        <v>3.401757367653961</v>
      </c>
      <c r="R102" s="105">
        <f>Q102*VLOOKUP(C102,MAPPING!$B$24:$H$27,7,0)</f>
        <v>5508.2615999999998</v>
      </c>
      <c r="S102" s="29">
        <f>VLOOKUP(H102,MAPPING!$B$3:$D$12,3,0)</f>
        <v>1100</v>
      </c>
      <c r="T102" s="67">
        <f t="shared" si="28"/>
        <v>0</v>
      </c>
      <c r="U102" s="75">
        <v>0</v>
      </c>
      <c r="V102" s="29">
        <f>(J102*VLOOKUP(M102/J102,MAPPING!$B$15:$C$22,2,10))</f>
        <v>0</v>
      </c>
      <c r="W102" s="100">
        <v>0</v>
      </c>
      <c r="X102" s="68">
        <f>IFERROR(IF($M102&lt;6.000001,0,VLOOKUP($M102,할증료!$B:$C,2,1)),0)</f>
        <v>0</v>
      </c>
      <c r="Y102" s="67">
        <v>0</v>
      </c>
      <c r="Z102" s="29">
        <f t="shared" si="29"/>
        <v>15958.2616</v>
      </c>
      <c r="AB102" s="1" t="s">
        <v>684</v>
      </c>
      <c r="AC102" s="1" t="s">
        <v>131</v>
      </c>
      <c r="AD102" s="1" t="s">
        <v>908</v>
      </c>
      <c r="AE102" s="1" t="s">
        <v>977</v>
      </c>
      <c r="AF102" s="1" t="s">
        <v>927</v>
      </c>
      <c r="AG102" s="1" t="s">
        <v>928</v>
      </c>
      <c r="AH102" s="1">
        <v>24824</v>
      </c>
      <c r="AI102" s="1" t="s">
        <v>978</v>
      </c>
      <c r="AJ102" s="20">
        <v>1</v>
      </c>
      <c r="AK102" s="21">
        <v>0.5</v>
      </c>
      <c r="AL102" s="21">
        <v>0.6</v>
      </c>
      <c r="AM102" s="21">
        <v>0.6</v>
      </c>
      <c r="AN102" s="1" t="s">
        <v>54</v>
      </c>
      <c r="AO102" s="21">
        <v>46.2</v>
      </c>
      <c r="AP102" s="1" t="s">
        <v>49</v>
      </c>
      <c r="AQ102" s="1" t="s">
        <v>49</v>
      </c>
      <c r="AR102" s="1" t="s">
        <v>49</v>
      </c>
      <c r="AS102" s="1" t="s">
        <v>49</v>
      </c>
      <c r="AT102" s="1" t="s">
        <v>49</v>
      </c>
      <c r="AU102" s="1" t="s">
        <v>133</v>
      </c>
      <c r="AV102" s="1" t="s">
        <v>134</v>
      </c>
      <c r="AW102" s="1" t="s">
        <v>929</v>
      </c>
      <c r="AX102" s="1" t="s">
        <v>47</v>
      </c>
      <c r="AY102" s="1" t="s">
        <v>50</v>
      </c>
      <c r="AZ102" s="1" t="s">
        <v>979</v>
      </c>
      <c r="BA102" s="1" t="s">
        <v>980</v>
      </c>
      <c r="BB102" s="1" t="s">
        <v>980</v>
      </c>
      <c r="BC102" s="1" t="s">
        <v>915</v>
      </c>
      <c r="BD102" s="1" t="s">
        <v>693</v>
      </c>
      <c r="BE102" s="1" t="s">
        <v>135</v>
      </c>
      <c r="BF102" s="1" t="s">
        <v>52</v>
      </c>
      <c r="BG102" s="1" t="s">
        <v>53</v>
      </c>
      <c r="BH102" s="1" t="s">
        <v>47</v>
      </c>
      <c r="BI102" s="1" t="s">
        <v>159</v>
      </c>
    </row>
    <row r="103" spans="2:61" x14ac:dyDescent="0.25">
      <c r="B103" s="16">
        <f t="shared" si="30"/>
        <v>99</v>
      </c>
      <c r="C103" s="16" t="str">
        <f t="shared" si="31"/>
        <v>FRA</v>
      </c>
      <c r="D103" s="16" t="str">
        <f t="shared" si="32"/>
        <v>2025-08-03</v>
      </c>
      <c r="E103" s="16" t="str">
        <f t="shared" si="33"/>
        <v>99431947731</v>
      </c>
      <c r="F103" s="16" t="str">
        <f t="shared" si="34"/>
        <v>PDE026649135</v>
      </c>
      <c r="G103" s="16" t="str">
        <f t="shared" si="35"/>
        <v>신우리</v>
      </c>
      <c r="H103" s="16" t="str">
        <f t="shared" si="26"/>
        <v>목록(Manifest)</v>
      </c>
      <c r="I103" s="16">
        <f t="shared" si="36"/>
        <v>23.08</v>
      </c>
      <c r="J103" s="16">
        <f t="shared" si="37"/>
        <v>1</v>
      </c>
      <c r="K103" s="43">
        <f t="shared" si="38"/>
        <v>0.5</v>
      </c>
      <c r="L103" s="43">
        <f t="shared" si="39"/>
        <v>0.5</v>
      </c>
      <c r="M103" s="43">
        <f t="shared" si="39"/>
        <v>0.5</v>
      </c>
      <c r="N103" s="43">
        <f t="shared" si="27"/>
        <v>0.5</v>
      </c>
      <c r="O103" s="23" t="str">
        <f t="shared" si="40"/>
        <v>PDE026649135</v>
      </c>
      <c r="P103" s="51">
        <f>VLOOKUP(C103,MAPPING!$B$24:$G$27,2,0)+(N103-0.5)/0.5*VLOOKUP(C103,MAPPING!$B$24:$G$27,4,0)</f>
        <v>6900</v>
      </c>
      <c r="Q103" s="72">
        <f>VLOOKUP(C103,MAPPING!$B$24:$G$27,6,0)</f>
        <v>3.401757367653961</v>
      </c>
      <c r="R103" s="105">
        <f>Q103*VLOOKUP(C103,MAPPING!$B$24:$H$27,7,0)</f>
        <v>5508.2615999999998</v>
      </c>
      <c r="S103" s="29">
        <f>VLOOKUP(H103,MAPPING!$B$3:$D$12,3,0)</f>
        <v>0</v>
      </c>
      <c r="T103" s="67">
        <f t="shared" si="28"/>
        <v>0</v>
      </c>
      <c r="U103" s="75">
        <v>0</v>
      </c>
      <c r="V103" s="29">
        <f>(J103*VLOOKUP(M103/J103,MAPPING!$B$15:$C$22,2,10))</f>
        <v>0</v>
      </c>
      <c r="W103" s="100">
        <v>0</v>
      </c>
      <c r="X103" s="68">
        <f>IFERROR(IF($M103&lt;6.000001,0,VLOOKUP($M103,할증료!$B:$C,2,1)),0)</f>
        <v>0</v>
      </c>
      <c r="Y103" s="67">
        <v>0</v>
      </c>
      <c r="Z103" s="29">
        <f t="shared" si="29"/>
        <v>12408.2616</v>
      </c>
      <c r="AB103" s="1" t="s">
        <v>684</v>
      </c>
      <c r="AC103" s="1" t="s">
        <v>131</v>
      </c>
      <c r="AD103" s="1" t="s">
        <v>908</v>
      </c>
      <c r="AE103" s="1" t="s">
        <v>981</v>
      </c>
      <c r="AF103" s="1" t="s">
        <v>982</v>
      </c>
      <c r="AG103" s="1" t="s">
        <v>983</v>
      </c>
      <c r="AH103" s="1">
        <v>54597</v>
      </c>
      <c r="AI103" s="1" t="s">
        <v>47</v>
      </c>
      <c r="AJ103" s="20">
        <v>1</v>
      </c>
      <c r="AK103" s="21">
        <v>0.5</v>
      </c>
      <c r="AL103" s="21">
        <v>0.5</v>
      </c>
      <c r="AM103" s="21">
        <v>0.5</v>
      </c>
      <c r="AN103" s="1" t="s">
        <v>48</v>
      </c>
      <c r="AO103" s="21">
        <v>23.08</v>
      </c>
      <c r="AP103" s="1" t="s">
        <v>49</v>
      </c>
      <c r="AQ103" s="1" t="s">
        <v>49</v>
      </c>
      <c r="AR103" s="1" t="s">
        <v>49</v>
      </c>
      <c r="AS103" s="1" t="s">
        <v>49</v>
      </c>
      <c r="AT103" s="1" t="s">
        <v>49</v>
      </c>
      <c r="AU103" s="1" t="s">
        <v>133</v>
      </c>
      <c r="AV103" s="1" t="s">
        <v>134</v>
      </c>
      <c r="AW103" s="1" t="s">
        <v>984</v>
      </c>
      <c r="AX103" s="1" t="s">
        <v>47</v>
      </c>
      <c r="AY103" s="1" t="s">
        <v>50</v>
      </c>
      <c r="AZ103" s="1" t="s">
        <v>985</v>
      </c>
      <c r="BA103" s="1" t="s">
        <v>986</v>
      </c>
      <c r="BB103" s="1" t="s">
        <v>986</v>
      </c>
      <c r="BC103" s="1" t="s">
        <v>915</v>
      </c>
      <c r="BD103" s="1" t="s">
        <v>693</v>
      </c>
      <c r="BE103" s="1" t="s">
        <v>135</v>
      </c>
      <c r="BF103" s="1" t="s">
        <v>52</v>
      </c>
      <c r="BG103" s="1" t="s">
        <v>53</v>
      </c>
      <c r="BH103" s="1" t="s">
        <v>47</v>
      </c>
      <c r="BI103" s="1" t="s">
        <v>159</v>
      </c>
    </row>
    <row r="104" spans="2:61" x14ac:dyDescent="0.25">
      <c r="B104" s="16">
        <f t="shared" si="30"/>
        <v>100</v>
      </c>
      <c r="C104" s="16" t="str">
        <f t="shared" si="31"/>
        <v>FRA</v>
      </c>
      <c r="D104" s="16" t="str">
        <f t="shared" si="32"/>
        <v>2025-08-03</v>
      </c>
      <c r="E104" s="16" t="str">
        <f t="shared" si="33"/>
        <v>99431947731</v>
      </c>
      <c r="F104" s="16" t="str">
        <f t="shared" si="34"/>
        <v>PDE026649134</v>
      </c>
      <c r="G104" s="16" t="str">
        <f t="shared" si="35"/>
        <v>장지수</v>
      </c>
      <c r="H104" s="16" t="str">
        <f t="shared" si="26"/>
        <v>일반(목록배제,Normal-Manifest Exception)</v>
      </c>
      <c r="I104" s="16">
        <f t="shared" si="36"/>
        <v>41.55</v>
      </c>
      <c r="J104" s="16">
        <f t="shared" si="37"/>
        <v>1</v>
      </c>
      <c r="K104" s="43">
        <f t="shared" si="38"/>
        <v>3.5</v>
      </c>
      <c r="L104" s="43">
        <f t="shared" si="39"/>
        <v>5.4</v>
      </c>
      <c r="M104" s="43">
        <f t="shared" si="39"/>
        <v>5.5</v>
      </c>
      <c r="N104" s="43">
        <f t="shared" si="27"/>
        <v>5.5</v>
      </c>
      <c r="O104" s="23" t="str">
        <f t="shared" si="40"/>
        <v>PDE026649134</v>
      </c>
      <c r="P104" s="51">
        <f>VLOOKUP(C104,MAPPING!$B$24:$G$27,2,0)+(N104-0.5)/0.5*VLOOKUP(C104,MAPPING!$B$24:$G$27,4,0)</f>
        <v>31400</v>
      </c>
      <c r="Q104" s="72">
        <f>VLOOKUP(C104,MAPPING!$B$24:$G$27,6,0)</f>
        <v>3.401757367653961</v>
      </c>
      <c r="R104" s="105">
        <f>Q104*VLOOKUP(C104,MAPPING!$B$24:$H$27,7,0)</f>
        <v>5508.2615999999998</v>
      </c>
      <c r="S104" s="29">
        <f>VLOOKUP(H104,MAPPING!$B$3:$D$12,3,0)</f>
        <v>1100</v>
      </c>
      <c r="T104" s="67">
        <f t="shared" si="28"/>
        <v>0</v>
      </c>
      <c r="U104" s="75">
        <v>0</v>
      </c>
      <c r="V104" s="29">
        <f>(J104*VLOOKUP(M104/J104,MAPPING!$B$15:$C$22,2,10))</f>
        <v>1200</v>
      </c>
      <c r="W104" s="100">
        <v>0</v>
      </c>
      <c r="X104" s="68">
        <f>IFERROR(IF($M104&lt;6.000001,0,VLOOKUP($M104,할증료!$B:$C,2,1)),0)</f>
        <v>0</v>
      </c>
      <c r="Y104" s="67">
        <v>0</v>
      </c>
      <c r="Z104" s="29">
        <f t="shared" si="29"/>
        <v>39208.261599999998</v>
      </c>
      <c r="AB104" s="1" t="s">
        <v>684</v>
      </c>
      <c r="AC104" s="1" t="s">
        <v>131</v>
      </c>
      <c r="AD104" s="1" t="s">
        <v>908</v>
      </c>
      <c r="AE104" s="1" t="s">
        <v>987</v>
      </c>
      <c r="AF104" s="1" t="s">
        <v>988</v>
      </c>
      <c r="AG104" s="1" t="s">
        <v>989</v>
      </c>
      <c r="AH104" s="1">
        <v>5673</v>
      </c>
      <c r="AI104" s="1" t="s">
        <v>160</v>
      </c>
      <c r="AJ104" s="20">
        <v>1</v>
      </c>
      <c r="AK104" s="21">
        <v>3.5</v>
      </c>
      <c r="AL104" s="21">
        <v>5.4</v>
      </c>
      <c r="AM104" s="21">
        <v>5.5</v>
      </c>
      <c r="AN104" s="1" t="s">
        <v>54</v>
      </c>
      <c r="AO104" s="21">
        <v>41.55</v>
      </c>
      <c r="AP104" s="1" t="s">
        <v>49</v>
      </c>
      <c r="AQ104" s="1" t="s">
        <v>49</v>
      </c>
      <c r="AR104" s="1" t="s">
        <v>49</v>
      </c>
      <c r="AS104" s="1" t="s">
        <v>49</v>
      </c>
      <c r="AT104" s="1" t="s">
        <v>49</v>
      </c>
      <c r="AU104" s="1" t="s">
        <v>133</v>
      </c>
      <c r="AV104" s="1" t="s">
        <v>134</v>
      </c>
      <c r="AW104" s="1" t="s">
        <v>990</v>
      </c>
      <c r="AX104" s="1" t="s">
        <v>47</v>
      </c>
      <c r="AY104" s="1" t="s">
        <v>50</v>
      </c>
      <c r="AZ104" s="1" t="s">
        <v>991</v>
      </c>
      <c r="BA104" s="1" t="s">
        <v>992</v>
      </c>
      <c r="BB104" s="1" t="s">
        <v>992</v>
      </c>
      <c r="BC104" s="1" t="s">
        <v>915</v>
      </c>
      <c r="BD104" s="1" t="s">
        <v>693</v>
      </c>
      <c r="BE104" s="1" t="s">
        <v>135</v>
      </c>
      <c r="BF104" s="1" t="s">
        <v>52</v>
      </c>
      <c r="BG104" s="1" t="s">
        <v>53</v>
      </c>
      <c r="BH104" s="1" t="s">
        <v>47</v>
      </c>
      <c r="BI104" s="1" t="s">
        <v>159</v>
      </c>
    </row>
    <row r="105" spans="2:61" x14ac:dyDescent="0.25">
      <c r="B105" s="16">
        <f t="shared" si="30"/>
        <v>101</v>
      </c>
      <c r="C105" s="16" t="str">
        <f t="shared" si="31"/>
        <v>FRA</v>
      </c>
      <c r="D105" s="16" t="str">
        <f t="shared" si="32"/>
        <v>2025-08-03</v>
      </c>
      <c r="E105" s="16" t="str">
        <f t="shared" si="33"/>
        <v>99431947731</v>
      </c>
      <c r="F105" s="16" t="str">
        <f t="shared" si="34"/>
        <v>PDE026649122</v>
      </c>
      <c r="G105" s="16" t="str">
        <f t="shared" si="35"/>
        <v>서승건</v>
      </c>
      <c r="H105" s="16" t="str">
        <f t="shared" si="26"/>
        <v>목록(Manifest)</v>
      </c>
      <c r="I105" s="16">
        <f t="shared" si="36"/>
        <v>53.07</v>
      </c>
      <c r="J105" s="16">
        <f t="shared" si="37"/>
        <v>1</v>
      </c>
      <c r="K105" s="43">
        <f t="shared" si="38"/>
        <v>0.5</v>
      </c>
      <c r="L105" s="43">
        <f t="shared" si="39"/>
        <v>3.2</v>
      </c>
      <c r="M105" s="43">
        <f t="shared" si="39"/>
        <v>3.2</v>
      </c>
      <c r="N105" s="43">
        <f t="shared" si="27"/>
        <v>3.5</v>
      </c>
      <c r="O105" s="23" t="str">
        <f t="shared" si="40"/>
        <v>PDE026649122</v>
      </c>
      <c r="P105" s="51">
        <f>VLOOKUP(C105,MAPPING!$B$24:$G$27,2,0)+(N105-0.5)/0.5*VLOOKUP(C105,MAPPING!$B$24:$G$27,4,0)</f>
        <v>21600</v>
      </c>
      <c r="Q105" s="72">
        <f>VLOOKUP(C105,MAPPING!$B$24:$G$27,6,0)</f>
        <v>3.401757367653961</v>
      </c>
      <c r="R105" s="105">
        <f>Q105*VLOOKUP(C105,MAPPING!$B$24:$H$27,7,0)</f>
        <v>5508.2615999999998</v>
      </c>
      <c r="S105" s="29">
        <f>VLOOKUP(H105,MAPPING!$B$3:$D$12,3,0)</f>
        <v>0</v>
      </c>
      <c r="T105" s="67">
        <f t="shared" si="28"/>
        <v>0</v>
      </c>
      <c r="U105" s="75">
        <v>0</v>
      </c>
      <c r="V105" s="29">
        <f>(J105*VLOOKUP(M105/J105,MAPPING!$B$15:$C$22,2,10))</f>
        <v>550</v>
      </c>
      <c r="W105" s="100">
        <v>0</v>
      </c>
      <c r="X105" s="68">
        <f>IFERROR(IF($M105&lt;6.000001,0,VLOOKUP($M105,할증료!$B:$C,2,1)),0)</f>
        <v>0</v>
      </c>
      <c r="Y105" s="67">
        <v>0</v>
      </c>
      <c r="Z105" s="29">
        <f t="shared" si="29"/>
        <v>27658.261599999998</v>
      </c>
      <c r="AB105" s="1" t="s">
        <v>684</v>
      </c>
      <c r="AC105" s="1" t="s">
        <v>131</v>
      </c>
      <c r="AD105" s="1" t="s">
        <v>908</v>
      </c>
      <c r="AE105" s="1" t="s">
        <v>993</v>
      </c>
      <c r="AF105" s="1" t="s">
        <v>994</v>
      </c>
      <c r="AG105" s="1" t="s">
        <v>995</v>
      </c>
      <c r="AH105" s="1">
        <v>4322</v>
      </c>
      <c r="AI105" s="1" t="s">
        <v>47</v>
      </c>
      <c r="AJ105" s="20">
        <v>1</v>
      </c>
      <c r="AK105" s="21">
        <v>0.5</v>
      </c>
      <c r="AL105" s="21">
        <v>3.2</v>
      </c>
      <c r="AM105" s="21">
        <v>3.2</v>
      </c>
      <c r="AN105" s="1" t="s">
        <v>48</v>
      </c>
      <c r="AO105" s="21">
        <v>53.07</v>
      </c>
      <c r="AP105" s="1" t="s">
        <v>49</v>
      </c>
      <c r="AQ105" s="1" t="s">
        <v>49</v>
      </c>
      <c r="AR105" s="1" t="s">
        <v>49</v>
      </c>
      <c r="AS105" s="1" t="s">
        <v>49</v>
      </c>
      <c r="AT105" s="1" t="s">
        <v>49</v>
      </c>
      <c r="AU105" s="1" t="s">
        <v>133</v>
      </c>
      <c r="AV105" s="1" t="s">
        <v>134</v>
      </c>
      <c r="AW105" s="1" t="s">
        <v>633</v>
      </c>
      <c r="AX105" s="1" t="s">
        <v>47</v>
      </c>
      <c r="AY105" s="1" t="s">
        <v>50</v>
      </c>
      <c r="AZ105" s="1" t="s">
        <v>996</v>
      </c>
      <c r="BA105" s="1" t="s">
        <v>997</v>
      </c>
      <c r="BB105" s="1" t="s">
        <v>997</v>
      </c>
      <c r="BC105" s="1" t="s">
        <v>915</v>
      </c>
      <c r="BD105" s="1" t="s">
        <v>693</v>
      </c>
      <c r="BE105" s="1" t="s">
        <v>135</v>
      </c>
      <c r="BF105" s="1" t="s">
        <v>52</v>
      </c>
      <c r="BG105" s="1" t="s">
        <v>53</v>
      </c>
      <c r="BH105" s="1" t="s">
        <v>47</v>
      </c>
      <c r="BI105" s="1" t="s">
        <v>159</v>
      </c>
    </row>
    <row r="106" spans="2:61" x14ac:dyDescent="0.25">
      <c r="B106" s="16">
        <f t="shared" si="30"/>
        <v>102</v>
      </c>
      <c r="C106" s="16" t="str">
        <f t="shared" si="31"/>
        <v>CDG</v>
      </c>
      <c r="D106" s="16" t="str">
        <f t="shared" si="32"/>
        <v>2025-08-05</v>
      </c>
      <c r="E106" s="16" t="str">
        <f t="shared" si="33"/>
        <v>18042697093</v>
      </c>
      <c r="F106" s="16" t="str">
        <f t="shared" si="34"/>
        <v>PFR027987235</v>
      </c>
      <c r="G106" s="16" t="str">
        <f t="shared" si="35"/>
        <v>성시진</v>
      </c>
      <c r="H106" s="16" t="str">
        <f t="shared" si="26"/>
        <v>간이(Simple)</v>
      </c>
      <c r="I106" s="16">
        <f t="shared" si="36"/>
        <v>464.1</v>
      </c>
      <c r="J106" s="16">
        <f t="shared" si="37"/>
        <v>1</v>
      </c>
      <c r="K106" s="43">
        <f t="shared" si="38"/>
        <v>0.5</v>
      </c>
      <c r="L106" s="43">
        <f t="shared" si="39"/>
        <v>0.5</v>
      </c>
      <c r="M106" s="43">
        <f t="shared" si="39"/>
        <v>0.5</v>
      </c>
      <c r="N106" s="43">
        <f t="shared" si="27"/>
        <v>0.5</v>
      </c>
      <c r="O106" s="23" t="str">
        <f t="shared" si="40"/>
        <v>PFR027987235</v>
      </c>
      <c r="P106" s="51">
        <f>VLOOKUP(C106,MAPPING!$B$24:$G$27,2,0)+(N106-0.5)/0.5*VLOOKUP(C106,MAPPING!$B$24:$G$27,4,0)</f>
        <v>0</v>
      </c>
      <c r="Q106" s="72">
        <f>VLOOKUP(C106,MAPPING!$B$24:$G$27,6,0)</f>
        <v>3350</v>
      </c>
      <c r="R106" s="105">
        <f>Q106*VLOOKUP(C106,MAPPING!$B$24:$H$27,7,0)</f>
        <v>3350</v>
      </c>
      <c r="S106" s="29">
        <f>VLOOKUP(H106,MAPPING!$B$3:$D$12,3,0)</f>
        <v>1100</v>
      </c>
      <c r="T106" s="67">
        <f t="shared" si="28"/>
        <v>0</v>
      </c>
      <c r="U106" s="75">
        <v>0</v>
      </c>
      <c r="V106" s="29">
        <f>(J106*VLOOKUP(M106/J106,MAPPING!$B$15:$C$22,2,10))</f>
        <v>0</v>
      </c>
      <c r="W106" s="100">
        <v>0</v>
      </c>
      <c r="X106" s="68">
        <f>IFERROR(IF($M106&lt;6.000001,0,VLOOKUP($M106,할증료!$B:$C,2,1)),0)</f>
        <v>0</v>
      </c>
      <c r="Y106" s="67">
        <v>0</v>
      </c>
      <c r="Z106" s="29">
        <f t="shared" si="29"/>
        <v>4450</v>
      </c>
      <c r="AB106" s="1" t="s">
        <v>998</v>
      </c>
      <c r="AC106" s="1" t="s">
        <v>142</v>
      </c>
      <c r="AD106" s="1" t="s">
        <v>999</v>
      </c>
      <c r="AE106" s="1" t="s">
        <v>1000</v>
      </c>
      <c r="AF106" s="1" t="s">
        <v>1001</v>
      </c>
      <c r="AG106" s="1" t="s">
        <v>1002</v>
      </c>
      <c r="AH106" s="1">
        <v>4969</v>
      </c>
      <c r="AI106" s="1" t="s">
        <v>47</v>
      </c>
      <c r="AJ106" s="20">
        <v>1</v>
      </c>
      <c r="AK106" s="21">
        <v>0.5</v>
      </c>
      <c r="AL106" s="21">
        <v>0.5</v>
      </c>
      <c r="AM106" s="21">
        <v>0.5</v>
      </c>
      <c r="AN106" s="1" t="s">
        <v>56</v>
      </c>
      <c r="AO106" s="21">
        <v>464.1</v>
      </c>
      <c r="AP106" s="1" t="s">
        <v>49</v>
      </c>
      <c r="AQ106" s="1" t="s">
        <v>49</v>
      </c>
      <c r="AR106" s="1" t="s">
        <v>49</v>
      </c>
      <c r="AS106" s="1" t="s">
        <v>49</v>
      </c>
      <c r="AT106" s="1" t="s">
        <v>49</v>
      </c>
      <c r="AU106" s="1" t="s">
        <v>143</v>
      </c>
      <c r="AV106" s="1" t="s">
        <v>144</v>
      </c>
      <c r="AW106" s="1" t="s">
        <v>1003</v>
      </c>
      <c r="AX106" s="1" t="s">
        <v>47</v>
      </c>
      <c r="AY106" s="1" t="s">
        <v>50</v>
      </c>
      <c r="AZ106" s="1" t="s">
        <v>1004</v>
      </c>
      <c r="BA106" s="1" t="s">
        <v>1005</v>
      </c>
      <c r="BB106" s="1" t="s">
        <v>1005</v>
      </c>
      <c r="BC106" s="1" t="s">
        <v>145</v>
      </c>
      <c r="BD106" s="1" t="s">
        <v>47</v>
      </c>
      <c r="BE106" s="1" t="s">
        <v>146</v>
      </c>
      <c r="BF106" s="1" t="s">
        <v>52</v>
      </c>
      <c r="BG106" s="1" t="s">
        <v>53</v>
      </c>
      <c r="BH106" s="1" t="s">
        <v>47</v>
      </c>
      <c r="BI106" s="1" t="s">
        <v>159</v>
      </c>
    </row>
    <row r="107" spans="2:61" x14ac:dyDescent="0.25">
      <c r="B107" s="16">
        <f t="shared" si="30"/>
        <v>103</v>
      </c>
      <c r="C107" s="16" t="str">
        <f t="shared" si="31"/>
        <v>CDG</v>
      </c>
      <c r="D107" s="16" t="str">
        <f t="shared" si="32"/>
        <v>2025-08-05</v>
      </c>
      <c r="E107" s="16" t="str">
        <f t="shared" si="33"/>
        <v>18042697093</v>
      </c>
      <c r="F107" s="16" t="str">
        <f t="shared" si="34"/>
        <v>PFR027987219</v>
      </c>
      <c r="G107" s="16" t="str">
        <f t="shared" si="35"/>
        <v>박인호</v>
      </c>
      <c r="H107" s="16" t="str">
        <f t="shared" si="26"/>
        <v>목록(Manifest)</v>
      </c>
      <c r="I107" s="16">
        <f t="shared" si="36"/>
        <v>45.65</v>
      </c>
      <c r="J107" s="16">
        <f t="shared" si="37"/>
        <v>1</v>
      </c>
      <c r="K107" s="43">
        <f t="shared" si="38"/>
        <v>0.5</v>
      </c>
      <c r="L107" s="43">
        <f t="shared" si="39"/>
        <v>0.2</v>
      </c>
      <c r="M107" s="43">
        <f t="shared" si="39"/>
        <v>0.5</v>
      </c>
      <c r="N107" s="43">
        <f t="shared" si="27"/>
        <v>0.5</v>
      </c>
      <c r="O107" s="23" t="str">
        <f t="shared" si="40"/>
        <v>PFR027987219</v>
      </c>
      <c r="P107" s="51">
        <f>VLOOKUP(C107,MAPPING!$B$24:$G$27,2,0)+(N107-0.5)/0.5*VLOOKUP(C107,MAPPING!$B$24:$G$27,4,0)</f>
        <v>0</v>
      </c>
      <c r="Q107" s="72">
        <f>VLOOKUP(C107,MAPPING!$B$24:$G$27,6,0)</f>
        <v>3350</v>
      </c>
      <c r="R107" s="105">
        <f>Q107*VLOOKUP(C107,MAPPING!$B$24:$H$27,7,0)</f>
        <v>3350</v>
      </c>
      <c r="S107" s="29">
        <f>VLOOKUP(H107,MAPPING!$B$3:$D$12,3,0)</f>
        <v>0</v>
      </c>
      <c r="T107" s="67">
        <f t="shared" si="28"/>
        <v>0</v>
      </c>
      <c r="U107" s="75">
        <v>0</v>
      </c>
      <c r="V107" s="29">
        <f>(J107*VLOOKUP(M107/J107,MAPPING!$B$15:$C$22,2,10))</f>
        <v>0</v>
      </c>
      <c r="W107" s="100">
        <v>0</v>
      </c>
      <c r="X107" s="68">
        <f>IFERROR(IF($M107&lt;6.000001,0,VLOOKUP($M107,할증료!$B:$C,2,1)),0)</f>
        <v>0</v>
      </c>
      <c r="Y107" s="67">
        <v>0</v>
      </c>
      <c r="Z107" s="29">
        <f t="shared" si="29"/>
        <v>3350</v>
      </c>
      <c r="AB107" s="1" t="s">
        <v>998</v>
      </c>
      <c r="AC107" s="1" t="s">
        <v>142</v>
      </c>
      <c r="AD107" s="1" t="s">
        <v>999</v>
      </c>
      <c r="AE107" s="1" t="s">
        <v>1006</v>
      </c>
      <c r="AF107" s="1" t="s">
        <v>1007</v>
      </c>
      <c r="AG107" s="1" t="s">
        <v>1008</v>
      </c>
      <c r="AH107" s="1">
        <v>4609</v>
      </c>
      <c r="AI107" s="1" t="s">
        <v>47</v>
      </c>
      <c r="AJ107" s="20">
        <v>1</v>
      </c>
      <c r="AK107" s="21">
        <v>0.5</v>
      </c>
      <c r="AL107" s="21">
        <v>0.2</v>
      </c>
      <c r="AM107" s="21">
        <v>0.5</v>
      </c>
      <c r="AN107" s="1" t="s">
        <v>48</v>
      </c>
      <c r="AO107" s="21">
        <v>45.65</v>
      </c>
      <c r="AP107" s="1" t="s">
        <v>49</v>
      </c>
      <c r="AQ107" s="1" t="s">
        <v>49</v>
      </c>
      <c r="AR107" s="1" t="s">
        <v>49</v>
      </c>
      <c r="AS107" s="1" t="s">
        <v>49</v>
      </c>
      <c r="AT107" s="1" t="s">
        <v>49</v>
      </c>
      <c r="AU107" s="1" t="s">
        <v>143</v>
      </c>
      <c r="AV107" s="1" t="s">
        <v>144</v>
      </c>
      <c r="AW107" s="1" t="s">
        <v>1009</v>
      </c>
      <c r="AX107" s="1" t="s">
        <v>47</v>
      </c>
      <c r="AY107" s="1" t="s">
        <v>50</v>
      </c>
      <c r="AZ107" s="1" t="s">
        <v>1010</v>
      </c>
      <c r="BA107" s="1" t="s">
        <v>1011</v>
      </c>
      <c r="BB107" s="1" t="s">
        <v>1011</v>
      </c>
      <c r="BC107" s="1" t="s">
        <v>145</v>
      </c>
      <c r="BD107" s="1" t="s">
        <v>47</v>
      </c>
      <c r="BE107" s="1" t="s">
        <v>146</v>
      </c>
      <c r="BF107" s="1" t="s">
        <v>52</v>
      </c>
      <c r="BG107" s="1" t="s">
        <v>53</v>
      </c>
      <c r="BH107" s="1" t="s">
        <v>47</v>
      </c>
      <c r="BI107" s="1" t="s">
        <v>159</v>
      </c>
    </row>
    <row r="108" spans="2:61" x14ac:dyDescent="0.25">
      <c r="B108" s="16">
        <f t="shared" si="30"/>
        <v>104</v>
      </c>
      <c r="C108" s="16" t="str">
        <f t="shared" si="31"/>
        <v>CDG</v>
      </c>
      <c r="D108" s="16" t="str">
        <f t="shared" si="32"/>
        <v>2025-08-05</v>
      </c>
      <c r="E108" s="16" t="str">
        <f t="shared" si="33"/>
        <v>18042697093</v>
      </c>
      <c r="F108" s="16" t="str">
        <f t="shared" si="34"/>
        <v>PFR027987212</v>
      </c>
      <c r="G108" s="16" t="str">
        <f t="shared" si="35"/>
        <v>김도연</v>
      </c>
      <c r="H108" s="16" t="str">
        <f t="shared" si="26"/>
        <v>간이(Simple)</v>
      </c>
      <c r="I108" s="16">
        <f t="shared" si="36"/>
        <v>155.19999999999999</v>
      </c>
      <c r="J108" s="16">
        <f t="shared" si="37"/>
        <v>1</v>
      </c>
      <c r="K108" s="43">
        <f t="shared" si="38"/>
        <v>2.5</v>
      </c>
      <c r="L108" s="43">
        <f t="shared" si="39"/>
        <v>3.4</v>
      </c>
      <c r="M108" s="43">
        <f t="shared" si="39"/>
        <v>3.4</v>
      </c>
      <c r="N108" s="43">
        <f t="shared" si="27"/>
        <v>3.5</v>
      </c>
      <c r="O108" s="23" t="str">
        <f t="shared" si="40"/>
        <v>PFR027987212</v>
      </c>
      <c r="P108" s="51">
        <f>VLOOKUP(C108,MAPPING!$B$24:$G$27,2,0)+(N108-0.5)/0.5*VLOOKUP(C108,MAPPING!$B$24:$G$27,4,0)</f>
        <v>0</v>
      </c>
      <c r="Q108" s="72">
        <f>VLOOKUP(C108,MAPPING!$B$24:$G$27,6,0)</f>
        <v>3350</v>
      </c>
      <c r="R108" s="105">
        <f>Q108*VLOOKUP(C108,MAPPING!$B$24:$H$27,7,0)</f>
        <v>3350</v>
      </c>
      <c r="S108" s="29">
        <f>VLOOKUP(H108,MAPPING!$B$3:$D$12,3,0)</f>
        <v>1100</v>
      </c>
      <c r="T108" s="67">
        <f t="shared" si="28"/>
        <v>0</v>
      </c>
      <c r="U108" s="75">
        <v>0</v>
      </c>
      <c r="V108" s="29">
        <f>(J108*VLOOKUP(M108/J108,MAPPING!$B$15:$C$22,2,10))</f>
        <v>550</v>
      </c>
      <c r="W108" s="100">
        <v>0</v>
      </c>
      <c r="X108" s="68">
        <f>IFERROR(IF($M108&lt;6.000001,0,VLOOKUP($M108,할증료!$B:$C,2,1)),0)</f>
        <v>0</v>
      </c>
      <c r="Y108" s="67">
        <v>0</v>
      </c>
      <c r="Z108" s="29">
        <f t="shared" si="29"/>
        <v>5000</v>
      </c>
      <c r="AB108" s="1" t="s">
        <v>998</v>
      </c>
      <c r="AC108" s="1" t="s">
        <v>142</v>
      </c>
      <c r="AD108" s="1" t="s">
        <v>999</v>
      </c>
      <c r="AE108" s="1" t="s">
        <v>1012</v>
      </c>
      <c r="AF108" s="1" t="s">
        <v>180</v>
      </c>
      <c r="AG108" s="1" t="s">
        <v>181</v>
      </c>
      <c r="AH108" s="1">
        <v>51611</v>
      </c>
      <c r="AI108" s="1" t="s">
        <v>47</v>
      </c>
      <c r="AJ108" s="20">
        <v>1</v>
      </c>
      <c r="AK108" s="21">
        <v>2.5</v>
      </c>
      <c r="AL108" s="21">
        <v>3.4</v>
      </c>
      <c r="AM108" s="21">
        <v>3.4</v>
      </c>
      <c r="AN108" s="1" t="s">
        <v>56</v>
      </c>
      <c r="AO108" s="21">
        <v>155.19999999999999</v>
      </c>
      <c r="AP108" s="1" t="s">
        <v>49</v>
      </c>
      <c r="AQ108" s="1" t="s">
        <v>49</v>
      </c>
      <c r="AR108" s="1" t="s">
        <v>49</v>
      </c>
      <c r="AS108" s="1" t="s">
        <v>49</v>
      </c>
      <c r="AT108" s="1" t="s">
        <v>49</v>
      </c>
      <c r="AU108" s="1" t="s">
        <v>143</v>
      </c>
      <c r="AV108" s="1" t="s">
        <v>144</v>
      </c>
      <c r="AW108" s="1" t="s">
        <v>1013</v>
      </c>
      <c r="AX108" s="1" t="s">
        <v>47</v>
      </c>
      <c r="AY108" s="1" t="s">
        <v>50</v>
      </c>
      <c r="AZ108" s="1" t="s">
        <v>1014</v>
      </c>
      <c r="BA108" s="1" t="s">
        <v>1015</v>
      </c>
      <c r="BB108" s="1" t="s">
        <v>1015</v>
      </c>
      <c r="BC108" s="1" t="s">
        <v>145</v>
      </c>
      <c r="BD108" s="1" t="s">
        <v>47</v>
      </c>
      <c r="BE108" s="1" t="s">
        <v>146</v>
      </c>
      <c r="BF108" s="1" t="s">
        <v>52</v>
      </c>
      <c r="BG108" s="1" t="s">
        <v>53</v>
      </c>
      <c r="BH108" s="1" t="s">
        <v>47</v>
      </c>
      <c r="BI108" s="1" t="s">
        <v>159</v>
      </c>
    </row>
    <row r="109" spans="2:61" x14ac:dyDescent="0.25">
      <c r="B109" s="16">
        <f t="shared" si="30"/>
        <v>105</v>
      </c>
      <c r="C109" s="16" t="str">
        <f t="shared" si="31"/>
        <v>CDG</v>
      </c>
      <c r="D109" s="16" t="str">
        <f t="shared" si="32"/>
        <v>2025-08-05</v>
      </c>
      <c r="E109" s="16" t="str">
        <f t="shared" si="33"/>
        <v>18042697093</v>
      </c>
      <c r="F109" s="16" t="str">
        <f t="shared" si="34"/>
        <v>PFR027987059</v>
      </c>
      <c r="G109" s="16" t="str">
        <f t="shared" si="35"/>
        <v>차은주</v>
      </c>
      <c r="H109" s="16" t="str">
        <f t="shared" si="26"/>
        <v>간이(Simple)</v>
      </c>
      <c r="I109" s="16">
        <f t="shared" si="36"/>
        <v>223.86</v>
      </c>
      <c r="J109" s="16">
        <f t="shared" si="37"/>
        <v>2</v>
      </c>
      <c r="K109" s="43">
        <f t="shared" si="38"/>
        <v>6.5</v>
      </c>
      <c r="L109" s="43">
        <f t="shared" si="39"/>
        <v>15.4</v>
      </c>
      <c r="M109" s="43">
        <f t="shared" si="39"/>
        <v>15.5</v>
      </c>
      <c r="N109" s="43">
        <f t="shared" si="27"/>
        <v>15.5</v>
      </c>
      <c r="O109" s="23" t="str">
        <f t="shared" si="40"/>
        <v>PFR027987059</v>
      </c>
      <c r="P109" s="51">
        <f>VLOOKUP(C109,MAPPING!$B$24:$G$27,2,0)+(N109-0.5)/0.5*VLOOKUP(C109,MAPPING!$B$24:$G$27,4,0)</f>
        <v>0</v>
      </c>
      <c r="Q109" s="72">
        <f>VLOOKUP(C109,MAPPING!$B$24:$G$27,6,0)</f>
        <v>3350</v>
      </c>
      <c r="R109" s="105">
        <f>Q109*VLOOKUP(C109,MAPPING!$B$24:$H$27,7,0)</f>
        <v>3350</v>
      </c>
      <c r="S109" s="29">
        <f>VLOOKUP(H109,MAPPING!$B$3:$D$12,3,0)</f>
        <v>1100</v>
      </c>
      <c r="T109" s="67">
        <f t="shared" si="28"/>
        <v>2500</v>
      </c>
      <c r="U109" s="75">
        <v>0</v>
      </c>
      <c r="V109" s="29">
        <f>(J109*VLOOKUP(M109/J109,MAPPING!$B$15:$C$22,2,10))</f>
        <v>2400</v>
      </c>
      <c r="W109" s="100">
        <v>0</v>
      </c>
      <c r="X109" s="68">
        <f>IFERROR(IF($M109&lt;6.000001,0,VLOOKUP($M109,할증료!$B:$C,2,1)),0)</f>
        <v>1000</v>
      </c>
      <c r="Y109" s="67">
        <v>0</v>
      </c>
      <c r="Z109" s="29">
        <f t="shared" si="29"/>
        <v>10350</v>
      </c>
      <c r="AB109" s="1" t="s">
        <v>998</v>
      </c>
      <c r="AC109" s="1" t="s">
        <v>142</v>
      </c>
      <c r="AD109" s="1" t="s">
        <v>999</v>
      </c>
      <c r="AE109" s="1" t="s">
        <v>1016</v>
      </c>
      <c r="AF109" s="1" t="s">
        <v>261</v>
      </c>
      <c r="AG109" s="1" t="s">
        <v>257</v>
      </c>
      <c r="AH109" s="1">
        <v>16805</v>
      </c>
      <c r="AI109" s="1" t="s">
        <v>161</v>
      </c>
      <c r="AJ109" s="20">
        <v>2</v>
      </c>
      <c r="AK109" s="21">
        <v>6.5</v>
      </c>
      <c r="AL109" s="21">
        <v>15.4</v>
      </c>
      <c r="AM109" s="21">
        <v>15.5</v>
      </c>
      <c r="AN109" s="1" t="s">
        <v>56</v>
      </c>
      <c r="AO109" s="21">
        <v>223.86</v>
      </c>
      <c r="AP109" s="1" t="s">
        <v>49</v>
      </c>
      <c r="AQ109" s="1" t="s">
        <v>49</v>
      </c>
      <c r="AR109" s="1" t="s">
        <v>49</v>
      </c>
      <c r="AS109" s="1" t="s">
        <v>49</v>
      </c>
      <c r="AT109" s="1" t="s">
        <v>49</v>
      </c>
      <c r="AU109" s="1" t="s">
        <v>143</v>
      </c>
      <c r="AV109" s="1" t="s">
        <v>144</v>
      </c>
      <c r="AW109" s="1" t="s">
        <v>215</v>
      </c>
      <c r="AX109" s="1" t="s">
        <v>47</v>
      </c>
      <c r="AY109" s="1" t="s">
        <v>50</v>
      </c>
      <c r="AZ109" s="1" t="s">
        <v>1017</v>
      </c>
      <c r="BA109" s="1" t="s">
        <v>1018</v>
      </c>
      <c r="BB109" s="1" t="s">
        <v>1018</v>
      </c>
      <c r="BC109" s="1" t="s">
        <v>145</v>
      </c>
      <c r="BD109" s="1" t="s">
        <v>47</v>
      </c>
      <c r="BE109" s="1" t="s">
        <v>146</v>
      </c>
      <c r="BF109" s="1" t="s">
        <v>52</v>
      </c>
      <c r="BG109" s="1" t="s">
        <v>53</v>
      </c>
      <c r="BH109" s="1" t="s">
        <v>47</v>
      </c>
      <c r="BI109" s="1" t="s">
        <v>159</v>
      </c>
    </row>
    <row r="110" spans="2:61" x14ac:dyDescent="0.25">
      <c r="B110" s="16">
        <f t="shared" si="30"/>
        <v>106</v>
      </c>
      <c r="C110" s="16" t="str">
        <f t="shared" si="31"/>
        <v>CDG</v>
      </c>
      <c r="D110" s="16" t="str">
        <f t="shared" si="32"/>
        <v>2025-08-05</v>
      </c>
      <c r="E110" s="16" t="str">
        <f t="shared" si="33"/>
        <v>18042697093</v>
      </c>
      <c r="F110" s="16" t="str">
        <f t="shared" si="34"/>
        <v>PFR027987195</v>
      </c>
      <c r="G110" s="16" t="str">
        <f t="shared" si="35"/>
        <v>김재연</v>
      </c>
      <c r="H110" s="16" t="str">
        <f t="shared" si="26"/>
        <v>일반(목록배제,Normal-Manifest Exception)</v>
      </c>
      <c r="I110" s="16">
        <f t="shared" si="36"/>
        <v>114.85</v>
      </c>
      <c r="J110" s="16">
        <f t="shared" si="37"/>
        <v>1</v>
      </c>
      <c r="K110" s="43">
        <f t="shared" si="38"/>
        <v>2</v>
      </c>
      <c r="L110" s="43">
        <f t="shared" si="39"/>
        <v>0.9</v>
      </c>
      <c r="M110" s="43">
        <f t="shared" si="39"/>
        <v>2</v>
      </c>
      <c r="N110" s="43">
        <f t="shared" si="27"/>
        <v>2</v>
      </c>
      <c r="O110" s="23" t="str">
        <f t="shared" si="40"/>
        <v>PFR027987195</v>
      </c>
      <c r="P110" s="51">
        <f>VLOOKUP(C110,MAPPING!$B$24:$G$27,2,0)+(N110-0.5)/0.5*VLOOKUP(C110,MAPPING!$B$24:$G$27,4,0)</f>
        <v>0</v>
      </c>
      <c r="Q110" s="72">
        <f>VLOOKUP(C110,MAPPING!$B$24:$G$27,6,0)</f>
        <v>3350</v>
      </c>
      <c r="R110" s="105">
        <f>Q110*VLOOKUP(C110,MAPPING!$B$24:$H$27,7,0)</f>
        <v>3350</v>
      </c>
      <c r="S110" s="29">
        <f>VLOOKUP(H110,MAPPING!$B$3:$D$12,3,0)</f>
        <v>1100</v>
      </c>
      <c r="T110" s="67">
        <f t="shared" si="28"/>
        <v>0</v>
      </c>
      <c r="U110" s="75">
        <v>0</v>
      </c>
      <c r="V110" s="29">
        <f>(J110*VLOOKUP(M110/J110,MAPPING!$B$15:$C$22,2,10))</f>
        <v>0</v>
      </c>
      <c r="W110" s="100">
        <v>0</v>
      </c>
      <c r="X110" s="68">
        <f>IFERROR(IF($M110&lt;6.000001,0,VLOOKUP($M110,할증료!$B:$C,2,1)),0)</f>
        <v>0</v>
      </c>
      <c r="Y110" s="67">
        <v>0</v>
      </c>
      <c r="Z110" s="29">
        <f t="shared" si="29"/>
        <v>4450</v>
      </c>
      <c r="AB110" s="1" t="s">
        <v>998</v>
      </c>
      <c r="AC110" s="1" t="s">
        <v>142</v>
      </c>
      <c r="AD110" s="1" t="s">
        <v>999</v>
      </c>
      <c r="AE110" s="1" t="s">
        <v>1019</v>
      </c>
      <c r="AF110" s="1" t="s">
        <v>1020</v>
      </c>
      <c r="AG110" s="1" t="s">
        <v>1021</v>
      </c>
      <c r="AH110" s="1">
        <v>16698</v>
      </c>
      <c r="AI110" s="1" t="s">
        <v>455</v>
      </c>
      <c r="AJ110" s="20">
        <v>1</v>
      </c>
      <c r="AK110" s="21">
        <v>2</v>
      </c>
      <c r="AL110" s="21">
        <v>0.9</v>
      </c>
      <c r="AM110" s="21">
        <v>2</v>
      </c>
      <c r="AN110" s="1" t="s">
        <v>54</v>
      </c>
      <c r="AO110" s="21">
        <v>114.85</v>
      </c>
      <c r="AP110" s="1" t="s">
        <v>49</v>
      </c>
      <c r="AQ110" s="1" t="s">
        <v>49</v>
      </c>
      <c r="AR110" s="1" t="s">
        <v>49</v>
      </c>
      <c r="AS110" s="1" t="s">
        <v>49</v>
      </c>
      <c r="AT110" s="1" t="s">
        <v>49</v>
      </c>
      <c r="AU110" s="1" t="s">
        <v>143</v>
      </c>
      <c r="AV110" s="1" t="s">
        <v>144</v>
      </c>
      <c r="AW110" s="1" t="s">
        <v>1022</v>
      </c>
      <c r="AX110" s="1" t="s">
        <v>47</v>
      </c>
      <c r="AY110" s="1" t="s">
        <v>50</v>
      </c>
      <c r="AZ110" s="1" t="s">
        <v>1023</v>
      </c>
      <c r="BA110" s="1" t="s">
        <v>1024</v>
      </c>
      <c r="BB110" s="1" t="s">
        <v>1024</v>
      </c>
      <c r="BC110" s="1" t="s">
        <v>145</v>
      </c>
      <c r="BD110" s="1" t="s">
        <v>47</v>
      </c>
      <c r="BE110" s="1" t="s">
        <v>146</v>
      </c>
      <c r="BF110" s="1" t="s">
        <v>52</v>
      </c>
      <c r="BG110" s="1" t="s">
        <v>53</v>
      </c>
      <c r="BH110" s="1" t="s">
        <v>47</v>
      </c>
      <c r="BI110" s="1" t="s">
        <v>159</v>
      </c>
    </row>
    <row r="111" spans="2:61" x14ac:dyDescent="0.25">
      <c r="B111" s="16">
        <f t="shared" si="30"/>
        <v>107</v>
      </c>
      <c r="C111" s="16" t="str">
        <f t="shared" si="31"/>
        <v>CDG</v>
      </c>
      <c r="D111" s="16" t="str">
        <f t="shared" si="32"/>
        <v>2025-08-05</v>
      </c>
      <c r="E111" s="16" t="str">
        <f t="shared" si="33"/>
        <v>18042697093</v>
      </c>
      <c r="F111" s="16" t="str">
        <f t="shared" si="34"/>
        <v>PFR027987187</v>
      </c>
      <c r="G111" s="16" t="str">
        <f t="shared" si="35"/>
        <v>정채연</v>
      </c>
      <c r="H111" s="16" t="str">
        <f t="shared" si="26"/>
        <v>일반(목록배제,Normal-Manifest Exception)</v>
      </c>
      <c r="I111" s="16">
        <f t="shared" si="36"/>
        <v>55.08</v>
      </c>
      <c r="J111" s="16">
        <f t="shared" si="37"/>
        <v>1</v>
      </c>
      <c r="K111" s="43">
        <f t="shared" si="38"/>
        <v>0.5</v>
      </c>
      <c r="L111" s="43">
        <f t="shared" si="39"/>
        <v>0.3</v>
      </c>
      <c r="M111" s="43">
        <f t="shared" si="39"/>
        <v>0.5</v>
      </c>
      <c r="N111" s="43">
        <f t="shared" si="27"/>
        <v>0.5</v>
      </c>
      <c r="O111" s="23" t="str">
        <f t="shared" si="40"/>
        <v>PFR027987187</v>
      </c>
      <c r="P111" s="51">
        <f>VLOOKUP(C111,MAPPING!$B$24:$G$27,2,0)+(N111-0.5)/0.5*VLOOKUP(C111,MAPPING!$B$24:$G$27,4,0)</f>
        <v>0</v>
      </c>
      <c r="Q111" s="72">
        <f>VLOOKUP(C111,MAPPING!$B$24:$G$27,6,0)</f>
        <v>3350</v>
      </c>
      <c r="R111" s="105">
        <f>Q111*VLOOKUP(C111,MAPPING!$B$24:$H$27,7,0)</f>
        <v>3350</v>
      </c>
      <c r="S111" s="29">
        <f>VLOOKUP(H111,MAPPING!$B$3:$D$12,3,0)</f>
        <v>1100</v>
      </c>
      <c r="T111" s="67">
        <f t="shared" si="28"/>
        <v>0</v>
      </c>
      <c r="U111" s="75">
        <v>0</v>
      </c>
      <c r="V111" s="29">
        <f>(J111*VLOOKUP(M111/J111,MAPPING!$B$15:$C$22,2,10))</f>
        <v>0</v>
      </c>
      <c r="W111" s="100">
        <v>0</v>
      </c>
      <c r="X111" s="68">
        <f>IFERROR(IF($M111&lt;6.000001,0,VLOOKUP($M111,할증료!$B:$C,2,1)),0)</f>
        <v>0</v>
      </c>
      <c r="Y111" s="67">
        <v>0</v>
      </c>
      <c r="Z111" s="29">
        <f t="shared" si="29"/>
        <v>4450</v>
      </c>
      <c r="AB111" s="1" t="s">
        <v>998</v>
      </c>
      <c r="AC111" s="1" t="s">
        <v>142</v>
      </c>
      <c r="AD111" s="1" t="s">
        <v>999</v>
      </c>
      <c r="AE111" s="1" t="s">
        <v>1025</v>
      </c>
      <c r="AF111" s="1" t="s">
        <v>1026</v>
      </c>
      <c r="AG111" s="1" t="s">
        <v>1027</v>
      </c>
      <c r="AH111" s="1">
        <v>14965</v>
      </c>
      <c r="AI111" s="1" t="s">
        <v>260</v>
      </c>
      <c r="AJ111" s="20">
        <v>1</v>
      </c>
      <c r="AK111" s="21">
        <v>0.5</v>
      </c>
      <c r="AL111" s="21">
        <v>0.3</v>
      </c>
      <c r="AM111" s="21">
        <v>0.5</v>
      </c>
      <c r="AN111" s="1" t="s">
        <v>54</v>
      </c>
      <c r="AO111" s="21">
        <v>55.08</v>
      </c>
      <c r="AP111" s="1" t="s">
        <v>49</v>
      </c>
      <c r="AQ111" s="1" t="s">
        <v>49</v>
      </c>
      <c r="AR111" s="1" t="s">
        <v>49</v>
      </c>
      <c r="AS111" s="1" t="s">
        <v>49</v>
      </c>
      <c r="AT111" s="1" t="s">
        <v>49</v>
      </c>
      <c r="AU111" s="1" t="s">
        <v>143</v>
      </c>
      <c r="AV111" s="1" t="s">
        <v>144</v>
      </c>
      <c r="AW111" s="1" t="s">
        <v>1028</v>
      </c>
      <c r="AX111" s="1" t="s">
        <v>47</v>
      </c>
      <c r="AY111" s="1" t="s">
        <v>50</v>
      </c>
      <c r="AZ111" s="1" t="s">
        <v>1029</v>
      </c>
      <c r="BA111" s="1" t="s">
        <v>1030</v>
      </c>
      <c r="BB111" s="1" t="s">
        <v>1030</v>
      </c>
      <c r="BC111" s="1" t="s">
        <v>145</v>
      </c>
      <c r="BD111" s="1" t="s">
        <v>47</v>
      </c>
      <c r="BE111" s="1" t="s">
        <v>146</v>
      </c>
      <c r="BF111" s="1" t="s">
        <v>52</v>
      </c>
      <c r="BG111" s="1" t="s">
        <v>53</v>
      </c>
      <c r="BH111" s="1" t="s">
        <v>47</v>
      </c>
      <c r="BI111" s="1" t="s">
        <v>159</v>
      </c>
    </row>
    <row r="112" spans="2:61" x14ac:dyDescent="0.25">
      <c r="B112" s="16">
        <f t="shared" si="30"/>
        <v>108</v>
      </c>
      <c r="C112" s="16" t="str">
        <f t="shared" si="31"/>
        <v>CDG</v>
      </c>
      <c r="D112" s="16" t="str">
        <f t="shared" si="32"/>
        <v>2025-08-05</v>
      </c>
      <c r="E112" s="16" t="str">
        <f t="shared" si="33"/>
        <v>18042697093</v>
      </c>
      <c r="F112" s="16" t="str">
        <f t="shared" si="34"/>
        <v>PFR027987164</v>
      </c>
      <c r="G112" s="16" t="str">
        <f t="shared" si="35"/>
        <v>김명식</v>
      </c>
      <c r="H112" s="16" t="str">
        <f t="shared" si="26"/>
        <v>목록(Manifest)</v>
      </c>
      <c r="I112" s="16">
        <f t="shared" si="36"/>
        <v>23.44</v>
      </c>
      <c r="J112" s="16">
        <f t="shared" si="37"/>
        <v>1</v>
      </c>
      <c r="K112" s="43">
        <f t="shared" si="38"/>
        <v>0.5</v>
      </c>
      <c r="L112" s="43">
        <f t="shared" si="39"/>
        <v>0.8</v>
      </c>
      <c r="M112" s="43">
        <f t="shared" si="39"/>
        <v>0.8</v>
      </c>
      <c r="N112" s="43">
        <f t="shared" si="27"/>
        <v>1</v>
      </c>
      <c r="O112" s="23" t="str">
        <f t="shared" si="40"/>
        <v>PFR027987164</v>
      </c>
      <c r="P112" s="51">
        <f>VLOOKUP(C112,MAPPING!$B$24:$G$27,2,0)+(N112-0.5)/0.5*VLOOKUP(C112,MAPPING!$B$24:$G$27,4,0)</f>
        <v>0</v>
      </c>
      <c r="Q112" s="72">
        <f>VLOOKUP(C112,MAPPING!$B$24:$G$27,6,0)</f>
        <v>3350</v>
      </c>
      <c r="R112" s="105">
        <f>Q112*VLOOKUP(C112,MAPPING!$B$24:$H$27,7,0)</f>
        <v>3350</v>
      </c>
      <c r="S112" s="29">
        <f>VLOOKUP(H112,MAPPING!$B$3:$D$12,3,0)</f>
        <v>0</v>
      </c>
      <c r="T112" s="67">
        <f t="shared" si="28"/>
        <v>0</v>
      </c>
      <c r="U112" s="75">
        <v>0</v>
      </c>
      <c r="V112" s="29">
        <f>(J112*VLOOKUP(M112/J112,MAPPING!$B$15:$C$22,2,10))</f>
        <v>0</v>
      </c>
      <c r="W112" s="100">
        <v>0</v>
      </c>
      <c r="X112" s="68">
        <f>IFERROR(IF($M112&lt;6.000001,0,VLOOKUP($M112,할증료!$B:$C,2,1)),0)</f>
        <v>0</v>
      </c>
      <c r="Y112" s="67">
        <v>0</v>
      </c>
      <c r="Z112" s="29">
        <f t="shared" si="29"/>
        <v>3350</v>
      </c>
      <c r="AB112" s="1" t="s">
        <v>998</v>
      </c>
      <c r="AC112" s="1" t="s">
        <v>142</v>
      </c>
      <c r="AD112" s="1" t="s">
        <v>999</v>
      </c>
      <c r="AE112" s="1" t="s">
        <v>1031</v>
      </c>
      <c r="AF112" s="1" t="s">
        <v>1032</v>
      </c>
      <c r="AG112" s="1" t="s">
        <v>1033</v>
      </c>
      <c r="AH112" s="1">
        <v>26465</v>
      </c>
      <c r="AI112" s="1" t="s">
        <v>47</v>
      </c>
      <c r="AJ112" s="20">
        <v>1</v>
      </c>
      <c r="AK112" s="21">
        <v>0.5</v>
      </c>
      <c r="AL112" s="21">
        <v>0.8</v>
      </c>
      <c r="AM112" s="21">
        <v>0.8</v>
      </c>
      <c r="AN112" s="1" t="s">
        <v>48</v>
      </c>
      <c r="AO112" s="21">
        <v>23.44</v>
      </c>
      <c r="AP112" s="1" t="s">
        <v>49</v>
      </c>
      <c r="AQ112" s="1" t="s">
        <v>49</v>
      </c>
      <c r="AR112" s="1" t="s">
        <v>49</v>
      </c>
      <c r="AS112" s="1" t="s">
        <v>49</v>
      </c>
      <c r="AT112" s="1" t="s">
        <v>49</v>
      </c>
      <c r="AU112" s="1" t="s">
        <v>143</v>
      </c>
      <c r="AV112" s="1" t="s">
        <v>144</v>
      </c>
      <c r="AW112" s="1" t="s">
        <v>1034</v>
      </c>
      <c r="AX112" s="1" t="s">
        <v>47</v>
      </c>
      <c r="AY112" s="1" t="s">
        <v>50</v>
      </c>
      <c r="AZ112" s="1" t="s">
        <v>1035</v>
      </c>
      <c r="BA112" s="1" t="s">
        <v>1036</v>
      </c>
      <c r="BB112" s="1" t="s">
        <v>1036</v>
      </c>
      <c r="BC112" s="1" t="s">
        <v>145</v>
      </c>
      <c r="BD112" s="1" t="s">
        <v>47</v>
      </c>
      <c r="BE112" s="1" t="s">
        <v>146</v>
      </c>
      <c r="BF112" s="1" t="s">
        <v>52</v>
      </c>
      <c r="BG112" s="1" t="s">
        <v>53</v>
      </c>
      <c r="BH112" s="1" t="s">
        <v>47</v>
      </c>
      <c r="BI112" s="1" t="s">
        <v>159</v>
      </c>
    </row>
    <row r="113" spans="2:61" x14ac:dyDescent="0.25">
      <c r="B113" s="16">
        <f t="shared" si="30"/>
        <v>109</v>
      </c>
      <c r="C113" s="16" t="str">
        <f t="shared" si="31"/>
        <v>CDG</v>
      </c>
      <c r="D113" s="16" t="str">
        <f t="shared" si="32"/>
        <v>2025-08-05</v>
      </c>
      <c r="E113" s="16" t="str">
        <f t="shared" si="33"/>
        <v>18042697093</v>
      </c>
      <c r="F113" s="16" t="str">
        <f t="shared" si="34"/>
        <v>PFR027987198</v>
      </c>
      <c r="G113" s="16" t="str">
        <f t="shared" si="35"/>
        <v>양은혜</v>
      </c>
      <c r="H113" s="16" t="str">
        <f t="shared" si="26"/>
        <v>목록(Manifest)</v>
      </c>
      <c r="I113" s="16">
        <f t="shared" si="36"/>
        <v>14.05</v>
      </c>
      <c r="J113" s="16">
        <f t="shared" si="37"/>
        <v>1</v>
      </c>
      <c r="K113" s="43">
        <f t="shared" si="38"/>
        <v>0.5</v>
      </c>
      <c r="L113" s="43">
        <f t="shared" si="39"/>
        <v>2</v>
      </c>
      <c r="M113" s="43">
        <f t="shared" si="39"/>
        <v>2</v>
      </c>
      <c r="N113" s="43">
        <f t="shared" si="27"/>
        <v>2</v>
      </c>
      <c r="O113" s="23" t="str">
        <f t="shared" si="40"/>
        <v>PFR027987198</v>
      </c>
      <c r="P113" s="51">
        <f>VLOOKUP(C113,MAPPING!$B$24:$G$27,2,0)+(N113-0.5)/0.5*VLOOKUP(C113,MAPPING!$B$24:$G$27,4,0)</f>
        <v>0</v>
      </c>
      <c r="Q113" s="72">
        <f>VLOOKUP(C113,MAPPING!$B$24:$G$27,6,0)</f>
        <v>3350</v>
      </c>
      <c r="R113" s="105">
        <f>Q113*VLOOKUP(C113,MAPPING!$B$24:$H$27,7,0)</f>
        <v>3350</v>
      </c>
      <c r="S113" s="29">
        <f>VLOOKUP(H113,MAPPING!$B$3:$D$12,3,0)</f>
        <v>0</v>
      </c>
      <c r="T113" s="67">
        <f t="shared" si="28"/>
        <v>0</v>
      </c>
      <c r="U113" s="75">
        <v>0</v>
      </c>
      <c r="V113" s="29">
        <f>(J113*VLOOKUP(M113/J113,MAPPING!$B$15:$C$22,2,10))</f>
        <v>0</v>
      </c>
      <c r="W113" s="100">
        <v>0</v>
      </c>
      <c r="X113" s="68">
        <f>IFERROR(IF($M113&lt;6.000001,0,VLOOKUP($M113,할증료!$B:$C,2,1)),0)</f>
        <v>0</v>
      </c>
      <c r="Y113" s="67">
        <v>0</v>
      </c>
      <c r="Z113" s="29">
        <f t="shared" si="29"/>
        <v>3350</v>
      </c>
      <c r="AB113" s="1" t="s">
        <v>998</v>
      </c>
      <c r="AC113" s="1" t="s">
        <v>142</v>
      </c>
      <c r="AD113" s="1" t="s">
        <v>999</v>
      </c>
      <c r="AE113" s="1" t="s">
        <v>1037</v>
      </c>
      <c r="AF113" s="1" t="s">
        <v>1038</v>
      </c>
      <c r="AG113" s="1" t="s">
        <v>1039</v>
      </c>
      <c r="AH113" s="1">
        <v>62252</v>
      </c>
      <c r="AI113" s="1" t="s">
        <v>47</v>
      </c>
      <c r="AJ113" s="20">
        <v>1</v>
      </c>
      <c r="AK113" s="21">
        <v>0.5</v>
      </c>
      <c r="AL113" s="21">
        <v>2</v>
      </c>
      <c r="AM113" s="21">
        <v>2</v>
      </c>
      <c r="AN113" s="1" t="s">
        <v>48</v>
      </c>
      <c r="AO113" s="21">
        <v>14.05</v>
      </c>
      <c r="AP113" s="1" t="s">
        <v>49</v>
      </c>
      <c r="AQ113" s="1" t="s">
        <v>49</v>
      </c>
      <c r="AR113" s="1" t="s">
        <v>49</v>
      </c>
      <c r="AS113" s="1" t="s">
        <v>49</v>
      </c>
      <c r="AT113" s="1" t="s">
        <v>49</v>
      </c>
      <c r="AU113" s="1" t="s">
        <v>143</v>
      </c>
      <c r="AV113" s="1" t="s">
        <v>144</v>
      </c>
      <c r="AW113" s="1" t="s">
        <v>1040</v>
      </c>
      <c r="AX113" s="1" t="s">
        <v>47</v>
      </c>
      <c r="AY113" s="1" t="s">
        <v>50</v>
      </c>
      <c r="AZ113" s="1" t="s">
        <v>1041</v>
      </c>
      <c r="BA113" s="1" t="s">
        <v>1042</v>
      </c>
      <c r="BB113" s="1" t="s">
        <v>1042</v>
      </c>
      <c r="BC113" s="1" t="s">
        <v>145</v>
      </c>
      <c r="BD113" s="1" t="s">
        <v>47</v>
      </c>
      <c r="BE113" s="1" t="s">
        <v>146</v>
      </c>
      <c r="BF113" s="1" t="s">
        <v>52</v>
      </c>
      <c r="BG113" s="1" t="s">
        <v>53</v>
      </c>
      <c r="BH113" s="1" t="s">
        <v>47</v>
      </c>
      <c r="BI113" s="1" t="s">
        <v>159</v>
      </c>
    </row>
    <row r="114" spans="2:61" x14ac:dyDescent="0.25">
      <c r="B114" s="16">
        <f t="shared" si="30"/>
        <v>110</v>
      </c>
      <c r="C114" s="16" t="str">
        <f t="shared" si="31"/>
        <v>CDG</v>
      </c>
      <c r="D114" s="16" t="str">
        <f t="shared" si="32"/>
        <v>2025-08-05</v>
      </c>
      <c r="E114" s="16" t="str">
        <f t="shared" si="33"/>
        <v>18042697104</v>
      </c>
      <c r="F114" s="16" t="str">
        <f t="shared" si="34"/>
        <v>PFR027987228</v>
      </c>
      <c r="G114" s="16" t="str">
        <f t="shared" si="35"/>
        <v>하채용</v>
      </c>
      <c r="H114" s="16" t="str">
        <f t="shared" si="26"/>
        <v>간이(Simple)</v>
      </c>
      <c r="I114" s="16">
        <f t="shared" si="36"/>
        <v>530.03</v>
      </c>
      <c r="J114" s="16">
        <f t="shared" si="37"/>
        <v>1</v>
      </c>
      <c r="K114" s="43">
        <f t="shared" si="38"/>
        <v>3</v>
      </c>
      <c r="L114" s="43">
        <f t="shared" si="39"/>
        <v>7.3</v>
      </c>
      <c r="M114" s="43">
        <f t="shared" si="39"/>
        <v>7.5</v>
      </c>
      <c r="N114" s="43">
        <f t="shared" si="27"/>
        <v>7.5</v>
      </c>
      <c r="O114" s="23" t="str">
        <f t="shared" si="40"/>
        <v>PFR027987228</v>
      </c>
      <c r="P114" s="51">
        <f>VLOOKUP(C114,MAPPING!$B$24:$G$27,2,0)+(N114-0.5)/0.5*VLOOKUP(C114,MAPPING!$B$24:$G$27,4,0)</f>
        <v>0</v>
      </c>
      <c r="Q114" s="72">
        <f>VLOOKUP(C114,MAPPING!$B$24:$G$27,6,0)</f>
        <v>3350</v>
      </c>
      <c r="R114" s="105">
        <f>Q114*VLOOKUP(C114,MAPPING!$B$24:$H$27,7,0)</f>
        <v>3350</v>
      </c>
      <c r="S114" s="29">
        <f>VLOOKUP(H114,MAPPING!$B$3:$D$12,3,0)</f>
        <v>1100</v>
      </c>
      <c r="T114" s="67">
        <f t="shared" si="28"/>
        <v>0</v>
      </c>
      <c r="U114" s="75">
        <v>0</v>
      </c>
      <c r="V114" s="29">
        <f>(J114*VLOOKUP(M114/J114,MAPPING!$B$15:$C$22,2,10))</f>
        <v>1200</v>
      </c>
      <c r="W114" s="100">
        <v>0</v>
      </c>
      <c r="X114" s="68">
        <f>IFERROR(IF($M114&lt;6.000001,0,VLOOKUP($M114,할증료!$B:$C,2,1)),0)</f>
        <v>200</v>
      </c>
      <c r="Y114" s="67">
        <v>0</v>
      </c>
      <c r="Z114" s="29">
        <f t="shared" si="29"/>
        <v>5850</v>
      </c>
      <c r="AB114" s="1" t="s">
        <v>998</v>
      </c>
      <c r="AC114" s="1" t="s">
        <v>142</v>
      </c>
      <c r="AD114" s="1" t="s">
        <v>1043</v>
      </c>
      <c r="AE114" s="1" t="s">
        <v>1044</v>
      </c>
      <c r="AF114" s="1" t="s">
        <v>1045</v>
      </c>
      <c r="AG114" s="1" t="s">
        <v>1046</v>
      </c>
      <c r="AH114" s="1">
        <v>44225</v>
      </c>
      <c r="AI114" s="1" t="s">
        <v>47</v>
      </c>
      <c r="AJ114" s="20">
        <v>1</v>
      </c>
      <c r="AK114" s="21">
        <v>3</v>
      </c>
      <c r="AL114" s="21">
        <v>7.3</v>
      </c>
      <c r="AM114" s="21">
        <v>7.5</v>
      </c>
      <c r="AN114" s="1" t="s">
        <v>56</v>
      </c>
      <c r="AO114" s="21">
        <v>530.03</v>
      </c>
      <c r="AP114" s="1" t="s">
        <v>49</v>
      </c>
      <c r="AQ114" s="1" t="s">
        <v>49</v>
      </c>
      <c r="AR114" s="1" t="s">
        <v>49</v>
      </c>
      <c r="AS114" s="1" t="s">
        <v>49</v>
      </c>
      <c r="AT114" s="1" t="s">
        <v>49</v>
      </c>
      <c r="AU114" s="1" t="s">
        <v>143</v>
      </c>
      <c r="AV114" s="1" t="s">
        <v>144</v>
      </c>
      <c r="AW114" s="1" t="s">
        <v>1047</v>
      </c>
      <c r="AX114" s="1" t="s">
        <v>47</v>
      </c>
      <c r="AY114" s="1" t="s">
        <v>50</v>
      </c>
      <c r="AZ114" s="1" t="s">
        <v>1048</v>
      </c>
      <c r="BA114" s="1" t="s">
        <v>1049</v>
      </c>
      <c r="BB114" s="1" t="s">
        <v>1049</v>
      </c>
      <c r="BC114" s="1" t="s">
        <v>145</v>
      </c>
      <c r="BD114" s="1" t="s">
        <v>47</v>
      </c>
      <c r="BE114" s="1" t="s">
        <v>146</v>
      </c>
      <c r="BF114" s="1" t="s">
        <v>52</v>
      </c>
      <c r="BG114" s="1" t="s">
        <v>53</v>
      </c>
      <c r="BH114" s="1" t="s">
        <v>47</v>
      </c>
      <c r="BI114" s="1" t="s">
        <v>159</v>
      </c>
    </row>
    <row r="115" spans="2:61" x14ac:dyDescent="0.25">
      <c r="B115" s="16">
        <f t="shared" si="30"/>
        <v>111</v>
      </c>
      <c r="C115" s="16" t="str">
        <f t="shared" si="31"/>
        <v>CDG</v>
      </c>
      <c r="D115" s="16" t="str">
        <f t="shared" si="32"/>
        <v>2025-08-05</v>
      </c>
      <c r="E115" s="16" t="str">
        <f t="shared" si="33"/>
        <v>18042697104</v>
      </c>
      <c r="F115" s="16" t="str">
        <f t="shared" si="34"/>
        <v>PFR027987093</v>
      </c>
      <c r="G115" s="16" t="str">
        <f t="shared" si="35"/>
        <v>차은주</v>
      </c>
      <c r="H115" s="16" t="str">
        <f t="shared" si="26"/>
        <v>간이(Simple)</v>
      </c>
      <c r="I115" s="16">
        <f t="shared" si="36"/>
        <v>196.66</v>
      </c>
      <c r="J115" s="16">
        <f t="shared" si="37"/>
        <v>1</v>
      </c>
      <c r="K115" s="43">
        <f t="shared" si="38"/>
        <v>10</v>
      </c>
      <c r="L115" s="43">
        <f t="shared" si="39"/>
        <v>16.100000000000001</v>
      </c>
      <c r="M115" s="43">
        <f t="shared" si="39"/>
        <v>16.5</v>
      </c>
      <c r="N115" s="43">
        <f t="shared" si="27"/>
        <v>16.5</v>
      </c>
      <c r="O115" s="23" t="str">
        <f t="shared" si="40"/>
        <v>PFR027987093</v>
      </c>
      <c r="P115" s="51">
        <f>VLOOKUP(C115,MAPPING!$B$24:$G$27,2,0)+(N115-0.5)/0.5*VLOOKUP(C115,MAPPING!$B$24:$G$27,4,0)</f>
        <v>0</v>
      </c>
      <c r="Q115" s="72">
        <f>VLOOKUP(C115,MAPPING!$B$24:$G$27,6,0)</f>
        <v>3350</v>
      </c>
      <c r="R115" s="105">
        <f>Q115*VLOOKUP(C115,MAPPING!$B$24:$H$27,7,0)</f>
        <v>3350</v>
      </c>
      <c r="S115" s="29">
        <f>VLOOKUP(H115,MAPPING!$B$3:$D$12,3,0)</f>
        <v>1100</v>
      </c>
      <c r="T115" s="67">
        <f t="shared" si="28"/>
        <v>0</v>
      </c>
      <c r="U115" s="75">
        <v>0</v>
      </c>
      <c r="V115" s="29">
        <f>(J115*VLOOKUP(M115/J115,MAPPING!$B$15:$C$22,2,10))</f>
        <v>4500</v>
      </c>
      <c r="W115" s="100">
        <v>0</v>
      </c>
      <c r="X115" s="68">
        <f>IFERROR(IF($M115&lt;6.000001,0,VLOOKUP($M115,할증료!$B:$C,2,1)),0)</f>
        <v>1100</v>
      </c>
      <c r="Y115" s="67">
        <v>0</v>
      </c>
      <c r="Z115" s="29">
        <f t="shared" si="29"/>
        <v>10050</v>
      </c>
      <c r="AB115" s="1" t="s">
        <v>998</v>
      </c>
      <c r="AC115" s="1" t="s">
        <v>142</v>
      </c>
      <c r="AD115" s="1" t="s">
        <v>1043</v>
      </c>
      <c r="AE115" s="1" t="s">
        <v>1050</v>
      </c>
      <c r="AF115" s="1" t="s">
        <v>261</v>
      </c>
      <c r="AG115" s="1" t="s">
        <v>257</v>
      </c>
      <c r="AH115" s="1">
        <v>16805</v>
      </c>
      <c r="AI115" s="1" t="s">
        <v>161</v>
      </c>
      <c r="AJ115" s="20">
        <v>1</v>
      </c>
      <c r="AK115" s="21">
        <v>10</v>
      </c>
      <c r="AL115" s="21">
        <v>16.100000000000001</v>
      </c>
      <c r="AM115" s="21">
        <v>16.5</v>
      </c>
      <c r="AN115" s="1" t="s">
        <v>56</v>
      </c>
      <c r="AO115" s="21">
        <v>196.66</v>
      </c>
      <c r="AP115" s="1" t="s">
        <v>49</v>
      </c>
      <c r="AQ115" s="1" t="s">
        <v>49</v>
      </c>
      <c r="AR115" s="1" t="s">
        <v>49</v>
      </c>
      <c r="AS115" s="1" t="s">
        <v>49</v>
      </c>
      <c r="AT115" s="1" t="s">
        <v>49</v>
      </c>
      <c r="AU115" s="1" t="s">
        <v>143</v>
      </c>
      <c r="AV115" s="1" t="s">
        <v>144</v>
      </c>
      <c r="AW115" s="1" t="s">
        <v>215</v>
      </c>
      <c r="AX115" s="1" t="s">
        <v>47</v>
      </c>
      <c r="AY115" s="1" t="s">
        <v>50</v>
      </c>
      <c r="AZ115" s="1" t="s">
        <v>1051</v>
      </c>
      <c r="BA115" s="1" t="s">
        <v>1052</v>
      </c>
      <c r="BB115" s="1" t="s">
        <v>1052</v>
      </c>
      <c r="BC115" s="1" t="s">
        <v>145</v>
      </c>
      <c r="BD115" s="1" t="s">
        <v>47</v>
      </c>
      <c r="BE115" s="1" t="s">
        <v>146</v>
      </c>
      <c r="BF115" s="1" t="s">
        <v>52</v>
      </c>
      <c r="BG115" s="1" t="s">
        <v>53</v>
      </c>
      <c r="BH115" s="1" t="s">
        <v>47</v>
      </c>
      <c r="BI115" s="1" t="s">
        <v>159</v>
      </c>
    </row>
    <row r="116" spans="2:61" x14ac:dyDescent="0.25">
      <c r="B116" s="16">
        <f t="shared" si="30"/>
        <v>112</v>
      </c>
      <c r="C116" s="16" t="str">
        <f t="shared" si="31"/>
        <v>CDG</v>
      </c>
      <c r="D116" s="16" t="str">
        <f t="shared" si="32"/>
        <v>2025-08-05</v>
      </c>
      <c r="E116" s="16" t="str">
        <f t="shared" si="33"/>
        <v>18042697104</v>
      </c>
      <c r="F116" s="16" t="str">
        <f t="shared" si="34"/>
        <v>PFR027987188</v>
      </c>
      <c r="G116" s="16" t="str">
        <f t="shared" si="35"/>
        <v>안도영</v>
      </c>
      <c r="H116" s="16" t="str">
        <f t="shared" si="26"/>
        <v>일반(목록배제,Normal-Manifest Exception)</v>
      </c>
      <c r="I116" s="16">
        <f t="shared" si="36"/>
        <v>34.020000000000003</v>
      </c>
      <c r="J116" s="16">
        <f t="shared" si="37"/>
        <v>1</v>
      </c>
      <c r="K116" s="43">
        <f t="shared" si="38"/>
        <v>0.5</v>
      </c>
      <c r="L116" s="43">
        <f t="shared" si="39"/>
        <v>0.8</v>
      </c>
      <c r="M116" s="43">
        <f t="shared" si="39"/>
        <v>0.8</v>
      </c>
      <c r="N116" s="43">
        <f t="shared" si="27"/>
        <v>1</v>
      </c>
      <c r="O116" s="23" t="str">
        <f t="shared" si="40"/>
        <v>PFR027987188</v>
      </c>
      <c r="P116" s="51">
        <f>VLOOKUP(C116,MAPPING!$B$24:$G$27,2,0)+(N116-0.5)/0.5*VLOOKUP(C116,MAPPING!$B$24:$G$27,4,0)</f>
        <v>0</v>
      </c>
      <c r="Q116" s="72">
        <f>VLOOKUP(C116,MAPPING!$B$24:$G$27,6,0)</f>
        <v>3350</v>
      </c>
      <c r="R116" s="105">
        <f>Q116*VLOOKUP(C116,MAPPING!$B$24:$H$27,7,0)</f>
        <v>3350</v>
      </c>
      <c r="S116" s="29">
        <f>VLOOKUP(H116,MAPPING!$B$3:$D$12,3,0)</f>
        <v>1100</v>
      </c>
      <c r="T116" s="67">
        <f t="shared" si="28"/>
        <v>0</v>
      </c>
      <c r="U116" s="75">
        <v>0</v>
      </c>
      <c r="V116" s="29">
        <f>(J116*VLOOKUP(M116/J116,MAPPING!$B$15:$C$22,2,10))</f>
        <v>0</v>
      </c>
      <c r="W116" s="100">
        <v>0</v>
      </c>
      <c r="X116" s="68">
        <f>IFERROR(IF($M116&lt;6.000001,0,VLOOKUP($M116,할증료!$B:$C,2,1)),0)</f>
        <v>0</v>
      </c>
      <c r="Y116" s="67">
        <v>0</v>
      </c>
      <c r="Z116" s="29">
        <f t="shared" si="29"/>
        <v>4450</v>
      </c>
      <c r="AB116" s="1" t="s">
        <v>998</v>
      </c>
      <c r="AC116" s="1" t="s">
        <v>142</v>
      </c>
      <c r="AD116" s="1" t="s">
        <v>1043</v>
      </c>
      <c r="AE116" s="1" t="s">
        <v>1053</v>
      </c>
      <c r="AF116" s="1" t="s">
        <v>1054</v>
      </c>
      <c r="AG116" s="1" t="s">
        <v>1055</v>
      </c>
      <c r="AH116" s="1">
        <v>4323</v>
      </c>
      <c r="AI116" s="1" t="s">
        <v>47</v>
      </c>
      <c r="AJ116" s="20">
        <v>1</v>
      </c>
      <c r="AK116" s="21">
        <v>0.5</v>
      </c>
      <c r="AL116" s="21">
        <v>0.8</v>
      </c>
      <c r="AM116" s="21">
        <v>0.8</v>
      </c>
      <c r="AN116" s="1" t="s">
        <v>54</v>
      </c>
      <c r="AO116" s="21">
        <v>34.020000000000003</v>
      </c>
      <c r="AP116" s="1" t="s">
        <v>49</v>
      </c>
      <c r="AQ116" s="1" t="s">
        <v>49</v>
      </c>
      <c r="AR116" s="1" t="s">
        <v>49</v>
      </c>
      <c r="AS116" s="1" t="s">
        <v>49</v>
      </c>
      <c r="AT116" s="1" t="s">
        <v>49</v>
      </c>
      <c r="AU116" s="1" t="s">
        <v>143</v>
      </c>
      <c r="AV116" s="1" t="s">
        <v>144</v>
      </c>
      <c r="AW116" s="1" t="s">
        <v>1056</v>
      </c>
      <c r="AX116" s="1" t="s">
        <v>47</v>
      </c>
      <c r="AY116" s="1" t="s">
        <v>50</v>
      </c>
      <c r="AZ116" s="1" t="s">
        <v>1057</v>
      </c>
      <c r="BA116" s="1" t="s">
        <v>1058</v>
      </c>
      <c r="BB116" s="1" t="s">
        <v>1058</v>
      </c>
      <c r="BC116" s="1" t="s">
        <v>145</v>
      </c>
      <c r="BD116" s="1" t="s">
        <v>47</v>
      </c>
      <c r="BE116" s="1" t="s">
        <v>146</v>
      </c>
      <c r="BF116" s="1" t="s">
        <v>52</v>
      </c>
      <c r="BG116" s="1" t="s">
        <v>53</v>
      </c>
      <c r="BH116" s="1" t="s">
        <v>47</v>
      </c>
      <c r="BI116" s="1" t="s">
        <v>159</v>
      </c>
    </row>
    <row r="117" spans="2:61" x14ac:dyDescent="0.25">
      <c r="B117" s="16">
        <f t="shared" si="30"/>
        <v>113</v>
      </c>
      <c r="C117" s="16" t="str">
        <f t="shared" si="31"/>
        <v>CDG</v>
      </c>
      <c r="D117" s="16" t="str">
        <f t="shared" si="32"/>
        <v>2025-08-05</v>
      </c>
      <c r="E117" s="16" t="str">
        <f t="shared" si="33"/>
        <v>18042697104</v>
      </c>
      <c r="F117" s="16" t="str">
        <f t="shared" si="34"/>
        <v>PFR027987193</v>
      </c>
      <c r="G117" s="16" t="str">
        <f t="shared" si="35"/>
        <v>노경록</v>
      </c>
      <c r="H117" s="16" t="str">
        <f t="shared" si="26"/>
        <v>선별(검사,Manifest-Inspection)</v>
      </c>
      <c r="I117" s="16">
        <f t="shared" si="36"/>
        <v>47.17</v>
      </c>
      <c r="J117" s="16">
        <f t="shared" si="37"/>
        <v>1</v>
      </c>
      <c r="K117" s="43">
        <f t="shared" si="38"/>
        <v>1.5</v>
      </c>
      <c r="L117" s="43">
        <f t="shared" si="39"/>
        <v>0.9</v>
      </c>
      <c r="M117" s="43">
        <f t="shared" si="39"/>
        <v>1.5</v>
      </c>
      <c r="N117" s="43">
        <f t="shared" si="27"/>
        <v>1.5</v>
      </c>
      <c r="O117" s="23" t="str">
        <f t="shared" si="40"/>
        <v>PFR027987193</v>
      </c>
      <c r="P117" s="51">
        <f>VLOOKUP(C117,MAPPING!$B$24:$G$27,2,0)+(N117-0.5)/0.5*VLOOKUP(C117,MAPPING!$B$24:$G$27,4,0)</f>
        <v>0</v>
      </c>
      <c r="Q117" s="72">
        <f>VLOOKUP(C117,MAPPING!$B$24:$G$27,6,0)</f>
        <v>3350</v>
      </c>
      <c r="R117" s="105">
        <f>Q117*VLOOKUP(C117,MAPPING!$B$24:$H$27,7,0)</f>
        <v>3350</v>
      </c>
      <c r="S117" s="29">
        <f>VLOOKUP(H117,MAPPING!$B$3:$D$12,3,0)</f>
        <v>0</v>
      </c>
      <c r="T117" s="67">
        <f t="shared" si="28"/>
        <v>0</v>
      </c>
      <c r="U117" s="75">
        <v>0</v>
      </c>
      <c r="V117" s="29">
        <f>(J117*VLOOKUP(M117/J117,MAPPING!$B$15:$C$22,2,10))</f>
        <v>0</v>
      </c>
      <c r="W117" s="100">
        <v>0</v>
      </c>
      <c r="X117" s="68">
        <f>IFERROR(IF($M117&lt;6.000001,0,VLOOKUP($M117,할증료!$B:$C,2,1)),0)</f>
        <v>0</v>
      </c>
      <c r="Y117" s="67">
        <v>0</v>
      </c>
      <c r="Z117" s="29">
        <f t="shared" si="29"/>
        <v>3350</v>
      </c>
      <c r="AB117" s="1" t="s">
        <v>998</v>
      </c>
      <c r="AC117" s="1" t="s">
        <v>142</v>
      </c>
      <c r="AD117" s="1" t="s">
        <v>1043</v>
      </c>
      <c r="AE117" s="1" t="s">
        <v>1059</v>
      </c>
      <c r="AF117" s="1" t="s">
        <v>1060</v>
      </c>
      <c r="AG117" s="1" t="s">
        <v>1061</v>
      </c>
      <c r="AH117" s="1">
        <v>8606</v>
      </c>
      <c r="AI117" s="1" t="s">
        <v>47</v>
      </c>
      <c r="AJ117" s="20">
        <v>1</v>
      </c>
      <c r="AK117" s="21">
        <v>1.5</v>
      </c>
      <c r="AL117" s="21">
        <v>0.9</v>
      </c>
      <c r="AM117" s="21">
        <v>1.5</v>
      </c>
      <c r="AN117" s="1" t="s">
        <v>62</v>
      </c>
      <c r="AO117" s="21">
        <v>47.17</v>
      </c>
      <c r="AP117" s="1" t="s">
        <v>49</v>
      </c>
      <c r="AQ117" s="1" t="s">
        <v>49</v>
      </c>
      <c r="AR117" s="1" t="s">
        <v>49</v>
      </c>
      <c r="AS117" s="1" t="s">
        <v>47</v>
      </c>
      <c r="AT117" s="1" t="s">
        <v>49</v>
      </c>
      <c r="AU117" s="1" t="s">
        <v>143</v>
      </c>
      <c r="AV117" s="1" t="s">
        <v>144</v>
      </c>
      <c r="AW117" s="1" t="s">
        <v>1062</v>
      </c>
      <c r="AX117" s="1" t="s">
        <v>47</v>
      </c>
      <c r="AY117" s="1" t="s">
        <v>50</v>
      </c>
      <c r="AZ117" s="1" t="s">
        <v>1063</v>
      </c>
      <c r="BA117" s="1" t="s">
        <v>1064</v>
      </c>
      <c r="BB117" s="1" t="s">
        <v>1064</v>
      </c>
      <c r="BC117" s="1" t="s">
        <v>145</v>
      </c>
      <c r="BD117" s="1" t="s">
        <v>47</v>
      </c>
      <c r="BE117" s="1" t="s">
        <v>146</v>
      </c>
      <c r="BF117" s="1" t="s">
        <v>52</v>
      </c>
      <c r="BG117" s="1" t="s">
        <v>53</v>
      </c>
      <c r="BH117" s="1" t="s">
        <v>47</v>
      </c>
      <c r="BI117" s="1" t="s">
        <v>159</v>
      </c>
    </row>
    <row r="118" spans="2:61" x14ac:dyDescent="0.25">
      <c r="B118" s="16">
        <f t="shared" si="30"/>
        <v>114</v>
      </c>
      <c r="C118" s="16" t="str">
        <f t="shared" si="31"/>
        <v>LHR</v>
      </c>
      <c r="D118" s="16" t="str">
        <f t="shared" si="32"/>
        <v>2025-08-05</v>
      </c>
      <c r="E118" s="16" t="str">
        <f t="shared" si="33"/>
        <v>99431913755</v>
      </c>
      <c r="F118" s="16" t="str">
        <f t="shared" si="34"/>
        <v>PGB026517819</v>
      </c>
      <c r="G118" s="16" t="str">
        <f t="shared" si="35"/>
        <v>장우진</v>
      </c>
      <c r="H118" s="16" t="str">
        <f t="shared" si="26"/>
        <v>목록(Manifest)</v>
      </c>
      <c r="I118" s="16">
        <f t="shared" si="36"/>
        <v>113.24</v>
      </c>
      <c r="J118" s="16">
        <f t="shared" si="37"/>
        <v>1</v>
      </c>
      <c r="K118" s="43">
        <f t="shared" si="38"/>
        <v>0.98</v>
      </c>
      <c r="L118" s="43">
        <f t="shared" si="39"/>
        <v>1.3</v>
      </c>
      <c r="M118" s="43">
        <f t="shared" si="39"/>
        <v>1.3</v>
      </c>
      <c r="N118" s="43">
        <f t="shared" si="27"/>
        <v>1.5</v>
      </c>
      <c r="O118" s="23" t="str">
        <f t="shared" si="40"/>
        <v>PGB026517819</v>
      </c>
      <c r="P118" s="51">
        <f>VLOOKUP(C118,MAPPING!$B$24:$G$27,2,0)+(N118-0.5)/0.5*VLOOKUP(C118,MAPPING!$B$24:$G$27,4,0)</f>
        <v>12160</v>
      </c>
      <c r="Q118" s="72">
        <f>VLOOKUP(C118,MAPPING!$B$24:$G$27,6,0)</f>
        <v>4.0719439987913404</v>
      </c>
      <c r="R118" s="105">
        <f>Q118*VLOOKUP(C118,MAPPING!$B$24:$H$27,7,0)</f>
        <v>5659.8799999999992</v>
      </c>
      <c r="S118" s="29">
        <f>VLOOKUP(H118,MAPPING!$B$3:$D$12,3,0)</f>
        <v>0</v>
      </c>
      <c r="T118" s="67">
        <f t="shared" si="28"/>
        <v>0</v>
      </c>
      <c r="U118" s="75">
        <v>0</v>
      </c>
      <c r="V118" s="29">
        <f>(J118*VLOOKUP(M118/J118,MAPPING!$B$15:$C$22,2,10))</f>
        <v>0</v>
      </c>
      <c r="W118" s="100">
        <v>0</v>
      </c>
      <c r="X118" s="68">
        <f>IFERROR(IF($M118&lt;6.000001,0,VLOOKUP($M118,할증료!$B:$C,2,1)),0)</f>
        <v>0</v>
      </c>
      <c r="Y118" s="67">
        <v>0</v>
      </c>
      <c r="Z118" s="29">
        <f t="shared" si="29"/>
        <v>17819.879999999997</v>
      </c>
      <c r="AB118" s="1" t="s">
        <v>998</v>
      </c>
      <c r="AC118" s="1" t="s">
        <v>137</v>
      </c>
      <c r="AD118" s="1" t="s">
        <v>1065</v>
      </c>
      <c r="AE118" s="1" t="s">
        <v>1066</v>
      </c>
      <c r="AF118" s="1" t="s">
        <v>1067</v>
      </c>
      <c r="AG118" s="1" t="s">
        <v>1068</v>
      </c>
      <c r="AH118" s="1">
        <v>1721</v>
      </c>
      <c r="AI118" s="1" t="s">
        <v>47</v>
      </c>
      <c r="AJ118" s="20">
        <v>1</v>
      </c>
      <c r="AK118" s="21">
        <v>0.98</v>
      </c>
      <c r="AL118" s="21">
        <v>1.3</v>
      </c>
      <c r="AM118" s="21">
        <v>1.3</v>
      </c>
      <c r="AN118" s="1" t="s">
        <v>48</v>
      </c>
      <c r="AO118" s="21">
        <v>113.24</v>
      </c>
      <c r="AP118" s="1" t="s">
        <v>49</v>
      </c>
      <c r="AQ118" s="1" t="s">
        <v>49</v>
      </c>
      <c r="AR118" s="1" t="s">
        <v>49</v>
      </c>
      <c r="AS118" s="1" t="s">
        <v>49</v>
      </c>
      <c r="AT118" s="1" t="s">
        <v>49</v>
      </c>
      <c r="AU118" s="1" t="s">
        <v>138</v>
      </c>
      <c r="AV118" s="1" t="s">
        <v>139</v>
      </c>
      <c r="AW118" s="1" t="s">
        <v>352</v>
      </c>
      <c r="AX118" s="1" t="s">
        <v>47</v>
      </c>
      <c r="AY118" s="1" t="s">
        <v>50</v>
      </c>
      <c r="AZ118" s="1" t="s">
        <v>1069</v>
      </c>
      <c r="BA118" s="1" t="s">
        <v>1070</v>
      </c>
      <c r="BB118" s="1" t="s">
        <v>1070</v>
      </c>
      <c r="BC118" s="1" t="s">
        <v>692</v>
      </c>
      <c r="BD118" s="1" t="s">
        <v>693</v>
      </c>
      <c r="BE118" s="1" t="s">
        <v>179</v>
      </c>
      <c r="BF118" s="1" t="s">
        <v>52</v>
      </c>
      <c r="BG118" s="1" t="s">
        <v>53</v>
      </c>
      <c r="BH118" s="1" t="s">
        <v>47</v>
      </c>
      <c r="BI118" s="1" t="s">
        <v>159</v>
      </c>
    </row>
    <row r="119" spans="2:61" x14ac:dyDescent="0.25">
      <c r="B119" s="16">
        <f t="shared" si="30"/>
        <v>115</v>
      </c>
      <c r="C119" s="16" t="str">
        <f t="shared" si="31"/>
        <v>LHR</v>
      </c>
      <c r="D119" s="16" t="str">
        <f t="shared" si="32"/>
        <v>2025-08-05</v>
      </c>
      <c r="E119" s="16" t="str">
        <f t="shared" si="33"/>
        <v>99431913755</v>
      </c>
      <c r="F119" s="16" t="str">
        <f t="shared" si="34"/>
        <v>PGB026518205</v>
      </c>
      <c r="G119" s="16" t="str">
        <f t="shared" si="35"/>
        <v>김종호</v>
      </c>
      <c r="H119" s="16" t="str">
        <f t="shared" si="26"/>
        <v>일반(목록배제,Normal-Manifest Exception)</v>
      </c>
      <c r="I119" s="16">
        <f t="shared" si="36"/>
        <v>30.51</v>
      </c>
      <c r="J119" s="16">
        <f t="shared" si="37"/>
        <v>1</v>
      </c>
      <c r="K119" s="43">
        <f t="shared" si="38"/>
        <v>0.28000000000000003</v>
      </c>
      <c r="L119" s="43">
        <f t="shared" si="39"/>
        <v>0.7</v>
      </c>
      <c r="M119" s="43">
        <f t="shared" si="39"/>
        <v>0.7</v>
      </c>
      <c r="N119" s="43">
        <f t="shared" si="27"/>
        <v>1</v>
      </c>
      <c r="O119" s="23" t="str">
        <f t="shared" si="40"/>
        <v>PGB026518205</v>
      </c>
      <c r="P119" s="51">
        <f>VLOOKUP(C119,MAPPING!$B$24:$G$27,2,0)+(N119-0.5)/0.5*VLOOKUP(C119,MAPPING!$B$24:$G$27,4,0)</f>
        <v>9710</v>
      </c>
      <c r="Q119" s="72">
        <f>VLOOKUP(C119,MAPPING!$B$24:$G$27,6,0)</f>
        <v>4.0719439987913404</v>
      </c>
      <c r="R119" s="105">
        <f>Q119*VLOOKUP(C119,MAPPING!$B$24:$H$27,7,0)</f>
        <v>5659.8799999999992</v>
      </c>
      <c r="S119" s="29">
        <f>VLOOKUP(H119,MAPPING!$B$3:$D$12,3,0)</f>
        <v>1100</v>
      </c>
      <c r="T119" s="67">
        <f t="shared" si="28"/>
        <v>0</v>
      </c>
      <c r="U119" s="75">
        <v>0</v>
      </c>
      <c r="V119" s="29">
        <f>(J119*VLOOKUP(M119/J119,MAPPING!$B$15:$C$22,2,10))</f>
        <v>0</v>
      </c>
      <c r="W119" s="100">
        <v>0</v>
      </c>
      <c r="X119" s="68">
        <f>IFERROR(IF($M119&lt;6.000001,0,VLOOKUP($M119,할증료!$B:$C,2,1)),0)</f>
        <v>0</v>
      </c>
      <c r="Y119" s="67">
        <v>0</v>
      </c>
      <c r="Z119" s="29">
        <f t="shared" si="29"/>
        <v>16469.879999999997</v>
      </c>
      <c r="AB119" s="1" t="s">
        <v>998</v>
      </c>
      <c r="AC119" s="1" t="s">
        <v>137</v>
      </c>
      <c r="AD119" s="1" t="s">
        <v>1065</v>
      </c>
      <c r="AE119" s="1" t="s">
        <v>1071</v>
      </c>
      <c r="AF119" s="1" t="s">
        <v>1072</v>
      </c>
      <c r="AG119" s="1" t="s">
        <v>1073</v>
      </c>
      <c r="AH119" s="1">
        <v>31182</v>
      </c>
      <c r="AI119" s="1" t="s">
        <v>47</v>
      </c>
      <c r="AJ119" s="20">
        <v>1</v>
      </c>
      <c r="AK119" s="21">
        <v>0.28000000000000003</v>
      </c>
      <c r="AL119" s="21">
        <v>0.7</v>
      </c>
      <c r="AM119" s="21">
        <v>0.7</v>
      </c>
      <c r="AN119" s="1" t="s">
        <v>54</v>
      </c>
      <c r="AO119" s="21">
        <v>30.51</v>
      </c>
      <c r="AP119" s="1" t="s">
        <v>49</v>
      </c>
      <c r="AQ119" s="1" t="s">
        <v>49</v>
      </c>
      <c r="AR119" s="1" t="s">
        <v>49</v>
      </c>
      <c r="AS119" s="1" t="s">
        <v>49</v>
      </c>
      <c r="AT119" s="1" t="s">
        <v>49</v>
      </c>
      <c r="AU119" s="1" t="s">
        <v>138</v>
      </c>
      <c r="AV119" s="1" t="s">
        <v>139</v>
      </c>
      <c r="AW119" s="1" t="s">
        <v>1074</v>
      </c>
      <c r="AX119" s="1" t="s">
        <v>47</v>
      </c>
      <c r="AY119" s="1" t="s">
        <v>50</v>
      </c>
      <c r="AZ119" s="1" t="s">
        <v>1075</v>
      </c>
      <c r="BA119" s="1" t="s">
        <v>1076</v>
      </c>
      <c r="BB119" s="1" t="s">
        <v>1076</v>
      </c>
      <c r="BC119" s="1" t="s">
        <v>692</v>
      </c>
      <c r="BD119" s="1" t="s">
        <v>693</v>
      </c>
      <c r="BE119" s="1" t="s">
        <v>179</v>
      </c>
      <c r="BF119" s="1" t="s">
        <v>52</v>
      </c>
      <c r="BG119" s="1" t="s">
        <v>53</v>
      </c>
      <c r="BH119" s="1" t="s">
        <v>47</v>
      </c>
      <c r="BI119" s="1" t="s">
        <v>159</v>
      </c>
    </row>
    <row r="120" spans="2:61" x14ac:dyDescent="0.25">
      <c r="B120" s="16">
        <f t="shared" si="30"/>
        <v>116</v>
      </c>
      <c r="C120" s="16" t="str">
        <f t="shared" si="31"/>
        <v>LHR</v>
      </c>
      <c r="D120" s="16" t="str">
        <f t="shared" si="32"/>
        <v>2025-08-05</v>
      </c>
      <c r="E120" s="16" t="str">
        <f t="shared" si="33"/>
        <v>99431913755</v>
      </c>
      <c r="F120" s="16" t="str">
        <f t="shared" si="34"/>
        <v>PGB026518188</v>
      </c>
      <c r="G120" s="16" t="str">
        <f t="shared" si="35"/>
        <v>박혜정</v>
      </c>
      <c r="H120" s="16" t="str">
        <f t="shared" si="26"/>
        <v>목록(Manifest)</v>
      </c>
      <c r="I120" s="16">
        <f t="shared" si="36"/>
        <v>113.24</v>
      </c>
      <c r="J120" s="16">
        <f t="shared" si="37"/>
        <v>1</v>
      </c>
      <c r="K120" s="43">
        <f t="shared" si="38"/>
        <v>0.56999999999999995</v>
      </c>
      <c r="L120" s="43">
        <f t="shared" si="39"/>
        <v>0.4</v>
      </c>
      <c r="M120" s="43">
        <f t="shared" si="39"/>
        <v>0.6</v>
      </c>
      <c r="N120" s="43">
        <f t="shared" si="27"/>
        <v>1</v>
      </c>
      <c r="O120" s="23" t="str">
        <f t="shared" si="40"/>
        <v>PGB026518188</v>
      </c>
      <c r="P120" s="51">
        <f>VLOOKUP(C120,MAPPING!$B$24:$G$27,2,0)+(N120-0.5)/0.5*VLOOKUP(C120,MAPPING!$B$24:$G$27,4,0)</f>
        <v>9710</v>
      </c>
      <c r="Q120" s="72">
        <f>VLOOKUP(C120,MAPPING!$B$24:$G$27,6,0)</f>
        <v>4.0719439987913404</v>
      </c>
      <c r="R120" s="105">
        <f>Q120*VLOOKUP(C120,MAPPING!$B$24:$H$27,7,0)</f>
        <v>5659.8799999999992</v>
      </c>
      <c r="S120" s="29">
        <f>VLOOKUP(H120,MAPPING!$B$3:$D$12,3,0)</f>
        <v>0</v>
      </c>
      <c r="T120" s="67">
        <f t="shared" si="28"/>
        <v>0</v>
      </c>
      <c r="U120" s="75">
        <v>0</v>
      </c>
      <c r="V120" s="29">
        <f>(J120*VLOOKUP(M120/J120,MAPPING!$B$15:$C$22,2,10))</f>
        <v>0</v>
      </c>
      <c r="W120" s="100">
        <v>0</v>
      </c>
      <c r="X120" s="68">
        <f>IFERROR(IF($M120&lt;6.000001,0,VLOOKUP($M120,할증료!$B:$C,2,1)),0)</f>
        <v>0</v>
      </c>
      <c r="Y120" s="67">
        <v>0</v>
      </c>
      <c r="Z120" s="29">
        <f t="shared" si="29"/>
        <v>15369.88</v>
      </c>
      <c r="AB120" s="1" t="s">
        <v>998</v>
      </c>
      <c r="AC120" s="1" t="s">
        <v>137</v>
      </c>
      <c r="AD120" s="1" t="s">
        <v>1065</v>
      </c>
      <c r="AE120" s="1" t="s">
        <v>1077</v>
      </c>
      <c r="AF120" s="1" t="s">
        <v>1078</v>
      </c>
      <c r="AG120" s="1" t="s">
        <v>1079</v>
      </c>
      <c r="AH120" s="1">
        <v>28499</v>
      </c>
      <c r="AI120" s="1" t="s">
        <v>47</v>
      </c>
      <c r="AJ120" s="20">
        <v>1</v>
      </c>
      <c r="AK120" s="21">
        <v>0.56999999999999995</v>
      </c>
      <c r="AL120" s="21">
        <v>0.4</v>
      </c>
      <c r="AM120" s="21">
        <v>0.6</v>
      </c>
      <c r="AN120" s="1" t="s">
        <v>48</v>
      </c>
      <c r="AO120" s="21">
        <v>113.24</v>
      </c>
      <c r="AP120" s="1" t="s">
        <v>49</v>
      </c>
      <c r="AQ120" s="1" t="s">
        <v>49</v>
      </c>
      <c r="AR120" s="1" t="s">
        <v>49</v>
      </c>
      <c r="AS120" s="1" t="s">
        <v>49</v>
      </c>
      <c r="AT120" s="1" t="s">
        <v>49</v>
      </c>
      <c r="AU120" s="1" t="s">
        <v>138</v>
      </c>
      <c r="AV120" s="1" t="s">
        <v>139</v>
      </c>
      <c r="AW120" s="1" t="s">
        <v>352</v>
      </c>
      <c r="AX120" s="1" t="s">
        <v>47</v>
      </c>
      <c r="AY120" s="1" t="s">
        <v>50</v>
      </c>
      <c r="AZ120" s="1" t="s">
        <v>1080</v>
      </c>
      <c r="BA120" s="1" t="s">
        <v>1081</v>
      </c>
      <c r="BB120" s="1" t="s">
        <v>1081</v>
      </c>
      <c r="BC120" s="1" t="s">
        <v>692</v>
      </c>
      <c r="BD120" s="1" t="s">
        <v>693</v>
      </c>
      <c r="BE120" s="1" t="s">
        <v>179</v>
      </c>
      <c r="BF120" s="1" t="s">
        <v>52</v>
      </c>
      <c r="BG120" s="1" t="s">
        <v>53</v>
      </c>
      <c r="BH120" s="1" t="s">
        <v>47</v>
      </c>
      <c r="BI120" s="1" t="s">
        <v>159</v>
      </c>
    </row>
    <row r="121" spans="2:61" x14ac:dyDescent="0.25">
      <c r="B121" s="16">
        <f t="shared" si="30"/>
        <v>117</v>
      </c>
      <c r="C121" s="16" t="str">
        <f t="shared" si="31"/>
        <v>LHR</v>
      </c>
      <c r="D121" s="16" t="str">
        <f t="shared" si="32"/>
        <v>2025-08-05</v>
      </c>
      <c r="E121" s="16" t="str">
        <f t="shared" si="33"/>
        <v>99431913755</v>
      </c>
      <c r="F121" s="16" t="str">
        <f t="shared" si="34"/>
        <v>PGB026518185</v>
      </c>
      <c r="G121" s="16" t="str">
        <f t="shared" si="35"/>
        <v>김용수</v>
      </c>
      <c r="H121" s="16" t="str">
        <f t="shared" si="26"/>
        <v>간이(Simple)</v>
      </c>
      <c r="I121" s="16">
        <f t="shared" si="36"/>
        <v>330.38</v>
      </c>
      <c r="J121" s="16">
        <f t="shared" si="37"/>
        <v>1</v>
      </c>
      <c r="K121" s="43">
        <f t="shared" si="38"/>
        <v>3.92</v>
      </c>
      <c r="L121" s="43">
        <f t="shared" si="39"/>
        <v>18.7</v>
      </c>
      <c r="M121" s="43">
        <f t="shared" si="39"/>
        <v>19</v>
      </c>
      <c r="N121" s="43">
        <f t="shared" si="27"/>
        <v>19</v>
      </c>
      <c r="O121" s="23" t="str">
        <f t="shared" si="40"/>
        <v>PGB026518185</v>
      </c>
      <c r="P121" s="51">
        <f>VLOOKUP(C121,MAPPING!$B$24:$G$27,2,0)+(N121-0.5)/0.5*VLOOKUP(C121,MAPPING!$B$24:$G$27,4,0)</f>
        <v>97910</v>
      </c>
      <c r="Q121" s="72">
        <f>VLOOKUP(C121,MAPPING!$B$24:$G$27,6,0)</f>
        <v>4.0719439987913404</v>
      </c>
      <c r="R121" s="105">
        <f>Q121*VLOOKUP(C121,MAPPING!$B$24:$H$27,7,0)</f>
        <v>5659.8799999999992</v>
      </c>
      <c r="S121" s="29">
        <f>VLOOKUP(H121,MAPPING!$B$3:$D$12,3,0)</f>
        <v>1100</v>
      </c>
      <c r="T121" s="67">
        <f t="shared" si="28"/>
        <v>0</v>
      </c>
      <c r="U121" s="75">
        <v>0</v>
      </c>
      <c r="V121" s="29">
        <f>(J121*VLOOKUP(M121/J121,MAPPING!$B$15:$C$22,2,10))</f>
        <v>4500</v>
      </c>
      <c r="W121" s="100">
        <v>0</v>
      </c>
      <c r="X121" s="68">
        <f>IFERROR(IF($M121&lt;6.000001,0,VLOOKUP($M121,할증료!$B:$C,2,1)),0)</f>
        <v>1400</v>
      </c>
      <c r="Y121" s="67">
        <v>0</v>
      </c>
      <c r="Z121" s="29">
        <f t="shared" si="29"/>
        <v>110569.88</v>
      </c>
      <c r="AB121" s="1" t="s">
        <v>998</v>
      </c>
      <c r="AC121" s="1" t="s">
        <v>137</v>
      </c>
      <c r="AD121" s="1" t="s">
        <v>1065</v>
      </c>
      <c r="AE121" s="1" t="s">
        <v>1082</v>
      </c>
      <c r="AF121" s="1" t="s">
        <v>1083</v>
      </c>
      <c r="AG121" s="1" t="s">
        <v>1084</v>
      </c>
      <c r="AH121" s="1">
        <v>10077</v>
      </c>
      <c r="AI121" s="1" t="s">
        <v>47</v>
      </c>
      <c r="AJ121" s="20">
        <v>1</v>
      </c>
      <c r="AK121" s="21">
        <v>3.92</v>
      </c>
      <c r="AL121" s="21">
        <v>18.7</v>
      </c>
      <c r="AM121" s="21">
        <v>19</v>
      </c>
      <c r="AN121" s="1" t="s">
        <v>56</v>
      </c>
      <c r="AO121" s="21">
        <v>330.38</v>
      </c>
      <c r="AP121" s="1" t="s">
        <v>49</v>
      </c>
      <c r="AQ121" s="1" t="s">
        <v>49</v>
      </c>
      <c r="AR121" s="1" t="s">
        <v>49</v>
      </c>
      <c r="AS121" s="1" t="s">
        <v>49</v>
      </c>
      <c r="AT121" s="1" t="s">
        <v>49</v>
      </c>
      <c r="AU121" s="1" t="s">
        <v>138</v>
      </c>
      <c r="AV121" s="1" t="s">
        <v>139</v>
      </c>
      <c r="AW121" s="1" t="s">
        <v>1085</v>
      </c>
      <c r="AX121" s="1" t="s">
        <v>47</v>
      </c>
      <c r="AY121" s="1" t="s">
        <v>50</v>
      </c>
      <c r="AZ121" s="1" t="s">
        <v>1086</v>
      </c>
      <c r="BA121" s="1" t="s">
        <v>1087</v>
      </c>
      <c r="BB121" s="1" t="s">
        <v>1087</v>
      </c>
      <c r="BC121" s="1" t="s">
        <v>692</v>
      </c>
      <c r="BD121" s="1" t="s">
        <v>693</v>
      </c>
      <c r="BE121" s="1" t="s">
        <v>179</v>
      </c>
      <c r="BF121" s="1" t="s">
        <v>52</v>
      </c>
      <c r="BG121" s="1" t="s">
        <v>53</v>
      </c>
      <c r="BH121" s="1" t="s">
        <v>47</v>
      </c>
      <c r="BI121" s="1" t="s">
        <v>159</v>
      </c>
    </row>
    <row r="122" spans="2:61" x14ac:dyDescent="0.25">
      <c r="B122" s="16">
        <f t="shared" si="30"/>
        <v>118</v>
      </c>
      <c r="C122" s="16" t="str">
        <f t="shared" si="31"/>
        <v>LHR</v>
      </c>
      <c r="D122" s="16" t="str">
        <f t="shared" si="32"/>
        <v>2025-08-05</v>
      </c>
      <c r="E122" s="16" t="str">
        <f t="shared" si="33"/>
        <v>99431913755</v>
      </c>
      <c r="F122" s="16" t="str">
        <f t="shared" si="34"/>
        <v>PGB026518183</v>
      </c>
      <c r="G122" s="16" t="str">
        <f t="shared" si="35"/>
        <v>채희석</v>
      </c>
      <c r="H122" s="16" t="str">
        <f t="shared" si="26"/>
        <v>목록(Manifest)</v>
      </c>
      <c r="I122" s="16">
        <f t="shared" si="36"/>
        <v>116.57</v>
      </c>
      <c r="J122" s="16">
        <f t="shared" si="37"/>
        <v>1</v>
      </c>
      <c r="K122" s="43">
        <f t="shared" si="38"/>
        <v>1.69</v>
      </c>
      <c r="L122" s="43">
        <f t="shared" si="39"/>
        <v>2.4</v>
      </c>
      <c r="M122" s="43">
        <f t="shared" si="39"/>
        <v>2.4</v>
      </c>
      <c r="N122" s="43">
        <f t="shared" si="27"/>
        <v>2.5</v>
      </c>
      <c r="O122" s="23" t="str">
        <f t="shared" si="40"/>
        <v>PGB026518183</v>
      </c>
      <c r="P122" s="51">
        <f>VLOOKUP(C122,MAPPING!$B$24:$G$27,2,0)+(N122-0.5)/0.5*VLOOKUP(C122,MAPPING!$B$24:$G$27,4,0)</f>
        <v>17060</v>
      </c>
      <c r="Q122" s="72">
        <f>VLOOKUP(C122,MAPPING!$B$24:$G$27,6,0)</f>
        <v>4.0719439987913404</v>
      </c>
      <c r="R122" s="105">
        <f>Q122*VLOOKUP(C122,MAPPING!$B$24:$H$27,7,0)</f>
        <v>5659.8799999999992</v>
      </c>
      <c r="S122" s="29">
        <f>VLOOKUP(H122,MAPPING!$B$3:$D$12,3,0)</f>
        <v>0</v>
      </c>
      <c r="T122" s="67">
        <f t="shared" si="28"/>
        <v>0</v>
      </c>
      <c r="U122" s="75">
        <v>0</v>
      </c>
      <c r="V122" s="29">
        <f>(J122*VLOOKUP(M122/J122,MAPPING!$B$15:$C$22,2,10))</f>
        <v>550</v>
      </c>
      <c r="W122" s="100">
        <v>0</v>
      </c>
      <c r="X122" s="68">
        <f>IFERROR(IF($M122&lt;6.000001,0,VLOOKUP($M122,할증료!$B:$C,2,1)),0)</f>
        <v>0</v>
      </c>
      <c r="Y122" s="67">
        <v>0</v>
      </c>
      <c r="Z122" s="29">
        <f t="shared" si="29"/>
        <v>23269.879999999997</v>
      </c>
      <c r="AB122" s="1" t="s">
        <v>998</v>
      </c>
      <c r="AC122" s="1" t="s">
        <v>137</v>
      </c>
      <c r="AD122" s="1" t="s">
        <v>1065</v>
      </c>
      <c r="AE122" s="1" t="s">
        <v>1088</v>
      </c>
      <c r="AF122" s="1" t="s">
        <v>1089</v>
      </c>
      <c r="AG122" s="1" t="s">
        <v>1090</v>
      </c>
      <c r="AH122" s="1">
        <v>31186</v>
      </c>
      <c r="AI122" s="1" t="s">
        <v>47</v>
      </c>
      <c r="AJ122" s="20">
        <v>1</v>
      </c>
      <c r="AK122" s="21">
        <v>1.69</v>
      </c>
      <c r="AL122" s="21">
        <v>2.4</v>
      </c>
      <c r="AM122" s="21">
        <v>2.4</v>
      </c>
      <c r="AN122" s="1" t="s">
        <v>48</v>
      </c>
      <c r="AO122" s="21">
        <v>116.57</v>
      </c>
      <c r="AP122" s="1" t="s">
        <v>49</v>
      </c>
      <c r="AQ122" s="1" t="s">
        <v>49</v>
      </c>
      <c r="AR122" s="1" t="s">
        <v>49</v>
      </c>
      <c r="AS122" s="1" t="s">
        <v>49</v>
      </c>
      <c r="AT122" s="1" t="s">
        <v>49</v>
      </c>
      <c r="AU122" s="1" t="s">
        <v>138</v>
      </c>
      <c r="AV122" s="1" t="s">
        <v>139</v>
      </c>
      <c r="AW122" s="1" t="s">
        <v>1091</v>
      </c>
      <c r="AX122" s="1" t="s">
        <v>47</v>
      </c>
      <c r="AY122" s="1" t="s">
        <v>50</v>
      </c>
      <c r="AZ122" s="1" t="s">
        <v>1092</v>
      </c>
      <c r="BA122" s="1" t="s">
        <v>1093</v>
      </c>
      <c r="BB122" s="1" t="s">
        <v>1093</v>
      </c>
      <c r="BC122" s="1" t="s">
        <v>692</v>
      </c>
      <c r="BD122" s="1" t="s">
        <v>693</v>
      </c>
      <c r="BE122" s="1" t="s">
        <v>179</v>
      </c>
      <c r="BF122" s="1" t="s">
        <v>52</v>
      </c>
      <c r="BG122" s="1" t="s">
        <v>53</v>
      </c>
      <c r="BH122" s="1" t="s">
        <v>47</v>
      </c>
      <c r="BI122" s="1" t="s">
        <v>159</v>
      </c>
    </row>
    <row r="123" spans="2:61" x14ac:dyDescent="0.25">
      <c r="B123" s="16">
        <f t="shared" si="30"/>
        <v>119</v>
      </c>
      <c r="C123" s="16" t="str">
        <f t="shared" si="31"/>
        <v>LHR</v>
      </c>
      <c r="D123" s="16" t="str">
        <f t="shared" si="32"/>
        <v>2025-08-05</v>
      </c>
      <c r="E123" s="16" t="str">
        <f t="shared" si="33"/>
        <v>99431913755</v>
      </c>
      <c r="F123" s="16" t="str">
        <f t="shared" si="34"/>
        <v>PGB026518182</v>
      </c>
      <c r="G123" s="16" t="str">
        <f t="shared" si="35"/>
        <v>이동희</v>
      </c>
      <c r="H123" s="16" t="str">
        <f t="shared" si="26"/>
        <v>일반(목록배제,Normal-Manifest Exception)</v>
      </c>
      <c r="I123" s="16">
        <f t="shared" si="36"/>
        <v>133.22</v>
      </c>
      <c r="J123" s="16">
        <f t="shared" si="37"/>
        <v>1</v>
      </c>
      <c r="K123" s="43">
        <f t="shared" si="38"/>
        <v>2.11</v>
      </c>
      <c r="L123" s="43">
        <f t="shared" si="39"/>
        <v>1.2</v>
      </c>
      <c r="M123" s="43">
        <f t="shared" si="39"/>
        <v>2.2000000000000002</v>
      </c>
      <c r="N123" s="43">
        <f t="shared" si="27"/>
        <v>2.5</v>
      </c>
      <c r="O123" s="23" t="str">
        <f t="shared" si="40"/>
        <v>PGB026518182</v>
      </c>
      <c r="P123" s="51">
        <f>VLOOKUP(C123,MAPPING!$B$24:$G$27,2,0)+(N123-0.5)/0.5*VLOOKUP(C123,MAPPING!$B$24:$G$27,4,0)</f>
        <v>17060</v>
      </c>
      <c r="Q123" s="72">
        <f>VLOOKUP(C123,MAPPING!$B$24:$G$27,6,0)</f>
        <v>4.0719439987913404</v>
      </c>
      <c r="R123" s="105">
        <f>Q123*VLOOKUP(C123,MAPPING!$B$24:$H$27,7,0)</f>
        <v>5659.8799999999992</v>
      </c>
      <c r="S123" s="29">
        <f>VLOOKUP(H123,MAPPING!$B$3:$D$12,3,0)</f>
        <v>1100</v>
      </c>
      <c r="T123" s="67">
        <f t="shared" si="28"/>
        <v>0</v>
      </c>
      <c r="U123" s="75">
        <v>0</v>
      </c>
      <c r="V123" s="29">
        <f>(J123*VLOOKUP(M123/J123,MAPPING!$B$15:$C$22,2,10))</f>
        <v>550</v>
      </c>
      <c r="W123" s="100">
        <v>0</v>
      </c>
      <c r="X123" s="68">
        <f>IFERROR(IF($M123&lt;6.000001,0,VLOOKUP($M123,할증료!$B:$C,2,1)),0)</f>
        <v>0</v>
      </c>
      <c r="Y123" s="67">
        <v>0</v>
      </c>
      <c r="Z123" s="29">
        <f t="shared" si="29"/>
        <v>24369.879999999997</v>
      </c>
      <c r="AB123" s="1" t="s">
        <v>998</v>
      </c>
      <c r="AC123" s="1" t="s">
        <v>137</v>
      </c>
      <c r="AD123" s="1" t="s">
        <v>1065</v>
      </c>
      <c r="AE123" s="1" t="s">
        <v>1094</v>
      </c>
      <c r="AF123" s="1" t="s">
        <v>1095</v>
      </c>
      <c r="AG123" s="1" t="s">
        <v>1096</v>
      </c>
      <c r="AH123" s="1">
        <v>18018</v>
      </c>
      <c r="AI123" s="1" t="s">
        <v>47</v>
      </c>
      <c r="AJ123" s="20">
        <v>1</v>
      </c>
      <c r="AK123" s="21">
        <v>2.11</v>
      </c>
      <c r="AL123" s="21">
        <v>1.2</v>
      </c>
      <c r="AM123" s="21">
        <v>2.2000000000000002</v>
      </c>
      <c r="AN123" s="1" t="s">
        <v>54</v>
      </c>
      <c r="AO123" s="21">
        <v>133.22</v>
      </c>
      <c r="AP123" s="1" t="s">
        <v>49</v>
      </c>
      <c r="AQ123" s="1" t="s">
        <v>49</v>
      </c>
      <c r="AR123" s="1" t="s">
        <v>49</v>
      </c>
      <c r="AS123" s="1" t="s">
        <v>49</v>
      </c>
      <c r="AT123" s="1" t="s">
        <v>49</v>
      </c>
      <c r="AU123" s="1" t="s">
        <v>138</v>
      </c>
      <c r="AV123" s="1" t="s">
        <v>139</v>
      </c>
      <c r="AW123" s="1" t="s">
        <v>1097</v>
      </c>
      <c r="AX123" s="1" t="s">
        <v>47</v>
      </c>
      <c r="AY123" s="1" t="s">
        <v>50</v>
      </c>
      <c r="AZ123" s="1" t="s">
        <v>1098</v>
      </c>
      <c r="BA123" s="1" t="s">
        <v>1099</v>
      </c>
      <c r="BB123" s="1" t="s">
        <v>1099</v>
      </c>
      <c r="BC123" s="1" t="s">
        <v>692</v>
      </c>
      <c r="BD123" s="1" t="s">
        <v>693</v>
      </c>
      <c r="BE123" s="1" t="s">
        <v>179</v>
      </c>
      <c r="BF123" s="1" t="s">
        <v>52</v>
      </c>
      <c r="BG123" s="1" t="s">
        <v>53</v>
      </c>
      <c r="BH123" s="1" t="s">
        <v>47</v>
      </c>
      <c r="BI123" s="1" t="s">
        <v>159</v>
      </c>
    </row>
    <row r="124" spans="2:61" x14ac:dyDescent="0.25">
      <c r="B124" s="16">
        <f t="shared" si="30"/>
        <v>120</v>
      </c>
      <c r="C124" s="16" t="str">
        <f t="shared" si="31"/>
        <v>LHR</v>
      </c>
      <c r="D124" s="16" t="str">
        <f t="shared" si="32"/>
        <v>2025-08-05</v>
      </c>
      <c r="E124" s="16" t="str">
        <f t="shared" si="33"/>
        <v>99431913755</v>
      </c>
      <c r="F124" s="16" t="str">
        <f t="shared" si="34"/>
        <v>PGB026518180</v>
      </c>
      <c r="G124" s="16" t="str">
        <f t="shared" si="35"/>
        <v>박태영</v>
      </c>
      <c r="H124" s="16" t="str">
        <f t="shared" si="26"/>
        <v>선별(검사,Manifest-Inspection)</v>
      </c>
      <c r="I124" s="16">
        <f t="shared" si="36"/>
        <v>125</v>
      </c>
      <c r="J124" s="16">
        <f t="shared" si="37"/>
        <v>1</v>
      </c>
      <c r="K124" s="43">
        <f t="shared" si="38"/>
        <v>1.31</v>
      </c>
      <c r="L124" s="43">
        <f t="shared" si="39"/>
        <v>3.5</v>
      </c>
      <c r="M124" s="43">
        <f t="shared" si="39"/>
        <v>3.5</v>
      </c>
      <c r="N124" s="43">
        <f t="shared" si="27"/>
        <v>3.5</v>
      </c>
      <c r="O124" s="23" t="str">
        <f t="shared" si="40"/>
        <v>PGB026518180</v>
      </c>
      <c r="P124" s="51">
        <f>VLOOKUP(C124,MAPPING!$B$24:$G$27,2,0)+(N124-0.5)/0.5*VLOOKUP(C124,MAPPING!$B$24:$G$27,4,0)</f>
        <v>21960</v>
      </c>
      <c r="Q124" s="72">
        <f>VLOOKUP(C124,MAPPING!$B$24:$G$27,6,0)</f>
        <v>4.0719439987913404</v>
      </c>
      <c r="R124" s="105">
        <f>Q124*VLOOKUP(C124,MAPPING!$B$24:$H$27,7,0)</f>
        <v>5659.8799999999992</v>
      </c>
      <c r="S124" s="29">
        <f>VLOOKUP(H124,MAPPING!$B$3:$D$12,3,0)</f>
        <v>0</v>
      </c>
      <c r="T124" s="67">
        <f t="shared" si="28"/>
        <v>0</v>
      </c>
      <c r="U124" s="75">
        <v>0</v>
      </c>
      <c r="V124" s="29">
        <f>(J124*VLOOKUP(M124/J124,MAPPING!$B$15:$C$22,2,10))</f>
        <v>550</v>
      </c>
      <c r="W124" s="100">
        <v>0</v>
      </c>
      <c r="X124" s="68">
        <f>IFERROR(IF($M124&lt;6.000001,0,VLOOKUP($M124,할증료!$B:$C,2,1)),0)</f>
        <v>0</v>
      </c>
      <c r="Y124" s="67">
        <v>0</v>
      </c>
      <c r="Z124" s="29">
        <f t="shared" si="29"/>
        <v>28169.879999999997</v>
      </c>
      <c r="AB124" s="1" t="s">
        <v>998</v>
      </c>
      <c r="AC124" s="1" t="s">
        <v>137</v>
      </c>
      <c r="AD124" s="1" t="s">
        <v>1065</v>
      </c>
      <c r="AE124" s="1" t="s">
        <v>1100</v>
      </c>
      <c r="AF124" s="1" t="s">
        <v>1101</v>
      </c>
      <c r="AG124" s="1" t="s">
        <v>1102</v>
      </c>
      <c r="AH124" s="1">
        <v>55736</v>
      </c>
      <c r="AI124" s="1" t="s">
        <v>47</v>
      </c>
      <c r="AJ124" s="20">
        <v>1</v>
      </c>
      <c r="AK124" s="21">
        <v>1.31</v>
      </c>
      <c r="AL124" s="21">
        <v>3.5</v>
      </c>
      <c r="AM124" s="21">
        <v>3.5</v>
      </c>
      <c r="AN124" s="1" t="s">
        <v>62</v>
      </c>
      <c r="AO124" s="21">
        <v>125</v>
      </c>
      <c r="AP124" s="1" t="s">
        <v>49</v>
      </c>
      <c r="AQ124" s="1" t="s">
        <v>49</v>
      </c>
      <c r="AR124" s="1" t="s">
        <v>49</v>
      </c>
      <c r="AS124" s="1" t="s">
        <v>49</v>
      </c>
      <c r="AT124" s="1" t="s">
        <v>49</v>
      </c>
      <c r="AU124" s="1" t="s">
        <v>138</v>
      </c>
      <c r="AV124" s="1" t="s">
        <v>139</v>
      </c>
      <c r="AW124" s="1" t="s">
        <v>1103</v>
      </c>
      <c r="AX124" s="1" t="s">
        <v>47</v>
      </c>
      <c r="AY124" s="1" t="s">
        <v>50</v>
      </c>
      <c r="AZ124" s="1" t="s">
        <v>1104</v>
      </c>
      <c r="BA124" s="1" t="s">
        <v>1105</v>
      </c>
      <c r="BB124" s="1" t="s">
        <v>1105</v>
      </c>
      <c r="BC124" s="1" t="s">
        <v>692</v>
      </c>
      <c r="BD124" s="1" t="s">
        <v>693</v>
      </c>
      <c r="BE124" s="1" t="s">
        <v>179</v>
      </c>
      <c r="BF124" s="1" t="s">
        <v>52</v>
      </c>
      <c r="BG124" s="1" t="s">
        <v>53</v>
      </c>
      <c r="BH124" s="1" t="s">
        <v>47</v>
      </c>
      <c r="BI124" s="1" t="s">
        <v>159</v>
      </c>
    </row>
    <row r="125" spans="2:61" x14ac:dyDescent="0.25">
      <c r="B125" s="16">
        <f t="shared" si="30"/>
        <v>121</v>
      </c>
      <c r="C125" s="16" t="str">
        <f t="shared" si="31"/>
        <v>LHR</v>
      </c>
      <c r="D125" s="16" t="str">
        <f t="shared" si="32"/>
        <v>2025-08-05</v>
      </c>
      <c r="E125" s="16" t="str">
        <f t="shared" si="33"/>
        <v>99431913755</v>
      </c>
      <c r="F125" s="16" t="str">
        <f t="shared" si="34"/>
        <v>PGB026518177</v>
      </c>
      <c r="G125" s="16" t="str">
        <f t="shared" si="35"/>
        <v>여선혁</v>
      </c>
      <c r="H125" s="16" t="str">
        <f t="shared" si="26"/>
        <v>목록(Manifest)</v>
      </c>
      <c r="I125" s="16">
        <f t="shared" si="36"/>
        <v>132.68</v>
      </c>
      <c r="J125" s="16">
        <f t="shared" si="37"/>
        <v>1</v>
      </c>
      <c r="K125" s="43">
        <f t="shared" si="38"/>
        <v>0.91</v>
      </c>
      <c r="L125" s="43">
        <f t="shared" si="39"/>
        <v>1.9</v>
      </c>
      <c r="M125" s="43">
        <f t="shared" si="39"/>
        <v>1.9</v>
      </c>
      <c r="N125" s="43">
        <f t="shared" si="27"/>
        <v>2</v>
      </c>
      <c r="O125" s="23" t="str">
        <f t="shared" si="40"/>
        <v>PGB026518177</v>
      </c>
      <c r="P125" s="51">
        <f>VLOOKUP(C125,MAPPING!$B$24:$G$27,2,0)+(N125-0.5)/0.5*VLOOKUP(C125,MAPPING!$B$24:$G$27,4,0)</f>
        <v>14610</v>
      </c>
      <c r="Q125" s="72">
        <f>VLOOKUP(C125,MAPPING!$B$24:$G$27,6,0)</f>
        <v>4.0719439987913404</v>
      </c>
      <c r="R125" s="105">
        <f>Q125*VLOOKUP(C125,MAPPING!$B$24:$H$27,7,0)</f>
        <v>5659.8799999999992</v>
      </c>
      <c r="S125" s="29">
        <f>VLOOKUP(H125,MAPPING!$B$3:$D$12,3,0)</f>
        <v>0</v>
      </c>
      <c r="T125" s="67">
        <f t="shared" si="28"/>
        <v>0</v>
      </c>
      <c r="U125" s="75">
        <v>0</v>
      </c>
      <c r="V125" s="29">
        <f>(J125*VLOOKUP(M125/J125,MAPPING!$B$15:$C$22,2,10))</f>
        <v>0</v>
      </c>
      <c r="W125" s="100">
        <v>0</v>
      </c>
      <c r="X125" s="68">
        <f>IFERROR(IF($M125&lt;6.000001,0,VLOOKUP($M125,할증료!$B:$C,2,1)),0)</f>
        <v>0</v>
      </c>
      <c r="Y125" s="67">
        <v>0</v>
      </c>
      <c r="Z125" s="29">
        <f t="shared" si="29"/>
        <v>20269.879999999997</v>
      </c>
      <c r="AB125" s="1" t="s">
        <v>998</v>
      </c>
      <c r="AC125" s="1" t="s">
        <v>137</v>
      </c>
      <c r="AD125" s="1" t="s">
        <v>1065</v>
      </c>
      <c r="AE125" s="1" t="s">
        <v>1106</v>
      </c>
      <c r="AF125" s="1" t="s">
        <v>212</v>
      </c>
      <c r="AG125" s="1" t="s">
        <v>213</v>
      </c>
      <c r="AH125" s="1">
        <v>44667</v>
      </c>
      <c r="AI125" s="1" t="s">
        <v>47</v>
      </c>
      <c r="AJ125" s="20">
        <v>1</v>
      </c>
      <c r="AK125" s="21">
        <v>0.91</v>
      </c>
      <c r="AL125" s="21">
        <v>1.9</v>
      </c>
      <c r="AM125" s="21">
        <v>1.9</v>
      </c>
      <c r="AN125" s="1" t="s">
        <v>48</v>
      </c>
      <c r="AO125" s="21">
        <v>132.68</v>
      </c>
      <c r="AP125" s="1" t="s">
        <v>49</v>
      </c>
      <c r="AQ125" s="1" t="s">
        <v>49</v>
      </c>
      <c r="AR125" s="1" t="s">
        <v>49</v>
      </c>
      <c r="AS125" s="1" t="s">
        <v>49</v>
      </c>
      <c r="AT125" s="1" t="s">
        <v>49</v>
      </c>
      <c r="AU125" s="1" t="s">
        <v>138</v>
      </c>
      <c r="AV125" s="1" t="s">
        <v>139</v>
      </c>
      <c r="AW125" s="1" t="s">
        <v>1107</v>
      </c>
      <c r="AX125" s="1" t="s">
        <v>47</v>
      </c>
      <c r="AY125" s="1" t="s">
        <v>50</v>
      </c>
      <c r="AZ125" s="1" t="s">
        <v>1108</v>
      </c>
      <c r="BA125" s="1" t="s">
        <v>1109</v>
      </c>
      <c r="BB125" s="1" t="s">
        <v>1109</v>
      </c>
      <c r="BC125" s="1" t="s">
        <v>692</v>
      </c>
      <c r="BD125" s="1" t="s">
        <v>693</v>
      </c>
      <c r="BE125" s="1" t="s">
        <v>179</v>
      </c>
      <c r="BF125" s="1" t="s">
        <v>52</v>
      </c>
      <c r="BG125" s="1" t="s">
        <v>53</v>
      </c>
      <c r="BH125" s="1" t="s">
        <v>47</v>
      </c>
      <c r="BI125" s="1" t="s">
        <v>159</v>
      </c>
    </row>
    <row r="126" spans="2:61" x14ac:dyDescent="0.25">
      <c r="B126" s="16">
        <f t="shared" si="30"/>
        <v>122</v>
      </c>
      <c r="C126" s="16" t="str">
        <f t="shared" si="31"/>
        <v>LHR</v>
      </c>
      <c r="D126" s="16" t="str">
        <f t="shared" si="32"/>
        <v>2025-08-05</v>
      </c>
      <c r="E126" s="16" t="str">
        <f t="shared" si="33"/>
        <v>99431913755</v>
      </c>
      <c r="F126" s="16" t="str">
        <f t="shared" si="34"/>
        <v>PGB026518174</v>
      </c>
      <c r="G126" s="16" t="str">
        <f t="shared" si="35"/>
        <v>김대솔</v>
      </c>
      <c r="H126" s="16" t="str">
        <f t="shared" si="26"/>
        <v>목록(Manifest)</v>
      </c>
      <c r="I126" s="16">
        <f t="shared" si="36"/>
        <v>121.88</v>
      </c>
      <c r="J126" s="16">
        <f t="shared" si="37"/>
        <v>1</v>
      </c>
      <c r="K126" s="43">
        <f t="shared" si="38"/>
        <v>2.2000000000000002</v>
      </c>
      <c r="L126" s="43">
        <f t="shared" si="39"/>
        <v>3.4</v>
      </c>
      <c r="M126" s="43">
        <f t="shared" si="39"/>
        <v>3.4</v>
      </c>
      <c r="N126" s="43">
        <f t="shared" si="27"/>
        <v>3.5</v>
      </c>
      <c r="O126" s="23" t="str">
        <f t="shared" si="40"/>
        <v>PGB026518174</v>
      </c>
      <c r="P126" s="51">
        <f>VLOOKUP(C126,MAPPING!$B$24:$G$27,2,0)+(N126-0.5)/0.5*VLOOKUP(C126,MAPPING!$B$24:$G$27,4,0)</f>
        <v>21960</v>
      </c>
      <c r="Q126" s="72">
        <f>VLOOKUP(C126,MAPPING!$B$24:$G$27,6,0)</f>
        <v>4.0719439987913404</v>
      </c>
      <c r="R126" s="105">
        <f>Q126*VLOOKUP(C126,MAPPING!$B$24:$H$27,7,0)</f>
        <v>5659.8799999999992</v>
      </c>
      <c r="S126" s="29">
        <f>VLOOKUP(H126,MAPPING!$B$3:$D$12,3,0)</f>
        <v>0</v>
      </c>
      <c r="T126" s="67">
        <f t="shared" si="28"/>
        <v>0</v>
      </c>
      <c r="U126" s="75">
        <v>0</v>
      </c>
      <c r="V126" s="29">
        <f>(J126*VLOOKUP(M126/J126,MAPPING!$B$15:$C$22,2,10))</f>
        <v>550</v>
      </c>
      <c r="W126" s="100">
        <v>0</v>
      </c>
      <c r="X126" s="68">
        <f>IFERROR(IF($M126&lt;6.000001,0,VLOOKUP($M126,할증료!$B:$C,2,1)),0)</f>
        <v>0</v>
      </c>
      <c r="Y126" s="67">
        <v>0</v>
      </c>
      <c r="Z126" s="29">
        <f t="shared" si="29"/>
        <v>28169.879999999997</v>
      </c>
      <c r="AB126" s="1" t="s">
        <v>998</v>
      </c>
      <c r="AC126" s="1" t="s">
        <v>137</v>
      </c>
      <c r="AD126" s="1" t="s">
        <v>1065</v>
      </c>
      <c r="AE126" s="1" t="s">
        <v>1110</v>
      </c>
      <c r="AF126" s="1" t="s">
        <v>330</v>
      </c>
      <c r="AG126" s="1" t="s">
        <v>331</v>
      </c>
      <c r="AH126" s="1">
        <v>41543</v>
      </c>
      <c r="AI126" s="1" t="s">
        <v>47</v>
      </c>
      <c r="AJ126" s="20">
        <v>1</v>
      </c>
      <c r="AK126" s="21">
        <v>2.2000000000000002</v>
      </c>
      <c r="AL126" s="21">
        <v>3.4</v>
      </c>
      <c r="AM126" s="21">
        <v>3.4</v>
      </c>
      <c r="AN126" s="1" t="s">
        <v>48</v>
      </c>
      <c r="AO126" s="21">
        <v>121.88</v>
      </c>
      <c r="AP126" s="1" t="s">
        <v>49</v>
      </c>
      <c r="AQ126" s="1" t="s">
        <v>49</v>
      </c>
      <c r="AR126" s="1" t="s">
        <v>49</v>
      </c>
      <c r="AS126" s="1" t="s">
        <v>49</v>
      </c>
      <c r="AT126" s="1" t="s">
        <v>49</v>
      </c>
      <c r="AU126" s="1" t="s">
        <v>138</v>
      </c>
      <c r="AV126" s="1" t="s">
        <v>139</v>
      </c>
      <c r="AW126" s="1" t="s">
        <v>1111</v>
      </c>
      <c r="AX126" s="1" t="s">
        <v>47</v>
      </c>
      <c r="AY126" s="1" t="s">
        <v>50</v>
      </c>
      <c r="AZ126" s="1" t="s">
        <v>1112</v>
      </c>
      <c r="BA126" s="1" t="s">
        <v>1113</v>
      </c>
      <c r="BB126" s="1" t="s">
        <v>1113</v>
      </c>
      <c r="BC126" s="1" t="s">
        <v>692</v>
      </c>
      <c r="BD126" s="1" t="s">
        <v>693</v>
      </c>
      <c r="BE126" s="1" t="s">
        <v>179</v>
      </c>
      <c r="BF126" s="1" t="s">
        <v>52</v>
      </c>
      <c r="BG126" s="1" t="s">
        <v>53</v>
      </c>
      <c r="BH126" s="1" t="s">
        <v>47</v>
      </c>
      <c r="BI126" s="1" t="s">
        <v>159</v>
      </c>
    </row>
    <row r="127" spans="2:61" x14ac:dyDescent="0.25">
      <c r="B127" s="16">
        <f t="shared" si="30"/>
        <v>123</v>
      </c>
      <c r="C127" s="16" t="str">
        <f t="shared" si="31"/>
        <v>LHR</v>
      </c>
      <c r="D127" s="16" t="str">
        <f t="shared" si="32"/>
        <v>2025-08-05</v>
      </c>
      <c r="E127" s="16" t="str">
        <f t="shared" si="33"/>
        <v>99431913755</v>
      </c>
      <c r="F127" s="16" t="str">
        <f t="shared" si="34"/>
        <v>PGB026518169</v>
      </c>
      <c r="G127" s="16" t="str">
        <f t="shared" si="35"/>
        <v>이찬민</v>
      </c>
      <c r="H127" s="16" t="str">
        <f t="shared" si="26"/>
        <v>목록(Manifest)</v>
      </c>
      <c r="I127" s="16">
        <f t="shared" si="36"/>
        <v>113.24</v>
      </c>
      <c r="J127" s="16">
        <f t="shared" si="37"/>
        <v>1</v>
      </c>
      <c r="K127" s="43">
        <f t="shared" si="38"/>
        <v>0.75</v>
      </c>
      <c r="L127" s="43">
        <f t="shared" si="39"/>
        <v>1.9</v>
      </c>
      <c r="M127" s="43">
        <f t="shared" si="39"/>
        <v>1.9</v>
      </c>
      <c r="N127" s="43">
        <f t="shared" si="27"/>
        <v>2</v>
      </c>
      <c r="O127" s="23" t="str">
        <f t="shared" si="40"/>
        <v>PGB026518169</v>
      </c>
      <c r="P127" s="51">
        <f>VLOOKUP(C127,MAPPING!$B$24:$G$27,2,0)+(N127-0.5)/0.5*VLOOKUP(C127,MAPPING!$B$24:$G$27,4,0)</f>
        <v>14610</v>
      </c>
      <c r="Q127" s="72">
        <f>VLOOKUP(C127,MAPPING!$B$24:$G$27,6,0)</f>
        <v>4.0719439987913404</v>
      </c>
      <c r="R127" s="105">
        <f>Q127*VLOOKUP(C127,MAPPING!$B$24:$H$27,7,0)</f>
        <v>5659.8799999999992</v>
      </c>
      <c r="S127" s="29">
        <f>VLOOKUP(H127,MAPPING!$B$3:$D$12,3,0)</f>
        <v>0</v>
      </c>
      <c r="T127" s="67">
        <f t="shared" si="28"/>
        <v>0</v>
      </c>
      <c r="U127" s="75">
        <v>0</v>
      </c>
      <c r="V127" s="29">
        <f>(J127*VLOOKUP(M127/J127,MAPPING!$B$15:$C$22,2,10))</f>
        <v>0</v>
      </c>
      <c r="W127" s="100">
        <v>0</v>
      </c>
      <c r="X127" s="68">
        <f>IFERROR(IF($M127&lt;6.000001,0,VLOOKUP($M127,할증료!$B:$C,2,1)),0)</f>
        <v>0</v>
      </c>
      <c r="Y127" s="67">
        <v>0</v>
      </c>
      <c r="Z127" s="29">
        <f t="shared" si="29"/>
        <v>20269.879999999997</v>
      </c>
      <c r="AB127" s="1" t="s">
        <v>998</v>
      </c>
      <c r="AC127" s="1" t="s">
        <v>137</v>
      </c>
      <c r="AD127" s="1" t="s">
        <v>1065</v>
      </c>
      <c r="AE127" s="1" t="s">
        <v>1114</v>
      </c>
      <c r="AF127" s="1" t="s">
        <v>1115</v>
      </c>
      <c r="AG127" s="1" t="s">
        <v>1116</v>
      </c>
      <c r="AH127" s="1">
        <v>28664</v>
      </c>
      <c r="AI127" s="1" t="s">
        <v>47</v>
      </c>
      <c r="AJ127" s="20">
        <v>1</v>
      </c>
      <c r="AK127" s="21">
        <v>0.75</v>
      </c>
      <c r="AL127" s="21">
        <v>1.9</v>
      </c>
      <c r="AM127" s="21">
        <v>1.9</v>
      </c>
      <c r="AN127" s="1" t="s">
        <v>48</v>
      </c>
      <c r="AO127" s="21">
        <v>113.24</v>
      </c>
      <c r="AP127" s="1" t="s">
        <v>49</v>
      </c>
      <c r="AQ127" s="1" t="s">
        <v>49</v>
      </c>
      <c r="AR127" s="1" t="s">
        <v>49</v>
      </c>
      <c r="AS127" s="1" t="s">
        <v>49</v>
      </c>
      <c r="AT127" s="1" t="s">
        <v>49</v>
      </c>
      <c r="AU127" s="1" t="s">
        <v>138</v>
      </c>
      <c r="AV127" s="1" t="s">
        <v>139</v>
      </c>
      <c r="AW127" s="1" t="s">
        <v>352</v>
      </c>
      <c r="AX127" s="1" t="s">
        <v>47</v>
      </c>
      <c r="AY127" s="1" t="s">
        <v>50</v>
      </c>
      <c r="AZ127" s="1" t="s">
        <v>1117</v>
      </c>
      <c r="BA127" s="1" t="s">
        <v>1118</v>
      </c>
      <c r="BB127" s="1" t="s">
        <v>1118</v>
      </c>
      <c r="BC127" s="1" t="s">
        <v>692</v>
      </c>
      <c r="BD127" s="1" t="s">
        <v>693</v>
      </c>
      <c r="BE127" s="1" t="s">
        <v>179</v>
      </c>
      <c r="BF127" s="1" t="s">
        <v>52</v>
      </c>
      <c r="BG127" s="1" t="s">
        <v>53</v>
      </c>
      <c r="BH127" s="1" t="s">
        <v>47</v>
      </c>
      <c r="BI127" s="1" t="s">
        <v>159</v>
      </c>
    </row>
    <row r="128" spans="2:61" x14ac:dyDescent="0.25">
      <c r="B128" s="16">
        <f t="shared" si="30"/>
        <v>124</v>
      </c>
      <c r="C128" s="16" t="str">
        <f t="shared" si="31"/>
        <v>LHR</v>
      </c>
      <c r="D128" s="16" t="str">
        <f t="shared" si="32"/>
        <v>2025-08-05</v>
      </c>
      <c r="E128" s="16" t="str">
        <f t="shared" si="33"/>
        <v>99431913755</v>
      </c>
      <c r="F128" s="16" t="str">
        <f t="shared" si="34"/>
        <v>PGB026518154</v>
      </c>
      <c r="G128" s="16" t="str">
        <f t="shared" si="35"/>
        <v>강지헌</v>
      </c>
      <c r="H128" s="16" t="str">
        <f t="shared" si="26"/>
        <v>목록(Manifest)</v>
      </c>
      <c r="I128" s="16">
        <f t="shared" si="36"/>
        <v>105.25</v>
      </c>
      <c r="J128" s="16">
        <f t="shared" si="37"/>
        <v>1</v>
      </c>
      <c r="K128" s="43">
        <f t="shared" si="38"/>
        <v>0.33</v>
      </c>
      <c r="L128" s="43">
        <f t="shared" si="39"/>
        <v>0.2</v>
      </c>
      <c r="M128" s="43">
        <f t="shared" si="39"/>
        <v>0.4</v>
      </c>
      <c r="N128" s="43">
        <f t="shared" si="27"/>
        <v>0.5</v>
      </c>
      <c r="O128" s="23" t="str">
        <f t="shared" si="40"/>
        <v>PGB026518154</v>
      </c>
      <c r="P128" s="51">
        <f>VLOOKUP(C128,MAPPING!$B$24:$G$27,2,0)+(N128-0.5)/0.5*VLOOKUP(C128,MAPPING!$B$24:$G$27,4,0)</f>
        <v>7260</v>
      </c>
      <c r="Q128" s="72">
        <f>VLOOKUP(C128,MAPPING!$B$24:$G$27,6,0)</f>
        <v>4.0719439987913404</v>
      </c>
      <c r="R128" s="105">
        <f>Q128*VLOOKUP(C128,MAPPING!$B$24:$H$27,7,0)</f>
        <v>5659.8799999999992</v>
      </c>
      <c r="S128" s="29">
        <f>VLOOKUP(H128,MAPPING!$B$3:$D$12,3,0)</f>
        <v>0</v>
      </c>
      <c r="T128" s="67">
        <f t="shared" si="28"/>
        <v>0</v>
      </c>
      <c r="U128" s="75">
        <v>0</v>
      </c>
      <c r="V128" s="29">
        <f>(J128*VLOOKUP(M128/J128,MAPPING!$B$15:$C$22,2,10))</f>
        <v>0</v>
      </c>
      <c r="W128" s="100">
        <v>0</v>
      </c>
      <c r="X128" s="68">
        <f>IFERROR(IF($M128&lt;6.000001,0,VLOOKUP($M128,할증료!$B:$C,2,1)),0)</f>
        <v>0</v>
      </c>
      <c r="Y128" s="67">
        <v>0</v>
      </c>
      <c r="Z128" s="29">
        <f t="shared" si="29"/>
        <v>12919.88</v>
      </c>
      <c r="AB128" s="1" t="s">
        <v>998</v>
      </c>
      <c r="AC128" s="1" t="s">
        <v>137</v>
      </c>
      <c r="AD128" s="1" t="s">
        <v>1065</v>
      </c>
      <c r="AE128" s="1" t="s">
        <v>1119</v>
      </c>
      <c r="AF128" s="1" t="s">
        <v>240</v>
      </c>
      <c r="AG128" s="1" t="s">
        <v>246</v>
      </c>
      <c r="AH128" s="1">
        <v>2494</v>
      </c>
      <c r="AI128" s="1" t="s">
        <v>47</v>
      </c>
      <c r="AJ128" s="20">
        <v>1</v>
      </c>
      <c r="AK128" s="21">
        <v>0.33</v>
      </c>
      <c r="AL128" s="21">
        <v>0.2</v>
      </c>
      <c r="AM128" s="21">
        <v>0.4</v>
      </c>
      <c r="AN128" s="1" t="s">
        <v>48</v>
      </c>
      <c r="AO128" s="21">
        <v>105.25</v>
      </c>
      <c r="AP128" s="1" t="s">
        <v>49</v>
      </c>
      <c r="AQ128" s="1" t="s">
        <v>49</v>
      </c>
      <c r="AR128" s="1" t="s">
        <v>49</v>
      </c>
      <c r="AS128" s="1" t="s">
        <v>49</v>
      </c>
      <c r="AT128" s="1" t="s">
        <v>49</v>
      </c>
      <c r="AU128" s="1" t="s">
        <v>138</v>
      </c>
      <c r="AV128" s="1" t="s">
        <v>139</v>
      </c>
      <c r="AW128" s="1" t="s">
        <v>1120</v>
      </c>
      <c r="AX128" s="1" t="s">
        <v>47</v>
      </c>
      <c r="AY128" s="1" t="s">
        <v>50</v>
      </c>
      <c r="AZ128" s="1" t="s">
        <v>1121</v>
      </c>
      <c r="BA128" s="1" t="s">
        <v>1122</v>
      </c>
      <c r="BB128" s="1" t="s">
        <v>1122</v>
      </c>
      <c r="BC128" s="1" t="s">
        <v>692</v>
      </c>
      <c r="BD128" s="1" t="s">
        <v>693</v>
      </c>
      <c r="BE128" s="1" t="s">
        <v>179</v>
      </c>
      <c r="BF128" s="1" t="s">
        <v>52</v>
      </c>
      <c r="BG128" s="1" t="s">
        <v>53</v>
      </c>
      <c r="BH128" s="1" t="s">
        <v>47</v>
      </c>
      <c r="BI128" s="1" t="s">
        <v>159</v>
      </c>
    </row>
    <row r="129" spans="2:61" x14ac:dyDescent="0.25">
      <c r="B129" s="16">
        <f t="shared" si="30"/>
        <v>125</v>
      </c>
      <c r="C129" s="16" t="str">
        <f t="shared" si="31"/>
        <v>LHR</v>
      </c>
      <c r="D129" s="16" t="str">
        <f t="shared" si="32"/>
        <v>2025-08-05</v>
      </c>
      <c r="E129" s="16" t="str">
        <f t="shared" si="33"/>
        <v>99431913755</v>
      </c>
      <c r="F129" s="16" t="str">
        <f t="shared" si="34"/>
        <v>PGB026518146</v>
      </c>
      <c r="G129" s="16" t="str">
        <f t="shared" si="35"/>
        <v>신승현</v>
      </c>
      <c r="H129" s="16" t="str">
        <f t="shared" si="26"/>
        <v>간이(Simple)</v>
      </c>
      <c r="I129" s="16">
        <f t="shared" si="36"/>
        <v>803.28</v>
      </c>
      <c r="J129" s="16">
        <f t="shared" si="37"/>
        <v>1</v>
      </c>
      <c r="K129" s="43">
        <f t="shared" si="38"/>
        <v>8.9</v>
      </c>
      <c r="L129" s="43">
        <f t="shared" si="39"/>
        <v>17.899999999999999</v>
      </c>
      <c r="M129" s="43">
        <f t="shared" si="39"/>
        <v>18</v>
      </c>
      <c r="N129" s="43">
        <f t="shared" si="27"/>
        <v>18</v>
      </c>
      <c r="O129" s="23" t="str">
        <f t="shared" si="40"/>
        <v>PGB026518146</v>
      </c>
      <c r="P129" s="51">
        <f>VLOOKUP(C129,MAPPING!$B$24:$G$27,2,0)+(N129-0.5)/0.5*VLOOKUP(C129,MAPPING!$B$24:$G$27,4,0)</f>
        <v>93010</v>
      </c>
      <c r="Q129" s="72">
        <f>VLOOKUP(C129,MAPPING!$B$24:$G$27,6,0)</f>
        <v>4.0719439987913404</v>
      </c>
      <c r="R129" s="105">
        <f>Q129*VLOOKUP(C129,MAPPING!$B$24:$H$27,7,0)</f>
        <v>5659.8799999999992</v>
      </c>
      <c r="S129" s="29">
        <f>VLOOKUP(H129,MAPPING!$B$3:$D$12,3,0)</f>
        <v>1100</v>
      </c>
      <c r="T129" s="67">
        <f t="shared" si="28"/>
        <v>0</v>
      </c>
      <c r="U129" s="75">
        <v>0</v>
      </c>
      <c r="V129" s="29">
        <f>(J129*VLOOKUP(M129/J129,MAPPING!$B$15:$C$22,2,10))</f>
        <v>4500</v>
      </c>
      <c r="W129" s="100">
        <v>0</v>
      </c>
      <c r="X129" s="68">
        <f>IFERROR(IF($M129&lt;6.000001,0,VLOOKUP($M129,할증료!$B:$C,2,1)),0)</f>
        <v>1300</v>
      </c>
      <c r="Y129" s="67">
        <v>0</v>
      </c>
      <c r="Z129" s="29">
        <f t="shared" si="29"/>
        <v>105569.88</v>
      </c>
      <c r="AB129" s="1" t="s">
        <v>998</v>
      </c>
      <c r="AC129" s="1" t="s">
        <v>137</v>
      </c>
      <c r="AD129" s="1" t="s">
        <v>1065</v>
      </c>
      <c r="AE129" s="1" t="s">
        <v>1123</v>
      </c>
      <c r="AF129" s="1" t="s">
        <v>1124</v>
      </c>
      <c r="AG129" s="1" t="s">
        <v>1125</v>
      </c>
      <c r="AH129" s="1">
        <v>34400</v>
      </c>
      <c r="AI129" s="1" t="s">
        <v>161</v>
      </c>
      <c r="AJ129" s="20">
        <v>1</v>
      </c>
      <c r="AK129" s="21">
        <v>8.9</v>
      </c>
      <c r="AL129" s="21">
        <v>17.899999999999999</v>
      </c>
      <c r="AM129" s="21">
        <v>18</v>
      </c>
      <c r="AN129" s="1" t="s">
        <v>56</v>
      </c>
      <c r="AO129" s="21">
        <v>803.28</v>
      </c>
      <c r="AP129" s="1" t="s">
        <v>49</v>
      </c>
      <c r="AQ129" s="1" t="s">
        <v>49</v>
      </c>
      <c r="AR129" s="1" t="s">
        <v>49</v>
      </c>
      <c r="AS129" s="1" t="s">
        <v>49</v>
      </c>
      <c r="AT129" s="1" t="s">
        <v>49</v>
      </c>
      <c r="AU129" s="1" t="s">
        <v>138</v>
      </c>
      <c r="AV129" s="1" t="s">
        <v>139</v>
      </c>
      <c r="AW129" s="1" t="s">
        <v>1126</v>
      </c>
      <c r="AX129" s="1" t="s">
        <v>47</v>
      </c>
      <c r="AY129" s="1" t="s">
        <v>50</v>
      </c>
      <c r="AZ129" s="1" t="s">
        <v>1127</v>
      </c>
      <c r="BA129" s="1" t="s">
        <v>1128</v>
      </c>
      <c r="BB129" s="1" t="s">
        <v>1128</v>
      </c>
      <c r="BC129" s="1" t="s">
        <v>692</v>
      </c>
      <c r="BD129" s="1" t="s">
        <v>693</v>
      </c>
      <c r="BE129" s="1" t="s">
        <v>179</v>
      </c>
      <c r="BF129" s="1" t="s">
        <v>52</v>
      </c>
      <c r="BG129" s="1" t="s">
        <v>53</v>
      </c>
      <c r="BH129" s="1" t="s">
        <v>47</v>
      </c>
      <c r="BI129" s="1" t="s">
        <v>159</v>
      </c>
    </row>
    <row r="130" spans="2:61" x14ac:dyDescent="0.25">
      <c r="B130" s="16">
        <f t="shared" si="30"/>
        <v>126</v>
      </c>
      <c r="C130" s="16" t="str">
        <f t="shared" si="31"/>
        <v>LHR</v>
      </c>
      <c r="D130" s="16" t="str">
        <f t="shared" si="32"/>
        <v>2025-08-05</v>
      </c>
      <c r="E130" s="16" t="str">
        <f t="shared" si="33"/>
        <v>99431913755</v>
      </c>
      <c r="F130" s="16" t="str">
        <f t="shared" si="34"/>
        <v>PGB026518136</v>
      </c>
      <c r="G130" s="16" t="str">
        <f t="shared" si="35"/>
        <v>백혜빈</v>
      </c>
      <c r="H130" s="16" t="str">
        <f t="shared" si="26"/>
        <v>목록(Manifest)</v>
      </c>
      <c r="I130" s="16">
        <f t="shared" si="36"/>
        <v>113.24</v>
      </c>
      <c r="J130" s="16">
        <f t="shared" si="37"/>
        <v>1</v>
      </c>
      <c r="K130" s="43">
        <f t="shared" si="38"/>
        <v>0.64</v>
      </c>
      <c r="L130" s="43">
        <f t="shared" si="39"/>
        <v>0.8</v>
      </c>
      <c r="M130" s="43">
        <f t="shared" si="39"/>
        <v>0.8</v>
      </c>
      <c r="N130" s="43">
        <f t="shared" si="27"/>
        <v>1</v>
      </c>
      <c r="O130" s="23" t="str">
        <f t="shared" si="40"/>
        <v>PGB026518136</v>
      </c>
      <c r="P130" s="51">
        <f>VLOOKUP(C130,MAPPING!$B$24:$G$27,2,0)+(N130-0.5)/0.5*VLOOKUP(C130,MAPPING!$B$24:$G$27,4,0)</f>
        <v>9710</v>
      </c>
      <c r="Q130" s="72">
        <f>VLOOKUP(C130,MAPPING!$B$24:$G$27,6,0)</f>
        <v>4.0719439987913404</v>
      </c>
      <c r="R130" s="105">
        <f>Q130*VLOOKUP(C130,MAPPING!$B$24:$H$27,7,0)</f>
        <v>5659.8799999999992</v>
      </c>
      <c r="S130" s="29">
        <f>VLOOKUP(H130,MAPPING!$B$3:$D$12,3,0)</f>
        <v>0</v>
      </c>
      <c r="T130" s="67">
        <f t="shared" si="28"/>
        <v>0</v>
      </c>
      <c r="U130" s="75">
        <v>0</v>
      </c>
      <c r="V130" s="29">
        <f>(J130*VLOOKUP(M130/J130,MAPPING!$B$15:$C$22,2,10))</f>
        <v>0</v>
      </c>
      <c r="W130" s="100">
        <v>0</v>
      </c>
      <c r="X130" s="68">
        <f>IFERROR(IF($M130&lt;6.000001,0,VLOOKUP($M130,할증료!$B:$C,2,1)),0)</f>
        <v>0</v>
      </c>
      <c r="Y130" s="67">
        <v>0</v>
      </c>
      <c r="Z130" s="29">
        <f t="shared" si="29"/>
        <v>15369.88</v>
      </c>
      <c r="AB130" s="1" t="s">
        <v>998</v>
      </c>
      <c r="AC130" s="1" t="s">
        <v>137</v>
      </c>
      <c r="AD130" s="1" t="s">
        <v>1065</v>
      </c>
      <c r="AE130" s="1" t="s">
        <v>1129</v>
      </c>
      <c r="AF130" s="1" t="s">
        <v>476</v>
      </c>
      <c r="AG130" s="1" t="s">
        <v>477</v>
      </c>
      <c r="AH130" s="1">
        <v>31127</v>
      </c>
      <c r="AI130" s="1" t="s">
        <v>47</v>
      </c>
      <c r="AJ130" s="20">
        <v>1</v>
      </c>
      <c r="AK130" s="21">
        <v>0.64</v>
      </c>
      <c r="AL130" s="21">
        <v>0.8</v>
      </c>
      <c r="AM130" s="21">
        <v>0.8</v>
      </c>
      <c r="AN130" s="1" t="s">
        <v>48</v>
      </c>
      <c r="AO130" s="21">
        <v>113.24</v>
      </c>
      <c r="AP130" s="1" t="s">
        <v>49</v>
      </c>
      <c r="AQ130" s="1" t="s">
        <v>49</v>
      </c>
      <c r="AR130" s="1" t="s">
        <v>49</v>
      </c>
      <c r="AS130" s="1" t="s">
        <v>49</v>
      </c>
      <c r="AT130" s="1" t="s">
        <v>49</v>
      </c>
      <c r="AU130" s="1" t="s">
        <v>138</v>
      </c>
      <c r="AV130" s="1" t="s">
        <v>139</v>
      </c>
      <c r="AW130" s="1" t="s">
        <v>352</v>
      </c>
      <c r="AX130" s="1" t="s">
        <v>47</v>
      </c>
      <c r="AY130" s="1" t="s">
        <v>50</v>
      </c>
      <c r="AZ130" s="1" t="s">
        <v>1130</v>
      </c>
      <c r="BA130" s="1" t="s">
        <v>1131</v>
      </c>
      <c r="BB130" s="1" t="s">
        <v>1131</v>
      </c>
      <c r="BC130" s="1" t="s">
        <v>692</v>
      </c>
      <c r="BD130" s="1" t="s">
        <v>693</v>
      </c>
      <c r="BE130" s="1" t="s">
        <v>179</v>
      </c>
      <c r="BF130" s="1" t="s">
        <v>52</v>
      </c>
      <c r="BG130" s="1" t="s">
        <v>53</v>
      </c>
      <c r="BH130" s="1" t="s">
        <v>47</v>
      </c>
      <c r="BI130" s="1" t="s">
        <v>159</v>
      </c>
    </row>
    <row r="131" spans="2:61" x14ac:dyDescent="0.25">
      <c r="B131" s="16">
        <f t="shared" si="30"/>
        <v>127</v>
      </c>
      <c r="C131" s="16" t="str">
        <f t="shared" si="31"/>
        <v>LHR</v>
      </c>
      <c r="D131" s="16" t="str">
        <f t="shared" si="32"/>
        <v>2025-08-05</v>
      </c>
      <c r="E131" s="16" t="str">
        <f t="shared" si="33"/>
        <v>99431913755</v>
      </c>
      <c r="F131" s="16" t="str">
        <f t="shared" si="34"/>
        <v>PGB026518134</v>
      </c>
      <c r="G131" s="16" t="str">
        <f t="shared" si="35"/>
        <v>김성준</v>
      </c>
      <c r="H131" s="16" t="str">
        <f t="shared" si="26"/>
        <v>목록(Manifest)</v>
      </c>
      <c r="I131" s="16">
        <f t="shared" si="36"/>
        <v>140.41</v>
      </c>
      <c r="J131" s="16">
        <f t="shared" si="37"/>
        <v>1</v>
      </c>
      <c r="K131" s="43">
        <f t="shared" si="38"/>
        <v>1.0900000000000001</v>
      </c>
      <c r="L131" s="43">
        <f t="shared" si="39"/>
        <v>1.3</v>
      </c>
      <c r="M131" s="43">
        <f t="shared" si="39"/>
        <v>1.3</v>
      </c>
      <c r="N131" s="43">
        <f t="shared" si="27"/>
        <v>1.5</v>
      </c>
      <c r="O131" s="23" t="str">
        <f t="shared" si="40"/>
        <v>PGB026518134</v>
      </c>
      <c r="P131" s="51">
        <f>VLOOKUP(C131,MAPPING!$B$24:$G$27,2,0)+(N131-0.5)/0.5*VLOOKUP(C131,MAPPING!$B$24:$G$27,4,0)</f>
        <v>12160</v>
      </c>
      <c r="Q131" s="72">
        <f>VLOOKUP(C131,MAPPING!$B$24:$G$27,6,0)</f>
        <v>4.0719439987913404</v>
      </c>
      <c r="R131" s="105">
        <f>Q131*VLOOKUP(C131,MAPPING!$B$24:$H$27,7,0)</f>
        <v>5659.8799999999992</v>
      </c>
      <c r="S131" s="29">
        <f>VLOOKUP(H131,MAPPING!$B$3:$D$12,3,0)</f>
        <v>0</v>
      </c>
      <c r="T131" s="67">
        <f t="shared" si="28"/>
        <v>0</v>
      </c>
      <c r="U131" s="75">
        <v>0</v>
      </c>
      <c r="V131" s="29">
        <f>(J131*VLOOKUP(M131/J131,MAPPING!$B$15:$C$22,2,10))</f>
        <v>0</v>
      </c>
      <c r="W131" s="100">
        <v>0</v>
      </c>
      <c r="X131" s="68">
        <f>IFERROR(IF($M131&lt;6.000001,0,VLOOKUP($M131,할증료!$B:$C,2,1)),0)</f>
        <v>0</v>
      </c>
      <c r="Y131" s="67">
        <v>0</v>
      </c>
      <c r="Z131" s="29">
        <f t="shared" si="29"/>
        <v>17819.879999999997</v>
      </c>
      <c r="AB131" s="1" t="s">
        <v>998</v>
      </c>
      <c r="AC131" s="1" t="s">
        <v>137</v>
      </c>
      <c r="AD131" s="1" t="s">
        <v>1065</v>
      </c>
      <c r="AE131" s="1" t="s">
        <v>1132</v>
      </c>
      <c r="AF131" s="1" t="s">
        <v>1133</v>
      </c>
      <c r="AG131" s="1" t="s">
        <v>1134</v>
      </c>
      <c r="AH131" s="1">
        <v>13572</v>
      </c>
      <c r="AI131" s="1" t="s">
        <v>47</v>
      </c>
      <c r="AJ131" s="20">
        <v>1</v>
      </c>
      <c r="AK131" s="21">
        <v>1.0900000000000001</v>
      </c>
      <c r="AL131" s="21">
        <v>1.3</v>
      </c>
      <c r="AM131" s="21">
        <v>1.3</v>
      </c>
      <c r="AN131" s="1" t="s">
        <v>48</v>
      </c>
      <c r="AO131" s="21">
        <v>140.41</v>
      </c>
      <c r="AP131" s="1" t="s">
        <v>49</v>
      </c>
      <c r="AQ131" s="1" t="s">
        <v>49</v>
      </c>
      <c r="AR131" s="1" t="s">
        <v>49</v>
      </c>
      <c r="AS131" s="1" t="s">
        <v>49</v>
      </c>
      <c r="AT131" s="1" t="s">
        <v>49</v>
      </c>
      <c r="AU131" s="1" t="s">
        <v>138</v>
      </c>
      <c r="AV131" s="1" t="s">
        <v>139</v>
      </c>
      <c r="AW131" s="1" t="s">
        <v>1135</v>
      </c>
      <c r="AX131" s="1" t="s">
        <v>47</v>
      </c>
      <c r="AY131" s="1" t="s">
        <v>50</v>
      </c>
      <c r="AZ131" s="1" t="s">
        <v>1136</v>
      </c>
      <c r="BA131" s="1" t="s">
        <v>1137</v>
      </c>
      <c r="BB131" s="1" t="s">
        <v>1137</v>
      </c>
      <c r="BC131" s="1" t="s">
        <v>692</v>
      </c>
      <c r="BD131" s="1" t="s">
        <v>693</v>
      </c>
      <c r="BE131" s="1" t="s">
        <v>179</v>
      </c>
      <c r="BF131" s="1" t="s">
        <v>52</v>
      </c>
      <c r="BG131" s="1" t="s">
        <v>53</v>
      </c>
      <c r="BH131" s="1" t="s">
        <v>47</v>
      </c>
      <c r="BI131" s="1" t="s">
        <v>159</v>
      </c>
    </row>
    <row r="132" spans="2:61" x14ac:dyDescent="0.25">
      <c r="B132" s="16">
        <f t="shared" si="30"/>
        <v>128</v>
      </c>
      <c r="C132" s="16" t="str">
        <f t="shared" si="31"/>
        <v>LHR</v>
      </c>
      <c r="D132" s="16" t="str">
        <f t="shared" si="32"/>
        <v>2025-08-05</v>
      </c>
      <c r="E132" s="16" t="str">
        <f t="shared" si="33"/>
        <v>99431913755</v>
      </c>
      <c r="F132" s="16" t="str">
        <f t="shared" si="34"/>
        <v>PGB026518120</v>
      </c>
      <c r="G132" s="16" t="str">
        <f t="shared" si="35"/>
        <v>김다울</v>
      </c>
      <c r="H132" s="16" t="str">
        <f t="shared" si="26"/>
        <v>목록(Manifest)</v>
      </c>
      <c r="I132" s="16">
        <f t="shared" si="36"/>
        <v>73.27</v>
      </c>
      <c r="J132" s="16">
        <f t="shared" si="37"/>
        <v>1</v>
      </c>
      <c r="K132" s="43">
        <f t="shared" si="38"/>
        <v>0.31</v>
      </c>
      <c r="L132" s="43">
        <f t="shared" si="39"/>
        <v>0.1</v>
      </c>
      <c r="M132" s="43">
        <f t="shared" si="39"/>
        <v>0.4</v>
      </c>
      <c r="N132" s="43">
        <f t="shared" si="27"/>
        <v>0.5</v>
      </c>
      <c r="O132" s="23" t="str">
        <f t="shared" si="40"/>
        <v>PGB026518120</v>
      </c>
      <c r="P132" s="51">
        <f>VLOOKUP(C132,MAPPING!$B$24:$G$27,2,0)+(N132-0.5)/0.5*VLOOKUP(C132,MAPPING!$B$24:$G$27,4,0)</f>
        <v>7260</v>
      </c>
      <c r="Q132" s="72">
        <f>VLOOKUP(C132,MAPPING!$B$24:$G$27,6,0)</f>
        <v>4.0719439987913404</v>
      </c>
      <c r="R132" s="105">
        <f>Q132*VLOOKUP(C132,MAPPING!$B$24:$H$27,7,0)</f>
        <v>5659.8799999999992</v>
      </c>
      <c r="S132" s="29">
        <f>VLOOKUP(H132,MAPPING!$B$3:$D$12,3,0)</f>
        <v>0</v>
      </c>
      <c r="T132" s="67">
        <f t="shared" si="28"/>
        <v>0</v>
      </c>
      <c r="U132" s="75">
        <v>0</v>
      </c>
      <c r="V132" s="29">
        <f>(J132*VLOOKUP(M132/J132,MAPPING!$B$15:$C$22,2,10))</f>
        <v>0</v>
      </c>
      <c r="W132" s="100">
        <v>0</v>
      </c>
      <c r="X132" s="68">
        <f>IFERROR(IF($M132&lt;6.000001,0,VLOOKUP($M132,할증료!$B:$C,2,1)),0)</f>
        <v>0</v>
      </c>
      <c r="Y132" s="67">
        <v>0</v>
      </c>
      <c r="Z132" s="29">
        <f t="shared" si="29"/>
        <v>12919.88</v>
      </c>
      <c r="AB132" s="1" t="s">
        <v>998</v>
      </c>
      <c r="AC132" s="1" t="s">
        <v>137</v>
      </c>
      <c r="AD132" s="1" t="s">
        <v>1065</v>
      </c>
      <c r="AE132" s="1" t="s">
        <v>1138</v>
      </c>
      <c r="AF132" s="1" t="s">
        <v>1139</v>
      </c>
      <c r="AG132" s="1" t="s">
        <v>1140</v>
      </c>
      <c r="AH132" s="1">
        <v>10375</v>
      </c>
      <c r="AI132" s="1" t="s">
        <v>47</v>
      </c>
      <c r="AJ132" s="20">
        <v>1</v>
      </c>
      <c r="AK132" s="21">
        <v>0.31</v>
      </c>
      <c r="AL132" s="21">
        <v>0.1</v>
      </c>
      <c r="AM132" s="21">
        <v>0.4</v>
      </c>
      <c r="AN132" s="1" t="s">
        <v>48</v>
      </c>
      <c r="AO132" s="21">
        <v>73.27</v>
      </c>
      <c r="AP132" s="1" t="s">
        <v>49</v>
      </c>
      <c r="AQ132" s="1" t="s">
        <v>49</v>
      </c>
      <c r="AR132" s="1" t="s">
        <v>49</v>
      </c>
      <c r="AS132" s="1" t="s">
        <v>49</v>
      </c>
      <c r="AT132" s="1" t="s">
        <v>49</v>
      </c>
      <c r="AU132" s="1" t="s">
        <v>138</v>
      </c>
      <c r="AV132" s="1" t="s">
        <v>139</v>
      </c>
      <c r="AW132" s="1" t="s">
        <v>1141</v>
      </c>
      <c r="AX132" s="1" t="s">
        <v>47</v>
      </c>
      <c r="AY132" s="1" t="s">
        <v>50</v>
      </c>
      <c r="AZ132" s="1" t="s">
        <v>1142</v>
      </c>
      <c r="BA132" s="1" t="s">
        <v>1143</v>
      </c>
      <c r="BB132" s="1" t="s">
        <v>1143</v>
      </c>
      <c r="BC132" s="1" t="s">
        <v>692</v>
      </c>
      <c r="BD132" s="1" t="s">
        <v>693</v>
      </c>
      <c r="BE132" s="1" t="s">
        <v>179</v>
      </c>
      <c r="BF132" s="1" t="s">
        <v>52</v>
      </c>
      <c r="BG132" s="1" t="s">
        <v>53</v>
      </c>
      <c r="BH132" s="1" t="s">
        <v>47</v>
      </c>
      <c r="BI132" s="1" t="s">
        <v>159</v>
      </c>
    </row>
    <row r="133" spans="2:61" x14ac:dyDescent="0.25">
      <c r="B133" s="16">
        <f t="shared" si="30"/>
        <v>129</v>
      </c>
      <c r="C133" s="16" t="str">
        <f t="shared" si="31"/>
        <v>LHR</v>
      </c>
      <c r="D133" s="16" t="str">
        <f t="shared" si="32"/>
        <v>2025-08-05</v>
      </c>
      <c r="E133" s="16" t="str">
        <f t="shared" si="33"/>
        <v>99431913755</v>
      </c>
      <c r="F133" s="16" t="str">
        <f t="shared" si="34"/>
        <v>PGB026518112</v>
      </c>
      <c r="G133" s="16" t="str">
        <f t="shared" si="35"/>
        <v>최선미</v>
      </c>
      <c r="H133" s="16" t="str">
        <f t="shared" ref="H133:H196" si="41">AN133</f>
        <v>목록(Manifest)</v>
      </c>
      <c r="I133" s="16">
        <f t="shared" si="36"/>
        <v>131.88999999999999</v>
      </c>
      <c r="J133" s="16">
        <f t="shared" si="37"/>
        <v>1</v>
      </c>
      <c r="K133" s="43">
        <f t="shared" si="38"/>
        <v>0.61</v>
      </c>
      <c r="L133" s="43">
        <f t="shared" si="39"/>
        <v>1</v>
      </c>
      <c r="M133" s="43">
        <f t="shared" si="39"/>
        <v>1</v>
      </c>
      <c r="N133" s="43">
        <f t="shared" ref="N133:N196" si="42">CEILING(M133,0.5)</f>
        <v>1</v>
      </c>
      <c r="O133" s="23" t="str">
        <f t="shared" si="40"/>
        <v>PGB026518112</v>
      </c>
      <c r="P133" s="51">
        <f>VLOOKUP(C133,MAPPING!$B$24:$G$27,2,0)+(N133-0.5)/0.5*VLOOKUP(C133,MAPPING!$B$24:$G$27,4,0)</f>
        <v>9710</v>
      </c>
      <c r="Q133" s="72">
        <f>VLOOKUP(C133,MAPPING!$B$24:$G$27,6,0)</f>
        <v>4.0719439987913404</v>
      </c>
      <c r="R133" s="105">
        <f>Q133*VLOOKUP(C133,MAPPING!$B$24:$H$27,7,0)</f>
        <v>5659.8799999999992</v>
      </c>
      <c r="S133" s="29">
        <f>VLOOKUP(H133,MAPPING!$B$3:$D$12,3,0)</f>
        <v>0</v>
      </c>
      <c r="T133" s="67">
        <f t="shared" ref="T133:T196" si="43">2500*(J133-1)</f>
        <v>0</v>
      </c>
      <c r="U133" s="75">
        <v>0</v>
      </c>
      <c r="V133" s="29">
        <f>(J133*VLOOKUP(M133/J133,MAPPING!$B$15:$C$22,2,10))</f>
        <v>0</v>
      </c>
      <c r="W133" s="100">
        <v>0</v>
      </c>
      <c r="X133" s="68">
        <f>IFERROR(IF($M133&lt;6.000001,0,VLOOKUP($M133,할증료!$B:$C,2,1)),0)</f>
        <v>0</v>
      </c>
      <c r="Y133" s="67">
        <v>0</v>
      </c>
      <c r="Z133" s="29">
        <f t="shared" ref="Z133:Z196" si="44">SUM(R133:Y133)+P133</f>
        <v>15369.88</v>
      </c>
      <c r="AB133" s="1" t="s">
        <v>998</v>
      </c>
      <c r="AC133" s="1" t="s">
        <v>137</v>
      </c>
      <c r="AD133" s="1" t="s">
        <v>1065</v>
      </c>
      <c r="AE133" s="1" t="s">
        <v>1144</v>
      </c>
      <c r="AF133" s="1" t="s">
        <v>412</v>
      </c>
      <c r="AG133" s="1" t="s">
        <v>413</v>
      </c>
      <c r="AH133" s="1">
        <v>4390</v>
      </c>
      <c r="AI133" s="1" t="s">
        <v>47</v>
      </c>
      <c r="AJ133" s="20">
        <v>1</v>
      </c>
      <c r="AK133" s="21">
        <v>0.61</v>
      </c>
      <c r="AL133" s="21">
        <v>1</v>
      </c>
      <c r="AM133" s="21">
        <v>1</v>
      </c>
      <c r="AN133" s="1" t="s">
        <v>48</v>
      </c>
      <c r="AO133" s="21">
        <v>131.88999999999999</v>
      </c>
      <c r="AP133" s="1" t="s">
        <v>49</v>
      </c>
      <c r="AQ133" s="1" t="s">
        <v>49</v>
      </c>
      <c r="AR133" s="1" t="s">
        <v>49</v>
      </c>
      <c r="AS133" s="1" t="s">
        <v>49</v>
      </c>
      <c r="AT133" s="1" t="s">
        <v>49</v>
      </c>
      <c r="AU133" s="1" t="s">
        <v>138</v>
      </c>
      <c r="AV133" s="1" t="s">
        <v>139</v>
      </c>
      <c r="AW133" s="1" t="s">
        <v>1145</v>
      </c>
      <c r="AX133" s="1" t="s">
        <v>47</v>
      </c>
      <c r="AY133" s="1" t="s">
        <v>50</v>
      </c>
      <c r="AZ133" s="1" t="s">
        <v>1146</v>
      </c>
      <c r="BA133" s="1" t="s">
        <v>1147</v>
      </c>
      <c r="BB133" s="1" t="s">
        <v>1147</v>
      </c>
      <c r="BC133" s="1" t="s">
        <v>692</v>
      </c>
      <c r="BD133" s="1" t="s">
        <v>693</v>
      </c>
      <c r="BE133" s="1" t="s">
        <v>179</v>
      </c>
      <c r="BF133" s="1" t="s">
        <v>52</v>
      </c>
      <c r="BG133" s="1" t="s">
        <v>53</v>
      </c>
      <c r="BH133" s="1" t="s">
        <v>47</v>
      </c>
      <c r="BI133" s="1" t="s">
        <v>159</v>
      </c>
    </row>
    <row r="134" spans="2:61" x14ac:dyDescent="0.25">
      <c r="B134" s="16">
        <f t="shared" ref="B134:B197" si="45">B133+1</f>
        <v>130</v>
      </c>
      <c r="C134" s="16" t="str">
        <f t="shared" si="31"/>
        <v>LHR</v>
      </c>
      <c r="D134" s="16" t="str">
        <f t="shared" si="32"/>
        <v>2025-08-05</v>
      </c>
      <c r="E134" s="16" t="str">
        <f t="shared" si="33"/>
        <v>99431913755</v>
      </c>
      <c r="F134" s="16" t="str">
        <f t="shared" si="34"/>
        <v>PGB026518111</v>
      </c>
      <c r="G134" s="16" t="str">
        <f t="shared" si="35"/>
        <v>최선미</v>
      </c>
      <c r="H134" s="16" t="str">
        <f t="shared" si="41"/>
        <v>목록(Manifest)</v>
      </c>
      <c r="I134" s="16">
        <f t="shared" si="36"/>
        <v>26.64</v>
      </c>
      <c r="J134" s="16">
        <f t="shared" si="37"/>
        <v>1</v>
      </c>
      <c r="K134" s="43">
        <f t="shared" si="38"/>
        <v>1.1000000000000001</v>
      </c>
      <c r="L134" s="43">
        <f t="shared" si="39"/>
        <v>1.4</v>
      </c>
      <c r="M134" s="43">
        <f t="shared" si="39"/>
        <v>1.4</v>
      </c>
      <c r="N134" s="43">
        <f t="shared" si="42"/>
        <v>1.5</v>
      </c>
      <c r="O134" s="23" t="str">
        <f t="shared" si="40"/>
        <v>PGB026518111</v>
      </c>
      <c r="P134" s="51">
        <f>VLOOKUP(C134,MAPPING!$B$24:$G$27,2,0)+(N134-0.5)/0.5*VLOOKUP(C134,MAPPING!$B$24:$G$27,4,0)</f>
        <v>12160</v>
      </c>
      <c r="Q134" s="72">
        <f>VLOOKUP(C134,MAPPING!$B$24:$G$27,6,0)</f>
        <v>4.0719439987913404</v>
      </c>
      <c r="R134" s="105">
        <f>Q134*VLOOKUP(C134,MAPPING!$B$24:$H$27,7,0)</f>
        <v>5659.8799999999992</v>
      </c>
      <c r="S134" s="29">
        <f>VLOOKUP(H134,MAPPING!$B$3:$D$12,3,0)</f>
        <v>0</v>
      </c>
      <c r="T134" s="67">
        <f t="shared" si="43"/>
        <v>0</v>
      </c>
      <c r="U134" s="75">
        <v>0</v>
      </c>
      <c r="V134" s="29">
        <f>(J134*VLOOKUP(M134/J134,MAPPING!$B$15:$C$22,2,10))</f>
        <v>0</v>
      </c>
      <c r="W134" s="100">
        <v>0</v>
      </c>
      <c r="X134" s="68">
        <f>IFERROR(IF($M134&lt;6.000001,0,VLOOKUP($M134,할증료!$B:$C,2,1)),0)</f>
        <v>0</v>
      </c>
      <c r="Y134" s="67">
        <v>0</v>
      </c>
      <c r="Z134" s="29">
        <f t="shared" si="44"/>
        <v>17819.879999999997</v>
      </c>
      <c r="AB134" s="1" t="s">
        <v>998</v>
      </c>
      <c r="AC134" s="1" t="s">
        <v>137</v>
      </c>
      <c r="AD134" s="1" t="s">
        <v>1065</v>
      </c>
      <c r="AE134" s="1" t="s">
        <v>1148</v>
      </c>
      <c r="AF134" s="1" t="s">
        <v>412</v>
      </c>
      <c r="AG134" s="1" t="s">
        <v>413</v>
      </c>
      <c r="AH134" s="1">
        <v>4390</v>
      </c>
      <c r="AI134" s="1" t="s">
        <v>47</v>
      </c>
      <c r="AJ134" s="20">
        <v>1</v>
      </c>
      <c r="AK134" s="21">
        <v>1.1000000000000001</v>
      </c>
      <c r="AL134" s="21">
        <v>1.4</v>
      </c>
      <c r="AM134" s="21">
        <v>1.4</v>
      </c>
      <c r="AN134" s="1" t="s">
        <v>48</v>
      </c>
      <c r="AO134" s="21">
        <v>26.64</v>
      </c>
      <c r="AP134" s="1" t="s">
        <v>49</v>
      </c>
      <c r="AQ134" s="1" t="s">
        <v>49</v>
      </c>
      <c r="AR134" s="1" t="s">
        <v>49</v>
      </c>
      <c r="AS134" s="1" t="s">
        <v>49</v>
      </c>
      <c r="AT134" s="1" t="s">
        <v>49</v>
      </c>
      <c r="AU134" s="1" t="s">
        <v>138</v>
      </c>
      <c r="AV134" s="1" t="s">
        <v>139</v>
      </c>
      <c r="AW134" s="1" t="s">
        <v>1149</v>
      </c>
      <c r="AX134" s="1" t="s">
        <v>47</v>
      </c>
      <c r="AY134" s="1" t="s">
        <v>50</v>
      </c>
      <c r="AZ134" s="1" t="s">
        <v>1150</v>
      </c>
      <c r="BA134" s="1" t="s">
        <v>1151</v>
      </c>
      <c r="BB134" s="1" t="s">
        <v>1151</v>
      </c>
      <c r="BC134" s="1" t="s">
        <v>692</v>
      </c>
      <c r="BD134" s="1" t="s">
        <v>693</v>
      </c>
      <c r="BE134" s="1" t="s">
        <v>179</v>
      </c>
      <c r="BF134" s="1" t="s">
        <v>52</v>
      </c>
      <c r="BG134" s="1" t="s">
        <v>53</v>
      </c>
      <c r="BH134" s="1" t="s">
        <v>47</v>
      </c>
      <c r="BI134" s="1" t="s">
        <v>159</v>
      </c>
    </row>
    <row r="135" spans="2:61" x14ac:dyDescent="0.25">
      <c r="B135" s="16">
        <f t="shared" si="45"/>
        <v>131</v>
      </c>
      <c r="C135" s="16" t="str">
        <f t="shared" ref="C135:C198" si="46">AC135</f>
        <v>LHR</v>
      </c>
      <c r="D135" s="16" t="str">
        <f t="shared" ref="D135:D198" si="47">AB135</f>
        <v>2025-08-05</v>
      </c>
      <c r="E135" s="16" t="str">
        <f t="shared" ref="E135:E198" si="48">AD135</f>
        <v>99431913755</v>
      </c>
      <c r="F135" s="16" t="str">
        <f t="shared" ref="F135:F198" si="49">AE135</f>
        <v>PGB026518104</v>
      </c>
      <c r="G135" s="16" t="str">
        <f t="shared" ref="G135:G198" si="50">AF135</f>
        <v>김기범</v>
      </c>
      <c r="H135" s="16" t="str">
        <f t="shared" si="41"/>
        <v>목록(Manifest)</v>
      </c>
      <c r="I135" s="16">
        <f t="shared" ref="I135:I198" si="51">AO135</f>
        <v>38.630000000000003</v>
      </c>
      <c r="J135" s="16">
        <f t="shared" ref="J135:J198" si="52">AJ135</f>
        <v>1</v>
      </c>
      <c r="K135" s="43">
        <f t="shared" ref="K135:K198" si="53">AK135</f>
        <v>0.25</v>
      </c>
      <c r="L135" s="43">
        <f t="shared" ref="L135:M198" si="54">AL135</f>
        <v>0.1</v>
      </c>
      <c r="M135" s="43">
        <f t="shared" si="54"/>
        <v>0.3</v>
      </c>
      <c r="N135" s="43">
        <f t="shared" si="42"/>
        <v>0.5</v>
      </c>
      <c r="O135" s="23" t="str">
        <f t="shared" ref="O135:O198" si="55">AE135</f>
        <v>PGB026518104</v>
      </c>
      <c r="P135" s="51">
        <f>VLOOKUP(C135,MAPPING!$B$24:$G$27,2,0)+(N135-0.5)/0.5*VLOOKUP(C135,MAPPING!$B$24:$G$27,4,0)</f>
        <v>7260</v>
      </c>
      <c r="Q135" s="72">
        <f>VLOOKUP(C135,MAPPING!$B$24:$G$27,6,0)</f>
        <v>4.0719439987913404</v>
      </c>
      <c r="R135" s="105">
        <f>Q135*VLOOKUP(C135,MAPPING!$B$24:$H$27,7,0)</f>
        <v>5659.8799999999992</v>
      </c>
      <c r="S135" s="29">
        <f>VLOOKUP(H135,MAPPING!$B$3:$D$12,3,0)</f>
        <v>0</v>
      </c>
      <c r="T135" s="67">
        <f t="shared" si="43"/>
        <v>0</v>
      </c>
      <c r="U135" s="75">
        <v>0</v>
      </c>
      <c r="V135" s="29">
        <f>(J135*VLOOKUP(M135/J135,MAPPING!$B$15:$C$22,2,10))</f>
        <v>0</v>
      </c>
      <c r="W135" s="100">
        <v>0</v>
      </c>
      <c r="X135" s="68">
        <f>IFERROR(IF($M135&lt;6.000001,0,VLOOKUP($M135,할증료!$B:$C,2,1)),0)</f>
        <v>0</v>
      </c>
      <c r="Y135" s="67">
        <v>0</v>
      </c>
      <c r="Z135" s="29">
        <f t="shared" si="44"/>
        <v>12919.88</v>
      </c>
      <c r="AB135" s="1" t="s">
        <v>998</v>
      </c>
      <c r="AC135" s="1" t="s">
        <v>137</v>
      </c>
      <c r="AD135" s="1" t="s">
        <v>1065</v>
      </c>
      <c r="AE135" s="1" t="s">
        <v>1152</v>
      </c>
      <c r="AF135" s="1" t="s">
        <v>1153</v>
      </c>
      <c r="AG135" s="1" t="s">
        <v>1154</v>
      </c>
      <c r="AH135" s="1">
        <v>22765</v>
      </c>
      <c r="AI135" s="1" t="s">
        <v>47</v>
      </c>
      <c r="AJ135" s="20">
        <v>1</v>
      </c>
      <c r="AK135" s="21">
        <v>0.25</v>
      </c>
      <c r="AL135" s="21">
        <v>0.1</v>
      </c>
      <c r="AM135" s="21">
        <v>0.3</v>
      </c>
      <c r="AN135" s="1" t="s">
        <v>48</v>
      </c>
      <c r="AO135" s="21">
        <v>38.630000000000003</v>
      </c>
      <c r="AP135" s="1" t="s">
        <v>49</v>
      </c>
      <c r="AQ135" s="1" t="s">
        <v>49</v>
      </c>
      <c r="AR135" s="1" t="s">
        <v>49</v>
      </c>
      <c r="AS135" s="1" t="s">
        <v>49</v>
      </c>
      <c r="AT135" s="1" t="s">
        <v>49</v>
      </c>
      <c r="AU135" s="1" t="s">
        <v>138</v>
      </c>
      <c r="AV135" s="1" t="s">
        <v>139</v>
      </c>
      <c r="AW135" s="1" t="s">
        <v>1155</v>
      </c>
      <c r="AX135" s="1" t="s">
        <v>47</v>
      </c>
      <c r="AY135" s="1" t="s">
        <v>50</v>
      </c>
      <c r="AZ135" s="1" t="s">
        <v>1156</v>
      </c>
      <c r="BA135" s="1" t="s">
        <v>1157</v>
      </c>
      <c r="BB135" s="1" t="s">
        <v>1157</v>
      </c>
      <c r="BC135" s="1" t="s">
        <v>692</v>
      </c>
      <c r="BD135" s="1" t="s">
        <v>693</v>
      </c>
      <c r="BE135" s="1" t="s">
        <v>179</v>
      </c>
      <c r="BF135" s="1" t="s">
        <v>52</v>
      </c>
      <c r="BG135" s="1" t="s">
        <v>53</v>
      </c>
      <c r="BH135" s="1" t="s">
        <v>47</v>
      </c>
      <c r="BI135" s="1" t="s">
        <v>159</v>
      </c>
    </row>
    <row r="136" spans="2:61" x14ac:dyDescent="0.25">
      <c r="B136" s="16">
        <f t="shared" si="45"/>
        <v>132</v>
      </c>
      <c r="C136" s="16" t="str">
        <f t="shared" si="46"/>
        <v>LHR</v>
      </c>
      <c r="D136" s="16" t="str">
        <f t="shared" si="47"/>
        <v>2025-08-05</v>
      </c>
      <c r="E136" s="16" t="str">
        <f t="shared" si="48"/>
        <v>99431913755</v>
      </c>
      <c r="F136" s="16" t="str">
        <f t="shared" si="49"/>
        <v>PGB026518092</v>
      </c>
      <c r="G136" s="16" t="str">
        <f t="shared" si="50"/>
        <v>강지헌</v>
      </c>
      <c r="H136" s="16" t="str">
        <f t="shared" si="41"/>
        <v>목록(Manifest)</v>
      </c>
      <c r="I136" s="16">
        <f t="shared" si="51"/>
        <v>105.25</v>
      </c>
      <c r="J136" s="16">
        <f t="shared" si="52"/>
        <v>1</v>
      </c>
      <c r="K136" s="43">
        <f t="shared" si="53"/>
        <v>0.31</v>
      </c>
      <c r="L136" s="43">
        <f t="shared" si="54"/>
        <v>0.2</v>
      </c>
      <c r="M136" s="43">
        <f t="shared" si="54"/>
        <v>0.4</v>
      </c>
      <c r="N136" s="43">
        <f t="shared" si="42"/>
        <v>0.5</v>
      </c>
      <c r="O136" s="23" t="str">
        <f t="shared" si="55"/>
        <v>PGB026518092</v>
      </c>
      <c r="P136" s="51">
        <f>VLOOKUP(C136,MAPPING!$B$24:$G$27,2,0)+(N136-0.5)/0.5*VLOOKUP(C136,MAPPING!$B$24:$G$27,4,0)</f>
        <v>7260</v>
      </c>
      <c r="Q136" s="72">
        <f>VLOOKUP(C136,MAPPING!$B$24:$G$27,6,0)</f>
        <v>4.0719439987913404</v>
      </c>
      <c r="R136" s="105">
        <f>Q136*VLOOKUP(C136,MAPPING!$B$24:$H$27,7,0)</f>
        <v>5659.8799999999992</v>
      </c>
      <c r="S136" s="29">
        <f>VLOOKUP(H136,MAPPING!$B$3:$D$12,3,0)</f>
        <v>0</v>
      </c>
      <c r="T136" s="67">
        <f t="shared" si="43"/>
        <v>0</v>
      </c>
      <c r="U136" s="75">
        <v>0</v>
      </c>
      <c r="V136" s="29">
        <f>(J136*VLOOKUP(M136/J136,MAPPING!$B$15:$C$22,2,10))</f>
        <v>0</v>
      </c>
      <c r="W136" s="100">
        <v>0</v>
      </c>
      <c r="X136" s="68">
        <f>IFERROR(IF($M136&lt;6.000001,0,VLOOKUP($M136,할증료!$B:$C,2,1)),0)</f>
        <v>0</v>
      </c>
      <c r="Y136" s="67">
        <v>0</v>
      </c>
      <c r="Z136" s="29">
        <f t="shared" si="44"/>
        <v>12919.88</v>
      </c>
      <c r="AB136" s="1" t="s">
        <v>998</v>
      </c>
      <c r="AC136" s="1" t="s">
        <v>137</v>
      </c>
      <c r="AD136" s="1" t="s">
        <v>1065</v>
      </c>
      <c r="AE136" s="1" t="s">
        <v>1158</v>
      </c>
      <c r="AF136" s="1" t="s">
        <v>240</v>
      </c>
      <c r="AG136" s="1" t="s">
        <v>246</v>
      </c>
      <c r="AH136" s="1">
        <v>2494</v>
      </c>
      <c r="AI136" s="1" t="s">
        <v>47</v>
      </c>
      <c r="AJ136" s="20">
        <v>1</v>
      </c>
      <c r="AK136" s="21">
        <v>0.31</v>
      </c>
      <c r="AL136" s="21">
        <v>0.2</v>
      </c>
      <c r="AM136" s="21">
        <v>0.4</v>
      </c>
      <c r="AN136" s="1" t="s">
        <v>48</v>
      </c>
      <c r="AO136" s="21">
        <v>105.25</v>
      </c>
      <c r="AP136" s="1" t="s">
        <v>49</v>
      </c>
      <c r="AQ136" s="1" t="s">
        <v>49</v>
      </c>
      <c r="AR136" s="1" t="s">
        <v>49</v>
      </c>
      <c r="AS136" s="1" t="s">
        <v>49</v>
      </c>
      <c r="AT136" s="1" t="s">
        <v>49</v>
      </c>
      <c r="AU136" s="1" t="s">
        <v>138</v>
      </c>
      <c r="AV136" s="1" t="s">
        <v>139</v>
      </c>
      <c r="AW136" s="1" t="s">
        <v>1159</v>
      </c>
      <c r="AX136" s="1" t="s">
        <v>47</v>
      </c>
      <c r="AY136" s="1" t="s">
        <v>50</v>
      </c>
      <c r="AZ136" s="1" t="s">
        <v>1160</v>
      </c>
      <c r="BA136" s="1" t="s">
        <v>1161</v>
      </c>
      <c r="BB136" s="1" t="s">
        <v>1161</v>
      </c>
      <c r="BC136" s="1" t="s">
        <v>692</v>
      </c>
      <c r="BD136" s="1" t="s">
        <v>693</v>
      </c>
      <c r="BE136" s="1" t="s">
        <v>179</v>
      </c>
      <c r="BF136" s="1" t="s">
        <v>52</v>
      </c>
      <c r="BG136" s="1" t="s">
        <v>53</v>
      </c>
      <c r="BH136" s="1" t="s">
        <v>47</v>
      </c>
      <c r="BI136" s="1" t="s">
        <v>159</v>
      </c>
    </row>
    <row r="137" spans="2:61" x14ac:dyDescent="0.25">
      <c r="B137" s="16">
        <f t="shared" si="45"/>
        <v>133</v>
      </c>
      <c r="C137" s="16" t="str">
        <f t="shared" si="46"/>
        <v>LHR</v>
      </c>
      <c r="D137" s="16" t="str">
        <f t="shared" si="47"/>
        <v>2025-08-05</v>
      </c>
      <c r="E137" s="16" t="str">
        <f t="shared" si="48"/>
        <v>99431913755</v>
      </c>
      <c r="F137" s="16" t="str">
        <f t="shared" si="49"/>
        <v>PGB026518087</v>
      </c>
      <c r="G137" s="16" t="str">
        <f t="shared" si="50"/>
        <v>장현일</v>
      </c>
      <c r="H137" s="16" t="str">
        <f t="shared" si="41"/>
        <v>목록(Manifest)</v>
      </c>
      <c r="I137" s="16">
        <f t="shared" si="51"/>
        <v>113.24</v>
      </c>
      <c r="J137" s="16">
        <f t="shared" si="52"/>
        <v>1</v>
      </c>
      <c r="K137" s="43">
        <f t="shared" si="53"/>
        <v>1.54</v>
      </c>
      <c r="L137" s="43">
        <f t="shared" si="54"/>
        <v>2.6</v>
      </c>
      <c r="M137" s="43">
        <f t="shared" si="54"/>
        <v>2.6</v>
      </c>
      <c r="N137" s="43">
        <f t="shared" si="42"/>
        <v>3</v>
      </c>
      <c r="O137" s="23" t="str">
        <f t="shared" si="55"/>
        <v>PGB026518087</v>
      </c>
      <c r="P137" s="51">
        <f>VLOOKUP(C137,MAPPING!$B$24:$G$27,2,0)+(N137-0.5)/0.5*VLOOKUP(C137,MAPPING!$B$24:$G$27,4,0)</f>
        <v>19510</v>
      </c>
      <c r="Q137" s="72">
        <f>VLOOKUP(C137,MAPPING!$B$24:$G$27,6,0)</f>
        <v>4.0719439987913404</v>
      </c>
      <c r="R137" s="105">
        <f>Q137*VLOOKUP(C137,MAPPING!$B$24:$H$27,7,0)</f>
        <v>5659.8799999999992</v>
      </c>
      <c r="S137" s="29">
        <f>VLOOKUP(H137,MAPPING!$B$3:$D$12,3,0)</f>
        <v>0</v>
      </c>
      <c r="T137" s="67">
        <f t="shared" si="43"/>
        <v>0</v>
      </c>
      <c r="U137" s="75">
        <v>0</v>
      </c>
      <c r="V137" s="29">
        <f>(J137*VLOOKUP(M137/J137,MAPPING!$B$15:$C$22,2,10))</f>
        <v>550</v>
      </c>
      <c r="W137" s="100">
        <v>0</v>
      </c>
      <c r="X137" s="68">
        <f>IFERROR(IF($M137&lt;6.000001,0,VLOOKUP($M137,할증료!$B:$C,2,1)),0)</f>
        <v>0</v>
      </c>
      <c r="Y137" s="67">
        <v>0</v>
      </c>
      <c r="Z137" s="29">
        <f t="shared" si="44"/>
        <v>25719.879999999997</v>
      </c>
      <c r="AB137" s="1" t="s">
        <v>998</v>
      </c>
      <c r="AC137" s="1" t="s">
        <v>137</v>
      </c>
      <c r="AD137" s="1" t="s">
        <v>1065</v>
      </c>
      <c r="AE137" s="1" t="s">
        <v>1162</v>
      </c>
      <c r="AF137" s="1" t="s">
        <v>1163</v>
      </c>
      <c r="AG137" s="1" t="s">
        <v>1164</v>
      </c>
      <c r="AH137" s="1">
        <v>4392</v>
      </c>
      <c r="AI137" s="1" t="s">
        <v>47</v>
      </c>
      <c r="AJ137" s="20">
        <v>1</v>
      </c>
      <c r="AK137" s="21">
        <v>1.54</v>
      </c>
      <c r="AL137" s="21">
        <v>2.6</v>
      </c>
      <c r="AM137" s="21">
        <v>2.6</v>
      </c>
      <c r="AN137" s="1" t="s">
        <v>48</v>
      </c>
      <c r="AO137" s="21">
        <v>113.24</v>
      </c>
      <c r="AP137" s="1" t="s">
        <v>49</v>
      </c>
      <c r="AQ137" s="1" t="s">
        <v>49</v>
      </c>
      <c r="AR137" s="1" t="s">
        <v>49</v>
      </c>
      <c r="AS137" s="1" t="s">
        <v>49</v>
      </c>
      <c r="AT137" s="1" t="s">
        <v>49</v>
      </c>
      <c r="AU137" s="1" t="s">
        <v>138</v>
      </c>
      <c r="AV137" s="1" t="s">
        <v>139</v>
      </c>
      <c r="AW137" s="1" t="s">
        <v>1165</v>
      </c>
      <c r="AX137" s="1" t="s">
        <v>47</v>
      </c>
      <c r="AY137" s="1" t="s">
        <v>50</v>
      </c>
      <c r="AZ137" s="1" t="s">
        <v>1166</v>
      </c>
      <c r="BA137" s="1" t="s">
        <v>1167</v>
      </c>
      <c r="BB137" s="1" t="s">
        <v>1167</v>
      </c>
      <c r="BC137" s="1" t="s">
        <v>692</v>
      </c>
      <c r="BD137" s="1" t="s">
        <v>693</v>
      </c>
      <c r="BE137" s="1" t="s">
        <v>179</v>
      </c>
      <c r="BF137" s="1" t="s">
        <v>52</v>
      </c>
      <c r="BG137" s="1" t="s">
        <v>53</v>
      </c>
      <c r="BH137" s="1" t="s">
        <v>47</v>
      </c>
      <c r="BI137" s="1" t="s">
        <v>159</v>
      </c>
    </row>
    <row r="138" spans="2:61" x14ac:dyDescent="0.25">
      <c r="B138" s="16">
        <f t="shared" si="45"/>
        <v>134</v>
      </c>
      <c r="C138" s="16" t="str">
        <f t="shared" si="46"/>
        <v>LHR</v>
      </c>
      <c r="D138" s="16" t="str">
        <f t="shared" si="47"/>
        <v>2025-08-05</v>
      </c>
      <c r="E138" s="16" t="str">
        <f t="shared" si="48"/>
        <v>99431913755</v>
      </c>
      <c r="F138" s="16" t="str">
        <f t="shared" si="49"/>
        <v>PGB026518081</v>
      </c>
      <c r="G138" s="16" t="str">
        <f t="shared" si="50"/>
        <v>고지훈</v>
      </c>
      <c r="H138" s="16" t="str">
        <f t="shared" si="41"/>
        <v>목록(Manifest)</v>
      </c>
      <c r="I138" s="16">
        <f t="shared" si="51"/>
        <v>115.26</v>
      </c>
      <c r="J138" s="16">
        <f t="shared" si="52"/>
        <v>1</v>
      </c>
      <c r="K138" s="43">
        <f t="shared" si="53"/>
        <v>1.39</v>
      </c>
      <c r="L138" s="43">
        <f t="shared" si="54"/>
        <v>1.2</v>
      </c>
      <c r="M138" s="43">
        <f t="shared" si="54"/>
        <v>1.4</v>
      </c>
      <c r="N138" s="43">
        <f t="shared" si="42"/>
        <v>1.5</v>
      </c>
      <c r="O138" s="23" t="str">
        <f t="shared" si="55"/>
        <v>PGB026518081</v>
      </c>
      <c r="P138" s="51">
        <f>VLOOKUP(C138,MAPPING!$B$24:$G$27,2,0)+(N138-0.5)/0.5*VLOOKUP(C138,MAPPING!$B$24:$G$27,4,0)</f>
        <v>12160</v>
      </c>
      <c r="Q138" s="72">
        <f>VLOOKUP(C138,MAPPING!$B$24:$G$27,6,0)</f>
        <v>4.0719439987913404</v>
      </c>
      <c r="R138" s="105">
        <f>Q138*VLOOKUP(C138,MAPPING!$B$24:$H$27,7,0)</f>
        <v>5659.8799999999992</v>
      </c>
      <c r="S138" s="29">
        <f>VLOOKUP(H138,MAPPING!$B$3:$D$12,3,0)</f>
        <v>0</v>
      </c>
      <c r="T138" s="67">
        <f t="shared" si="43"/>
        <v>0</v>
      </c>
      <c r="U138" s="75">
        <v>0</v>
      </c>
      <c r="V138" s="29">
        <f>(J138*VLOOKUP(M138/J138,MAPPING!$B$15:$C$22,2,10))</f>
        <v>0</v>
      </c>
      <c r="W138" s="100">
        <v>0</v>
      </c>
      <c r="X138" s="68">
        <f>IFERROR(IF($M138&lt;6.000001,0,VLOOKUP($M138,할증료!$B:$C,2,1)),0)</f>
        <v>0</v>
      </c>
      <c r="Y138" s="67">
        <v>0</v>
      </c>
      <c r="Z138" s="29">
        <f t="shared" si="44"/>
        <v>17819.879999999997</v>
      </c>
      <c r="AB138" s="1" t="s">
        <v>998</v>
      </c>
      <c r="AC138" s="1" t="s">
        <v>137</v>
      </c>
      <c r="AD138" s="1" t="s">
        <v>1065</v>
      </c>
      <c r="AE138" s="1" t="s">
        <v>1168</v>
      </c>
      <c r="AF138" s="1" t="s">
        <v>141</v>
      </c>
      <c r="AG138" s="1" t="s">
        <v>183</v>
      </c>
      <c r="AH138" s="1">
        <v>6951</v>
      </c>
      <c r="AI138" s="1" t="s">
        <v>47</v>
      </c>
      <c r="AJ138" s="20">
        <v>1</v>
      </c>
      <c r="AK138" s="21">
        <v>1.39</v>
      </c>
      <c r="AL138" s="21">
        <v>1.2</v>
      </c>
      <c r="AM138" s="21">
        <v>1.4</v>
      </c>
      <c r="AN138" s="1" t="s">
        <v>48</v>
      </c>
      <c r="AO138" s="21">
        <v>115.26</v>
      </c>
      <c r="AP138" s="1" t="s">
        <v>49</v>
      </c>
      <c r="AQ138" s="1" t="s">
        <v>49</v>
      </c>
      <c r="AR138" s="1" t="s">
        <v>49</v>
      </c>
      <c r="AS138" s="1" t="s">
        <v>49</v>
      </c>
      <c r="AT138" s="1" t="s">
        <v>49</v>
      </c>
      <c r="AU138" s="1" t="s">
        <v>138</v>
      </c>
      <c r="AV138" s="1" t="s">
        <v>139</v>
      </c>
      <c r="AW138" s="1" t="s">
        <v>1169</v>
      </c>
      <c r="AX138" s="1" t="s">
        <v>47</v>
      </c>
      <c r="AY138" s="1" t="s">
        <v>50</v>
      </c>
      <c r="AZ138" s="1" t="s">
        <v>1170</v>
      </c>
      <c r="BA138" s="1" t="s">
        <v>1171</v>
      </c>
      <c r="BB138" s="1" t="s">
        <v>1171</v>
      </c>
      <c r="BC138" s="1" t="s">
        <v>692</v>
      </c>
      <c r="BD138" s="1" t="s">
        <v>693</v>
      </c>
      <c r="BE138" s="1" t="s">
        <v>179</v>
      </c>
      <c r="BF138" s="1" t="s">
        <v>52</v>
      </c>
      <c r="BG138" s="1" t="s">
        <v>53</v>
      </c>
      <c r="BH138" s="1" t="s">
        <v>47</v>
      </c>
      <c r="BI138" s="1" t="s">
        <v>159</v>
      </c>
    </row>
    <row r="139" spans="2:61" x14ac:dyDescent="0.25">
      <c r="B139" s="16">
        <f t="shared" si="45"/>
        <v>135</v>
      </c>
      <c r="C139" s="16" t="str">
        <f t="shared" si="46"/>
        <v>LHR</v>
      </c>
      <c r="D139" s="16" t="str">
        <f t="shared" si="47"/>
        <v>2025-08-05</v>
      </c>
      <c r="E139" s="16" t="str">
        <f t="shared" si="48"/>
        <v>99431913755</v>
      </c>
      <c r="F139" s="16" t="str">
        <f t="shared" si="49"/>
        <v>PGB026518047</v>
      </c>
      <c r="G139" s="16" t="str">
        <f t="shared" si="50"/>
        <v>전현호</v>
      </c>
      <c r="H139" s="16" t="str">
        <f t="shared" si="41"/>
        <v>목록(Manifest)</v>
      </c>
      <c r="I139" s="16">
        <f t="shared" si="51"/>
        <v>45.96</v>
      </c>
      <c r="J139" s="16">
        <f t="shared" si="52"/>
        <v>1</v>
      </c>
      <c r="K139" s="43">
        <f t="shared" si="53"/>
        <v>0.17</v>
      </c>
      <c r="L139" s="43">
        <f t="shared" si="54"/>
        <v>0.6</v>
      </c>
      <c r="M139" s="43">
        <f t="shared" si="54"/>
        <v>0.6</v>
      </c>
      <c r="N139" s="43">
        <f t="shared" si="42"/>
        <v>1</v>
      </c>
      <c r="O139" s="23" t="str">
        <f t="shared" si="55"/>
        <v>PGB026518047</v>
      </c>
      <c r="P139" s="51">
        <f>VLOOKUP(C139,MAPPING!$B$24:$G$27,2,0)+(N139-0.5)/0.5*VLOOKUP(C139,MAPPING!$B$24:$G$27,4,0)</f>
        <v>9710</v>
      </c>
      <c r="Q139" s="72">
        <f>VLOOKUP(C139,MAPPING!$B$24:$G$27,6,0)</f>
        <v>4.0719439987913404</v>
      </c>
      <c r="R139" s="105">
        <f>Q139*VLOOKUP(C139,MAPPING!$B$24:$H$27,7,0)</f>
        <v>5659.8799999999992</v>
      </c>
      <c r="S139" s="29">
        <f>VLOOKUP(H139,MAPPING!$B$3:$D$12,3,0)</f>
        <v>0</v>
      </c>
      <c r="T139" s="67">
        <f t="shared" si="43"/>
        <v>0</v>
      </c>
      <c r="U139" s="75">
        <v>0</v>
      </c>
      <c r="V139" s="29">
        <f>(J139*VLOOKUP(M139/J139,MAPPING!$B$15:$C$22,2,10))</f>
        <v>0</v>
      </c>
      <c r="W139" s="100">
        <v>0</v>
      </c>
      <c r="X139" s="68">
        <f>IFERROR(IF($M139&lt;6.000001,0,VLOOKUP($M139,할증료!$B:$C,2,1)),0)</f>
        <v>0</v>
      </c>
      <c r="Y139" s="67">
        <v>0</v>
      </c>
      <c r="Z139" s="29">
        <f t="shared" si="44"/>
        <v>15369.88</v>
      </c>
      <c r="AB139" s="1" t="s">
        <v>998</v>
      </c>
      <c r="AC139" s="1" t="s">
        <v>137</v>
      </c>
      <c r="AD139" s="1" t="s">
        <v>1065</v>
      </c>
      <c r="AE139" s="1" t="s">
        <v>1172</v>
      </c>
      <c r="AF139" s="1" t="s">
        <v>313</v>
      </c>
      <c r="AG139" s="1" t="s">
        <v>347</v>
      </c>
      <c r="AH139" s="1">
        <v>8511</v>
      </c>
      <c r="AI139" s="1" t="s">
        <v>47</v>
      </c>
      <c r="AJ139" s="20">
        <v>1</v>
      </c>
      <c r="AK139" s="21">
        <v>0.17</v>
      </c>
      <c r="AL139" s="21">
        <v>0.6</v>
      </c>
      <c r="AM139" s="21">
        <v>0.6</v>
      </c>
      <c r="AN139" s="1" t="s">
        <v>48</v>
      </c>
      <c r="AO139" s="21">
        <v>45.96</v>
      </c>
      <c r="AP139" s="1" t="s">
        <v>49</v>
      </c>
      <c r="AQ139" s="1" t="s">
        <v>49</v>
      </c>
      <c r="AR139" s="1" t="s">
        <v>49</v>
      </c>
      <c r="AS139" s="1" t="s">
        <v>49</v>
      </c>
      <c r="AT139" s="1" t="s">
        <v>49</v>
      </c>
      <c r="AU139" s="1" t="s">
        <v>138</v>
      </c>
      <c r="AV139" s="1" t="s">
        <v>139</v>
      </c>
      <c r="AW139" s="1" t="s">
        <v>226</v>
      </c>
      <c r="AX139" s="1" t="s">
        <v>47</v>
      </c>
      <c r="AY139" s="1" t="s">
        <v>50</v>
      </c>
      <c r="AZ139" s="1" t="s">
        <v>1173</v>
      </c>
      <c r="BA139" s="1" t="s">
        <v>1174</v>
      </c>
      <c r="BB139" s="1" t="s">
        <v>1174</v>
      </c>
      <c r="BC139" s="1" t="s">
        <v>692</v>
      </c>
      <c r="BD139" s="1" t="s">
        <v>693</v>
      </c>
      <c r="BE139" s="1" t="s">
        <v>179</v>
      </c>
      <c r="BF139" s="1" t="s">
        <v>52</v>
      </c>
      <c r="BG139" s="1" t="s">
        <v>53</v>
      </c>
      <c r="BH139" s="1" t="s">
        <v>47</v>
      </c>
      <c r="BI139" s="1" t="s">
        <v>159</v>
      </c>
    </row>
    <row r="140" spans="2:61" x14ac:dyDescent="0.25">
      <c r="B140" s="16">
        <f t="shared" si="45"/>
        <v>136</v>
      </c>
      <c r="C140" s="16" t="str">
        <f t="shared" si="46"/>
        <v>LHR</v>
      </c>
      <c r="D140" s="16" t="str">
        <f t="shared" si="47"/>
        <v>2025-08-05</v>
      </c>
      <c r="E140" s="16" t="str">
        <f t="shared" si="48"/>
        <v>99431913755</v>
      </c>
      <c r="F140" s="16" t="str">
        <f t="shared" si="49"/>
        <v>PGB026518010</v>
      </c>
      <c r="G140" s="16" t="str">
        <f t="shared" si="50"/>
        <v>윤세규</v>
      </c>
      <c r="H140" s="16" t="str">
        <f t="shared" si="41"/>
        <v>목록(Manifest)</v>
      </c>
      <c r="I140" s="16">
        <f t="shared" si="51"/>
        <v>113.24</v>
      </c>
      <c r="J140" s="16">
        <f t="shared" si="52"/>
        <v>1</v>
      </c>
      <c r="K140" s="43">
        <f t="shared" si="53"/>
        <v>0.75</v>
      </c>
      <c r="L140" s="43">
        <f t="shared" si="54"/>
        <v>1.9</v>
      </c>
      <c r="M140" s="43">
        <f t="shared" si="54"/>
        <v>1.9</v>
      </c>
      <c r="N140" s="43">
        <f t="shared" si="42"/>
        <v>2</v>
      </c>
      <c r="O140" s="23" t="str">
        <f t="shared" si="55"/>
        <v>PGB026518010</v>
      </c>
      <c r="P140" s="51">
        <f>VLOOKUP(C140,MAPPING!$B$24:$G$27,2,0)+(N140-0.5)/0.5*VLOOKUP(C140,MAPPING!$B$24:$G$27,4,0)</f>
        <v>14610</v>
      </c>
      <c r="Q140" s="72">
        <f>VLOOKUP(C140,MAPPING!$B$24:$G$27,6,0)</f>
        <v>4.0719439987913404</v>
      </c>
      <c r="R140" s="105">
        <f>Q140*VLOOKUP(C140,MAPPING!$B$24:$H$27,7,0)</f>
        <v>5659.8799999999992</v>
      </c>
      <c r="S140" s="29">
        <f>VLOOKUP(H140,MAPPING!$B$3:$D$12,3,0)</f>
        <v>0</v>
      </c>
      <c r="T140" s="67">
        <f t="shared" si="43"/>
        <v>0</v>
      </c>
      <c r="U140" s="75">
        <v>0</v>
      </c>
      <c r="V140" s="29">
        <f>(J140*VLOOKUP(M140/J140,MAPPING!$B$15:$C$22,2,10))</f>
        <v>0</v>
      </c>
      <c r="W140" s="100">
        <v>0</v>
      </c>
      <c r="X140" s="68">
        <f>IFERROR(IF($M140&lt;6.000001,0,VLOOKUP($M140,할증료!$B:$C,2,1)),0)</f>
        <v>0</v>
      </c>
      <c r="Y140" s="67">
        <v>0</v>
      </c>
      <c r="Z140" s="29">
        <f t="shared" si="44"/>
        <v>20269.879999999997</v>
      </c>
      <c r="AB140" s="1" t="s">
        <v>998</v>
      </c>
      <c r="AC140" s="1" t="s">
        <v>137</v>
      </c>
      <c r="AD140" s="1" t="s">
        <v>1065</v>
      </c>
      <c r="AE140" s="1" t="s">
        <v>1175</v>
      </c>
      <c r="AF140" s="1" t="s">
        <v>1176</v>
      </c>
      <c r="AG140" s="1" t="s">
        <v>1177</v>
      </c>
      <c r="AH140" s="1">
        <v>12906</v>
      </c>
      <c r="AI140" s="1" t="s">
        <v>47</v>
      </c>
      <c r="AJ140" s="20">
        <v>1</v>
      </c>
      <c r="AK140" s="21">
        <v>0.75</v>
      </c>
      <c r="AL140" s="21">
        <v>1.9</v>
      </c>
      <c r="AM140" s="21">
        <v>1.9</v>
      </c>
      <c r="AN140" s="1" t="s">
        <v>48</v>
      </c>
      <c r="AO140" s="21">
        <v>113.24</v>
      </c>
      <c r="AP140" s="1" t="s">
        <v>49</v>
      </c>
      <c r="AQ140" s="1" t="s">
        <v>49</v>
      </c>
      <c r="AR140" s="1" t="s">
        <v>49</v>
      </c>
      <c r="AS140" s="1" t="s">
        <v>49</v>
      </c>
      <c r="AT140" s="1" t="s">
        <v>49</v>
      </c>
      <c r="AU140" s="1" t="s">
        <v>138</v>
      </c>
      <c r="AV140" s="1" t="s">
        <v>139</v>
      </c>
      <c r="AW140" s="1" t="s">
        <v>352</v>
      </c>
      <c r="AX140" s="1" t="s">
        <v>47</v>
      </c>
      <c r="AY140" s="1" t="s">
        <v>50</v>
      </c>
      <c r="AZ140" s="1" t="s">
        <v>1178</v>
      </c>
      <c r="BA140" s="1" t="s">
        <v>1179</v>
      </c>
      <c r="BB140" s="1" t="s">
        <v>1179</v>
      </c>
      <c r="BC140" s="1" t="s">
        <v>692</v>
      </c>
      <c r="BD140" s="1" t="s">
        <v>693</v>
      </c>
      <c r="BE140" s="1" t="s">
        <v>179</v>
      </c>
      <c r="BF140" s="1" t="s">
        <v>52</v>
      </c>
      <c r="BG140" s="1" t="s">
        <v>53</v>
      </c>
      <c r="BH140" s="1" t="s">
        <v>47</v>
      </c>
      <c r="BI140" s="1" t="s">
        <v>159</v>
      </c>
    </row>
    <row r="141" spans="2:61" x14ac:dyDescent="0.25">
      <c r="B141" s="16">
        <f t="shared" si="45"/>
        <v>137</v>
      </c>
      <c r="C141" s="16" t="str">
        <f t="shared" si="46"/>
        <v>FRA</v>
      </c>
      <c r="D141" s="16" t="str">
        <f t="shared" si="47"/>
        <v>2025-08-06</v>
      </c>
      <c r="E141" s="16" t="str">
        <f t="shared" si="48"/>
        <v>72220339056</v>
      </c>
      <c r="F141" s="16" t="str">
        <f t="shared" si="49"/>
        <v>PDE026649163</v>
      </c>
      <c r="G141" s="16" t="str">
        <f t="shared" si="50"/>
        <v>유성원</v>
      </c>
      <c r="H141" s="16" t="str">
        <f t="shared" si="41"/>
        <v>목록(Manifest)</v>
      </c>
      <c r="I141" s="16">
        <f t="shared" si="51"/>
        <v>129.52000000000001</v>
      </c>
      <c r="J141" s="16">
        <f t="shared" si="52"/>
        <v>1</v>
      </c>
      <c r="K141" s="43">
        <f t="shared" si="53"/>
        <v>1</v>
      </c>
      <c r="L141" s="43">
        <f t="shared" si="54"/>
        <v>1.8</v>
      </c>
      <c r="M141" s="43">
        <f t="shared" si="54"/>
        <v>1.8</v>
      </c>
      <c r="N141" s="43">
        <f t="shared" si="42"/>
        <v>2</v>
      </c>
      <c r="O141" s="23" t="str">
        <f t="shared" si="55"/>
        <v>PDE026649163</v>
      </c>
      <c r="P141" s="51">
        <f>VLOOKUP(C141,MAPPING!$B$24:$G$27,2,0)+(N141-0.5)/0.5*VLOOKUP(C141,MAPPING!$B$24:$G$27,4,0)</f>
        <v>14250</v>
      </c>
      <c r="Q141" s="72">
        <f>VLOOKUP(C141,MAPPING!$B$24:$G$27,6,0)</f>
        <v>3.401757367653961</v>
      </c>
      <c r="R141" s="105">
        <f>Q141*VLOOKUP(C141,MAPPING!$B$24:$H$27,7,0)</f>
        <v>5508.2615999999998</v>
      </c>
      <c r="S141" s="29">
        <f>VLOOKUP(H141,MAPPING!$B$3:$D$12,3,0)</f>
        <v>0</v>
      </c>
      <c r="T141" s="67">
        <f t="shared" si="43"/>
        <v>0</v>
      </c>
      <c r="U141" s="75">
        <v>0</v>
      </c>
      <c r="V141" s="29">
        <f>(J141*VLOOKUP(M141/J141,MAPPING!$B$15:$C$22,2,10))</f>
        <v>0</v>
      </c>
      <c r="W141" s="100">
        <v>0</v>
      </c>
      <c r="X141" s="68">
        <f>IFERROR(IF($M141&lt;6.000001,0,VLOOKUP($M141,할증료!$B:$C,2,1)),0)</f>
        <v>0</v>
      </c>
      <c r="Y141" s="67">
        <v>0</v>
      </c>
      <c r="Z141" s="29">
        <f t="shared" si="44"/>
        <v>19758.261599999998</v>
      </c>
      <c r="AB141" s="1" t="s">
        <v>1180</v>
      </c>
      <c r="AC141" s="1" t="s">
        <v>131</v>
      </c>
      <c r="AD141" s="1" t="s">
        <v>1181</v>
      </c>
      <c r="AE141" s="1" t="s">
        <v>1182</v>
      </c>
      <c r="AF141" s="1" t="s">
        <v>1183</v>
      </c>
      <c r="AG141" s="1" t="s">
        <v>1184</v>
      </c>
      <c r="AH141" s="1">
        <v>13568</v>
      </c>
      <c r="AI141" s="1" t="s">
        <v>47</v>
      </c>
      <c r="AJ141" s="20">
        <v>1</v>
      </c>
      <c r="AK141" s="21">
        <v>1</v>
      </c>
      <c r="AL141" s="21">
        <v>1.8</v>
      </c>
      <c r="AM141" s="21">
        <v>1.8</v>
      </c>
      <c r="AN141" s="1" t="s">
        <v>48</v>
      </c>
      <c r="AO141" s="21">
        <v>129.52000000000001</v>
      </c>
      <c r="AP141" s="1" t="s">
        <v>49</v>
      </c>
      <c r="AQ141" s="1" t="s">
        <v>49</v>
      </c>
      <c r="AR141" s="1" t="s">
        <v>49</v>
      </c>
      <c r="AS141" s="1" t="s">
        <v>49</v>
      </c>
      <c r="AT141" s="1" t="s">
        <v>49</v>
      </c>
      <c r="AU141" s="1" t="s">
        <v>133</v>
      </c>
      <c r="AV141" s="1" t="s">
        <v>134</v>
      </c>
      <c r="AW141" s="1" t="s">
        <v>1185</v>
      </c>
      <c r="AX141" s="1" t="s">
        <v>47</v>
      </c>
      <c r="AY141" s="1" t="s">
        <v>50</v>
      </c>
      <c r="AZ141" s="1" t="s">
        <v>1186</v>
      </c>
      <c r="BA141" s="1" t="s">
        <v>1187</v>
      </c>
      <c r="BB141" s="1" t="s">
        <v>1187</v>
      </c>
      <c r="BC141" s="1" t="s">
        <v>252</v>
      </c>
      <c r="BD141" s="1" t="s">
        <v>253</v>
      </c>
      <c r="BE141" s="1" t="s">
        <v>135</v>
      </c>
      <c r="BF141" s="1" t="s">
        <v>52</v>
      </c>
      <c r="BG141" s="1" t="s">
        <v>53</v>
      </c>
      <c r="BH141" s="1" t="s">
        <v>47</v>
      </c>
      <c r="BI141" s="1" t="s">
        <v>159</v>
      </c>
    </row>
    <row r="142" spans="2:61" x14ac:dyDescent="0.25">
      <c r="B142" s="16">
        <f t="shared" si="45"/>
        <v>138</v>
      </c>
      <c r="C142" s="16" t="str">
        <f t="shared" si="46"/>
        <v>FRA</v>
      </c>
      <c r="D142" s="16" t="str">
        <f t="shared" si="47"/>
        <v>2025-08-06</v>
      </c>
      <c r="E142" s="16" t="str">
        <f t="shared" si="48"/>
        <v>72220339056</v>
      </c>
      <c r="F142" s="16" t="str">
        <f t="shared" si="49"/>
        <v>PDE026649110</v>
      </c>
      <c r="G142" s="16" t="str">
        <f t="shared" si="50"/>
        <v>임은우</v>
      </c>
      <c r="H142" s="16" t="str">
        <f t="shared" si="41"/>
        <v>목록(Manifest)</v>
      </c>
      <c r="I142" s="16">
        <f t="shared" si="51"/>
        <v>41.52</v>
      </c>
      <c r="J142" s="16">
        <f t="shared" si="52"/>
        <v>1</v>
      </c>
      <c r="K142" s="43">
        <f t="shared" si="53"/>
        <v>0.5</v>
      </c>
      <c r="L142" s="43">
        <f t="shared" si="54"/>
        <v>0.5</v>
      </c>
      <c r="M142" s="43">
        <f t="shared" si="54"/>
        <v>0.5</v>
      </c>
      <c r="N142" s="43">
        <f t="shared" si="42"/>
        <v>0.5</v>
      </c>
      <c r="O142" s="23" t="str">
        <f t="shared" si="55"/>
        <v>PDE026649110</v>
      </c>
      <c r="P142" s="51">
        <f>VLOOKUP(C142,MAPPING!$B$24:$G$27,2,0)+(N142-0.5)/0.5*VLOOKUP(C142,MAPPING!$B$24:$G$27,4,0)</f>
        <v>6900</v>
      </c>
      <c r="Q142" s="72">
        <f>VLOOKUP(C142,MAPPING!$B$24:$G$27,6,0)</f>
        <v>3.401757367653961</v>
      </c>
      <c r="R142" s="105">
        <f>Q142*VLOOKUP(C142,MAPPING!$B$24:$H$27,7,0)</f>
        <v>5508.2615999999998</v>
      </c>
      <c r="S142" s="29">
        <f>VLOOKUP(H142,MAPPING!$B$3:$D$12,3,0)</f>
        <v>0</v>
      </c>
      <c r="T142" s="67">
        <f t="shared" si="43"/>
        <v>0</v>
      </c>
      <c r="U142" s="75">
        <v>0</v>
      </c>
      <c r="V142" s="29">
        <f>(J142*VLOOKUP(M142/J142,MAPPING!$B$15:$C$22,2,10))</f>
        <v>0</v>
      </c>
      <c r="W142" s="100">
        <v>0</v>
      </c>
      <c r="X142" s="68">
        <f>IFERROR(IF($M142&lt;6.000001,0,VLOOKUP($M142,할증료!$B:$C,2,1)),0)</f>
        <v>0</v>
      </c>
      <c r="Y142" s="67">
        <v>0</v>
      </c>
      <c r="Z142" s="29">
        <f t="shared" si="44"/>
        <v>12408.2616</v>
      </c>
      <c r="AB142" s="1" t="s">
        <v>1180</v>
      </c>
      <c r="AC142" s="1" t="s">
        <v>131</v>
      </c>
      <c r="AD142" s="1" t="s">
        <v>1181</v>
      </c>
      <c r="AE142" s="1" t="s">
        <v>1188</v>
      </c>
      <c r="AF142" s="1" t="s">
        <v>1189</v>
      </c>
      <c r="AG142" s="1" t="s">
        <v>1190</v>
      </c>
      <c r="AH142" s="1">
        <v>21305</v>
      </c>
      <c r="AI142" s="1" t="s">
        <v>47</v>
      </c>
      <c r="AJ142" s="20">
        <v>1</v>
      </c>
      <c r="AK142" s="21">
        <v>0.5</v>
      </c>
      <c r="AL142" s="21">
        <v>0.5</v>
      </c>
      <c r="AM142" s="21">
        <v>0.5</v>
      </c>
      <c r="AN142" s="1" t="s">
        <v>48</v>
      </c>
      <c r="AO142" s="21">
        <v>41.52</v>
      </c>
      <c r="AP142" s="1" t="s">
        <v>49</v>
      </c>
      <c r="AQ142" s="1" t="s">
        <v>49</v>
      </c>
      <c r="AR142" s="1" t="s">
        <v>49</v>
      </c>
      <c r="AS142" s="1" t="s">
        <v>49</v>
      </c>
      <c r="AT142" s="1" t="s">
        <v>49</v>
      </c>
      <c r="AU142" s="1" t="s">
        <v>133</v>
      </c>
      <c r="AV142" s="1" t="s">
        <v>134</v>
      </c>
      <c r="AW142" s="1" t="s">
        <v>1191</v>
      </c>
      <c r="AX142" s="1" t="s">
        <v>47</v>
      </c>
      <c r="AY142" s="1" t="s">
        <v>50</v>
      </c>
      <c r="AZ142" s="1" t="s">
        <v>1192</v>
      </c>
      <c r="BA142" s="1" t="s">
        <v>1193</v>
      </c>
      <c r="BB142" s="1" t="s">
        <v>1193</v>
      </c>
      <c r="BC142" s="1" t="s">
        <v>252</v>
      </c>
      <c r="BD142" s="1" t="s">
        <v>253</v>
      </c>
      <c r="BE142" s="1" t="s">
        <v>135</v>
      </c>
      <c r="BF142" s="1" t="s">
        <v>52</v>
      </c>
      <c r="BG142" s="1" t="s">
        <v>53</v>
      </c>
      <c r="BH142" s="1" t="s">
        <v>47</v>
      </c>
      <c r="BI142" s="1" t="s">
        <v>159</v>
      </c>
    </row>
    <row r="143" spans="2:61" x14ac:dyDescent="0.25">
      <c r="B143" s="16">
        <f t="shared" si="45"/>
        <v>139</v>
      </c>
      <c r="C143" s="16" t="str">
        <f t="shared" si="46"/>
        <v>FRA</v>
      </c>
      <c r="D143" s="16" t="str">
        <f t="shared" si="47"/>
        <v>2025-08-06</v>
      </c>
      <c r="E143" s="16" t="str">
        <f t="shared" si="48"/>
        <v>72220339056</v>
      </c>
      <c r="F143" s="16" t="str">
        <f t="shared" si="49"/>
        <v>PDE026649096</v>
      </c>
      <c r="G143" s="16" t="str">
        <f t="shared" si="50"/>
        <v>박혜연</v>
      </c>
      <c r="H143" s="16" t="str">
        <f t="shared" si="41"/>
        <v>목록(Manifest)</v>
      </c>
      <c r="I143" s="16">
        <f t="shared" si="51"/>
        <v>113.18</v>
      </c>
      <c r="J143" s="16">
        <f t="shared" si="52"/>
        <v>1</v>
      </c>
      <c r="K143" s="43">
        <f t="shared" si="53"/>
        <v>2.5</v>
      </c>
      <c r="L143" s="43">
        <f t="shared" si="54"/>
        <v>3.4</v>
      </c>
      <c r="M143" s="43">
        <f t="shared" si="54"/>
        <v>3.4</v>
      </c>
      <c r="N143" s="43">
        <f t="shared" si="42"/>
        <v>3.5</v>
      </c>
      <c r="O143" s="23" t="str">
        <f t="shared" si="55"/>
        <v>PDE026649096</v>
      </c>
      <c r="P143" s="51">
        <f>VLOOKUP(C143,MAPPING!$B$24:$G$27,2,0)+(N143-0.5)/0.5*VLOOKUP(C143,MAPPING!$B$24:$G$27,4,0)</f>
        <v>21600</v>
      </c>
      <c r="Q143" s="72">
        <f>VLOOKUP(C143,MAPPING!$B$24:$G$27,6,0)</f>
        <v>3.401757367653961</v>
      </c>
      <c r="R143" s="105">
        <f>Q143*VLOOKUP(C143,MAPPING!$B$24:$H$27,7,0)</f>
        <v>5508.2615999999998</v>
      </c>
      <c r="S143" s="29">
        <f>VLOOKUP(H143,MAPPING!$B$3:$D$12,3,0)</f>
        <v>0</v>
      </c>
      <c r="T143" s="67">
        <f t="shared" si="43"/>
        <v>0</v>
      </c>
      <c r="U143" s="75">
        <v>0</v>
      </c>
      <c r="V143" s="29">
        <f>(J143*VLOOKUP(M143/J143,MAPPING!$B$15:$C$22,2,10))</f>
        <v>550</v>
      </c>
      <c r="W143" s="100">
        <v>0</v>
      </c>
      <c r="X143" s="68">
        <f>IFERROR(IF($M143&lt;6.000001,0,VLOOKUP($M143,할증료!$B:$C,2,1)),0)</f>
        <v>0</v>
      </c>
      <c r="Y143" s="67">
        <v>0</v>
      </c>
      <c r="Z143" s="29">
        <f t="shared" si="44"/>
        <v>27658.261599999998</v>
      </c>
      <c r="AB143" s="1" t="s">
        <v>1180</v>
      </c>
      <c r="AC143" s="1" t="s">
        <v>131</v>
      </c>
      <c r="AD143" s="1" t="s">
        <v>1181</v>
      </c>
      <c r="AE143" s="1" t="s">
        <v>1194</v>
      </c>
      <c r="AF143" s="1" t="s">
        <v>1195</v>
      </c>
      <c r="AG143" s="1" t="s">
        <v>1196</v>
      </c>
      <c r="AH143" s="1">
        <v>42181</v>
      </c>
      <c r="AI143" s="1" t="s">
        <v>47</v>
      </c>
      <c r="AJ143" s="20">
        <v>1</v>
      </c>
      <c r="AK143" s="21">
        <v>2.5</v>
      </c>
      <c r="AL143" s="21">
        <v>3.4</v>
      </c>
      <c r="AM143" s="21">
        <v>3.4</v>
      </c>
      <c r="AN143" s="1" t="s">
        <v>48</v>
      </c>
      <c r="AO143" s="21">
        <v>113.18</v>
      </c>
      <c r="AP143" s="1" t="s">
        <v>49</v>
      </c>
      <c r="AQ143" s="1" t="s">
        <v>49</v>
      </c>
      <c r="AR143" s="1" t="s">
        <v>49</v>
      </c>
      <c r="AS143" s="1" t="s">
        <v>49</v>
      </c>
      <c r="AT143" s="1" t="s">
        <v>49</v>
      </c>
      <c r="AU143" s="1" t="s">
        <v>133</v>
      </c>
      <c r="AV143" s="1" t="s">
        <v>134</v>
      </c>
      <c r="AW143" s="1" t="s">
        <v>1197</v>
      </c>
      <c r="AX143" s="1" t="s">
        <v>47</v>
      </c>
      <c r="AY143" s="1" t="s">
        <v>50</v>
      </c>
      <c r="AZ143" s="1" t="s">
        <v>1198</v>
      </c>
      <c r="BA143" s="1" t="s">
        <v>1199</v>
      </c>
      <c r="BB143" s="1" t="s">
        <v>1199</v>
      </c>
      <c r="BC143" s="1" t="s">
        <v>252</v>
      </c>
      <c r="BD143" s="1" t="s">
        <v>253</v>
      </c>
      <c r="BE143" s="1" t="s">
        <v>135</v>
      </c>
      <c r="BF143" s="1" t="s">
        <v>52</v>
      </c>
      <c r="BG143" s="1" t="s">
        <v>53</v>
      </c>
      <c r="BH143" s="1" t="s">
        <v>47</v>
      </c>
      <c r="BI143" s="1" t="s">
        <v>159</v>
      </c>
    </row>
    <row r="144" spans="2:61" x14ac:dyDescent="0.25">
      <c r="B144" s="16">
        <f t="shared" si="45"/>
        <v>140</v>
      </c>
      <c r="C144" s="16" t="str">
        <f t="shared" si="46"/>
        <v>FRA</v>
      </c>
      <c r="D144" s="16" t="str">
        <f t="shared" si="47"/>
        <v>2025-08-06</v>
      </c>
      <c r="E144" s="16" t="str">
        <f t="shared" si="48"/>
        <v>72220339056</v>
      </c>
      <c r="F144" s="16" t="str">
        <f t="shared" si="49"/>
        <v>PDE026648546</v>
      </c>
      <c r="G144" s="16" t="str">
        <f t="shared" si="50"/>
        <v>김홍</v>
      </c>
      <c r="H144" s="16" t="str">
        <f t="shared" si="41"/>
        <v>일반(목록배제,Normal-Manifest Exception)</v>
      </c>
      <c r="I144" s="16">
        <f t="shared" si="51"/>
        <v>24.24</v>
      </c>
      <c r="J144" s="16">
        <f t="shared" si="52"/>
        <v>1</v>
      </c>
      <c r="K144" s="43">
        <f t="shared" si="53"/>
        <v>0.5</v>
      </c>
      <c r="L144" s="43">
        <f t="shared" si="54"/>
        <v>0.5</v>
      </c>
      <c r="M144" s="43">
        <f t="shared" si="54"/>
        <v>0.5</v>
      </c>
      <c r="N144" s="43">
        <f t="shared" si="42"/>
        <v>0.5</v>
      </c>
      <c r="O144" s="23" t="str">
        <f t="shared" si="55"/>
        <v>PDE026648546</v>
      </c>
      <c r="P144" s="51">
        <f>VLOOKUP(C144,MAPPING!$B$24:$G$27,2,0)+(N144-0.5)/0.5*VLOOKUP(C144,MAPPING!$B$24:$G$27,4,0)</f>
        <v>6900</v>
      </c>
      <c r="Q144" s="72">
        <f>VLOOKUP(C144,MAPPING!$B$24:$G$27,6,0)</f>
        <v>3.401757367653961</v>
      </c>
      <c r="R144" s="105">
        <f>Q144*VLOOKUP(C144,MAPPING!$B$24:$H$27,7,0)</f>
        <v>5508.2615999999998</v>
      </c>
      <c r="S144" s="29">
        <f>VLOOKUP(H144,MAPPING!$B$3:$D$12,3,0)</f>
        <v>1100</v>
      </c>
      <c r="T144" s="67">
        <f t="shared" si="43"/>
        <v>0</v>
      </c>
      <c r="U144" s="75">
        <v>0</v>
      </c>
      <c r="V144" s="29">
        <f>(J144*VLOOKUP(M144/J144,MAPPING!$B$15:$C$22,2,10))</f>
        <v>0</v>
      </c>
      <c r="W144" s="100">
        <v>0</v>
      </c>
      <c r="X144" s="68">
        <f>IFERROR(IF($M144&lt;6.000001,0,VLOOKUP($M144,할증료!$B:$C,2,1)),0)</f>
        <v>0</v>
      </c>
      <c r="Y144" s="67">
        <v>0</v>
      </c>
      <c r="Z144" s="29">
        <f t="shared" si="44"/>
        <v>13508.2616</v>
      </c>
      <c r="AB144" s="1" t="s">
        <v>1180</v>
      </c>
      <c r="AC144" s="1" t="s">
        <v>131</v>
      </c>
      <c r="AD144" s="1" t="s">
        <v>1181</v>
      </c>
      <c r="AE144" s="1" t="s">
        <v>1200</v>
      </c>
      <c r="AF144" s="1" t="s">
        <v>1201</v>
      </c>
      <c r="AG144" s="1" t="s">
        <v>1202</v>
      </c>
      <c r="AH144" s="1">
        <v>24466</v>
      </c>
      <c r="AI144" s="1" t="s">
        <v>161</v>
      </c>
      <c r="AJ144" s="20">
        <v>1</v>
      </c>
      <c r="AK144" s="21">
        <v>0.5</v>
      </c>
      <c r="AL144" s="21">
        <v>0.5</v>
      </c>
      <c r="AM144" s="21">
        <v>0.5</v>
      </c>
      <c r="AN144" s="1" t="s">
        <v>54</v>
      </c>
      <c r="AO144" s="21">
        <v>24.24</v>
      </c>
      <c r="AP144" s="1" t="s">
        <v>49</v>
      </c>
      <c r="AQ144" s="1" t="s">
        <v>49</v>
      </c>
      <c r="AR144" s="1" t="s">
        <v>49</v>
      </c>
      <c r="AS144" s="1" t="s">
        <v>49</v>
      </c>
      <c r="AT144" s="1" t="s">
        <v>49</v>
      </c>
      <c r="AU144" s="1" t="s">
        <v>133</v>
      </c>
      <c r="AV144" s="1" t="s">
        <v>134</v>
      </c>
      <c r="AW144" s="1" t="s">
        <v>194</v>
      </c>
      <c r="AX144" s="1" t="s">
        <v>47</v>
      </c>
      <c r="AY144" s="1" t="s">
        <v>50</v>
      </c>
      <c r="AZ144" s="1" t="s">
        <v>1203</v>
      </c>
      <c r="BA144" s="1" t="s">
        <v>1204</v>
      </c>
      <c r="BB144" s="1" t="s">
        <v>1204</v>
      </c>
      <c r="BC144" s="1" t="s">
        <v>252</v>
      </c>
      <c r="BD144" s="1" t="s">
        <v>253</v>
      </c>
      <c r="BE144" s="1" t="s">
        <v>135</v>
      </c>
      <c r="BF144" s="1" t="s">
        <v>52</v>
      </c>
      <c r="BG144" s="1" t="s">
        <v>53</v>
      </c>
      <c r="BH144" s="1" t="s">
        <v>47</v>
      </c>
      <c r="BI144" s="1" t="s">
        <v>159</v>
      </c>
    </row>
    <row r="145" spans="2:61" x14ac:dyDescent="0.25">
      <c r="B145" s="16">
        <f t="shared" si="45"/>
        <v>141</v>
      </c>
      <c r="C145" s="16" t="str">
        <f t="shared" si="46"/>
        <v>FRA</v>
      </c>
      <c r="D145" s="16" t="str">
        <f t="shared" si="47"/>
        <v>2025-08-06</v>
      </c>
      <c r="E145" s="16" t="str">
        <f t="shared" si="48"/>
        <v>72220339056</v>
      </c>
      <c r="F145" s="16" t="str">
        <f t="shared" si="49"/>
        <v>PDE026649029</v>
      </c>
      <c r="G145" s="16" t="str">
        <f t="shared" si="50"/>
        <v>박정훈</v>
      </c>
      <c r="H145" s="16" t="str">
        <f t="shared" si="41"/>
        <v>목록(Manifest)</v>
      </c>
      <c r="I145" s="16">
        <f t="shared" si="51"/>
        <v>141.12</v>
      </c>
      <c r="J145" s="16">
        <f t="shared" si="52"/>
        <v>1</v>
      </c>
      <c r="K145" s="43">
        <f t="shared" si="53"/>
        <v>1</v>
      </c>
      <c r="L145" s="43">
        <f t="shared" si="54"/>
        <v>0.6</v>
      </c>
      <c r="M145" s="43">
        <f t="shared" si="54"/>
        <v>1</v>
      </c>
      <c r="N145" s="43">
        <f t="shared" si="42"/>
        <v>1</v>
      </c>
      <c r="O145" s="23" t="str">
        <f t="shared" si="55"/>
        <v>PDE026649029</v>
      </c>
      <c r="P145" s="51">
        <f>VLOOKUP(C145,MAPPING!$B$24:$G$27,2,0)+(N145-0.5)/0.5*VLOOKUP(C145,MAPPING!$B$24:$G$27,4,0)</f>
        <v>9350</v>
      </c>
      <c r="Q145" s="72">
        <f>VLOOKUP(C145,MAPPING!$B$24:$G$27,6,0)</f>
        <v>3.401757367653961</v>
      </c>
      <c r="R145" s="105">
        <f>Q145*VLOOKUP(C145,MAPPING!$B$24:$H$27,7,0)</f>
        <v>5508.2615999999998</v>
      </c>
      <c r="S145" s="29">
        <f>VLOOKUP(H145,MAPPING!$B$3:$D$12,3,0)</f>
        <v>0</v>
      </c>
      <c r="T145" s="67">
        <f t="shared" si="43"/>
        <v>0</v>
      </c>
      <c r="U145" s="75">
        <v>0</v>
      </c>
      <c r="V145" s="29">
        <f>(J145*VLOOKUP(M145/J145,MAPPING!$B$15:$C$22,2,10))</f>
        <v>0</v>
      </c>
      <c r="W145" s="100">
        <v>0</v>
      </c>
      <c r="X145" s="68">
        <f>IFERROR(IF($M145&lt;6.000001,0,VLOOKUP($M145,할증료!$B:$C,2,1)),0)</f>
        <v>0</v>
      </c>
      <c r="Y145" s="67">
        <v>0</v>
      </c>
      <c r="Z145" s="29">
        <f t="shared" si="44"/>
        <v>14858.2616</v>
      </c>
      <c r="AB145" s="1" t="s">
        <v>1180</v>
      </c>
      <c r="AC145" s="1" t="s">
        <v>131</v>
      </c>
      <c r="AD145" s="1" t="s">
        <v>1181</v>
      </c>
      <c r="AE145" s="1" t="s">
        <v>1205</v>
      </c>
      <c r="AF145" s="1" t="s">
        <v>1206</v>
      </c>
      <c r="AG145" s="1" t="s">
        <v>1207</v>
      </c>
      <c r="AH145" s="1">
        <v>2831</v>
      </c>
      <c r="AI145" s="1" t="s">
        <v>47</v>
      </c>
      <c r="AJ145" s="20">
        <v>1</v>
      </c>
      <c r="AK145" s="21">
        <v>1</v>
      </c>
      <c r="AL145" s="21">
        <v>0.6</v>
      </c>
      <c r="AM145" s="21">
        <v>1</v>
      </c>
      <c r="AN145" s="1" t="s">
        <v>48</v>
      </c>
      <c r="AO145" s="21">
        <v>141.12</v>
      </c>
      <c r="AP145" s="1" t="s">
        <v>49</v>
      </c>
      <c r="AQ145" s="1" t="s">
        <v>49</v>
      </c>
      <c r="AR145" s="1" t="s">
        <v>49</v>
      </c>
      <c r="AS145" s="1" t="s">
        <v>49</v>
      </c>
      <c r="AT145" s="1" t="s">
        <v>49</v>
      </c>
      <c r="AU145" s="1" t="s">
        <v>133</v>
      </c>
      <c r="AV145" s="1" t="s">
        <v>134</v>
      </c>
      <c r="AW145" s="1" t="s">
        <v>1208</v>
      </c>
      <c r="AX145" s="1" t="s">
        <v>47</v>
      </c>
      <c r="AY145" s="1" t="s">
        <v>50</v>
      </c>
      <c r="AZ145" s="1" t="s">
        <v>1209</v>
      </c>
      <c r="BA145" s="1" t="s">
        <v>1210</v>
      </c>
      <c r="BB145" s="1" t="s">
        <v>1210</v>
      </c>
      <c r="BC145" s="1" t="s">
        <v>252</v>
      </c>
      <c r="BD145" s="1" t="s">
        <v>253</v>
      </c>
      <c r="BE145" s="1" t="s">
        <v>135</v>
      </c>
      <c r="BF145" s="1" t="s">
        <v>52</v>
      </c>
      <c r="BG145" s="1" t="s">
        <v>53</v>
      </c>
      <c r="BH145" s="1" t="s">
        <v>47</v>
      </c>
      <c r="BI145" s="1" t="s">
        <v>159</v>
      </c>
    </row>
    <row r="146" spans="2:61" x14ac:dyDescent="0.25">
      <c r="B146" s="16">
        <f t="shared" si="45"/>
        <v>142</v>
      </c>
      <c r="C146" s="16" t="str">
        <f t="shared" si="46"/>
        <v>FRA</v>
      </c>
      <c r="D146" s="16" t="str">
        <f t="shared" si="47"/>
        <v>2025-08-06</v>
      </c>
      <c r="E146" s="16" t="str">
        <f t="shared" si="48"/>
        <v>72220339056</v>
      </c>
      <c r="F146" s="16" t="str">
        <f t="shared" si="49"/>
        <v>PDE026648975</v>
      </c>
      <c r="G146" s="16" t="str">
        <f t="shared" si="50"/>
        <v>뜻밖의발견</v>
      </c>
      <c r="H146" s="16" t="str">
        <f t="shared" si="41"/>
        <v>간이(Simple)</v>
      </c>
      <c r="I146" s="16">
        <f t="shared" si="51"/>
        <v>153.59</v>
      </c>
      <c r="J146" s="16">
        <f t="shared" si="52"/>
        <v>1</v>
      </c>
      <c r="K146" s="43">
        <f t="shared" si="53"/>
        <v>20.5</v>
      </c>
      <c r="L146" s="43">
        <f t="shared" si="54"/>
        <v>15.6</v>
      </c>
      <c r="M146" s="43">
        <f t="shared" si="54"/>
        <v>20.5</v>
      </c>
      <c r="N146" s="43">
        <f t="shared" si="42"/>
        <v>20.5</v>
      </c>
      <c r="O146" s="23" t="str">
        <f t="shared" si="55"/>
        <v>PDE026648975</v>
      </c>
      <c r="P146" s="51">
        <f>VLOOKUP(C146,MAPPING!$B$24:$G$27,2,0)+(N146-0.5)/0.5*VLOOKUP(C146,MAPPING!$B$24:$G$27,4,0)</f>
        <v>104900</v>
      </c>
      <c r="Q146" s="72">
        <f>VLOOKUP(C146,MAPPING!$B$24:$G$27,6,0)</f>
        <v>3.401757367653961</v>
      </c>
      <c r="R146" s="105">
        <f>Q146*VLOOKUP(C146,MAPPING!$B$24:$H$27,7,0)</f>
        <v>5508.2615999999998</v>
      </c>
      <c r="S146" s="29">
        <f>VLOOKUP(H146,MAPPING!$B$3:$D$12,3,0)</f>
        <v>1100</v>
      </c>
      <c r="T146" s="67">
        <f t="shared" si="43"/>
        <v>0</v>
      </c>
      <c r="U146" s="75">
        <v>0</v>
      </c>
      <c r="V146" s="29">
        <f>(J146*VLOOKUP(M146/J146,MAPPING!$B$15:$C$22,2,10))</f>
        <v>11000</v>
      </c>
      <c r="W146" s="100">
        <v>0</v>
      </c>
      <c r="X146" s="68">
        <f>IFERROR(IF($M146&lt;6.000001,0,VLOOKUP($M146,할증료!$B:$C,2,1)),0)</f>
        <v>1500</v>
      </c>
      <c r="Y146" s="67">
        <v>0</v>
      </c>
      <c r="Z146" s="29">
        <f t="shared" si="44"/>
        <v>124008.2616</v>
      </c>
      <c r="AB146" s="1" t="s">
        <v>1180</v>
      </c>
      <c r="AC146" s="1" t="s">
        <v>131</v>
      </c>
      <c r="AD146" s="1" t="s">
        <v>1181</v>
      </c>
      <c r="AE146" s="1" t="s">
        <v>1211</v>
      </c>
      <c r="AF146" s="1" t="s">
        <v>209</v>
      </c>
      <c r="AG146" s="1" t="s">
        <v>217</v>
      </c>
      <c r="AH146" s="1">
        <v>63565</v>
      </c>
      <c r="AI146" s="1" t="s">
        <v>161</v>
      </c>
      <c r="AJ146" s="20">
        <v>1</v>
      </c>
      <c r="AK146" s="21">
        <v>20.5</v>
      </c>
      <c r="AL146" s="21">
        <v>15.6</v>
      </c>
      <c r="AM146" s="21">
        <v>20.5</v>
      </c>
      <c r="AN146" s="1" t="s">
        <v>56</v>
      </c>
      <c r="AO146" s="21">
        <v>153.59</v>
      </c>
      <c r="AP146" s="1" t="s">
        <v>49</v>
      </c>
      <c r="AQ146" s="1" t="s">
        <v>49</v>
      </c>
      <c r="AR146" s="1" t="s">
        <v>49</v>
      </c>
      <c r="AS146" s="1" t="s">
        <v>49</v>
      </c>
      <c r="AT146" s="1" t="s">
        <v>49</v>
      </c>
      <c r="AU146" s="1" t="s">
        <v>133</v>
      </c>
      <c r="AV146" s="1" t="s">
        <v>134</v>
      </c>
      <c r="AW146" s="1" t="s">
        <v>1212</v>
      </c>
      <c r="AX146" s="1" t="s">
        <v>47</v>
      </c>
      <c r="AY146" s="1" t="s">
        <v>50</v>
      </c>
      <c r="AZ146" s="1" t="s">
        <v>1213</v>
      </c>
      <c r="BA146" s="1" t="s">
        <v>1214</v>
      </c>
      <c r="BB146" s="1" t="s">
        <v>1214</v>
      </c>
      <c r="BC146" s="1" t="s">
        <v>252</v>
      </c>
      <c r="BD146" s="1" t="s">
        <v>253</v>
      </c>
      <c r="BE146" s="1" t="s">
        <v>135</v>
      </c>
      <c r="BF146" s="1" t="s">
        <v>52</v>
      </c>
      <c r="BG146" s="1" t="s">
        <v>53</v>
      </c>
      <c r="BH146" s="1" t="s">
        <v>47</v>
      </c>
      <c r="BI146" s="1" t="s">
        <v>159</v>
      </c>
    </row>
    <row r="147" spans="2:61" x14ac:dyDescent="0.25">
      <c r="B147" s="16">
        <f t="shared" si="45"/>
        <v>143</v>
      </c>
      <c r="C147" s="16" t="str">
        <f t="shared" si="46"/>
        <v>FRA</v>
      </c>
      <c r="D147" s="16" t="str">
        <f t="shared" si="47"/>
        <v>2025-08-06</v>
      </c>
      <c r="E147" s="16" t="str">
        <f t="shared" si="48"/>
        <v>72220339056</v>
      </c>
      <c r="F147" s="16" t="str">
        <f t="shared" si="49"/>
        <v>PDE026648905</v>
      </c>
      <c r="G147" s="16" t="str">
        <f t="shared" si="50"/>
        <v>유환형</v>
      </c>
      <c r="H147" s="16" t="str">
        <f t="shared" si="41"/>
        <v>간이(Simple)</v>
      </c>
      <c r="I147" s="16">
        <f t="shared" si="51"/>
        <v>160.74</v>
      </c>
      <c r="J147" s="16">
        <f t="shared" si="52"/>
        <v>1</v>
      </c>
      <c r="K147" s="43">
        <f t="shared" si="53"/>
        <v>1</v>
      </c>
      <c r="L147" s="43">
        <f t="shared" si="54"/>
        <v>1.5</v>
      </c>
      <c r="M147" s="43">
        <f t="shared" si="54"/>
        <v>1.5</v>
      </c>
      <c r="N147" s="43">
        <f t="shared" si="42"/>
        <v>1.5</v>
      </c>
      <c r="O147" s="23" t="str">
        <f t="shared" si="55"/>
        <v>PDE026648905</v>
      </c>
      <c r="P147" s="51">
        <f>VLOOKUP(C147,MAPPING!$B$24:$G$27,2,0)+(N147-0.5)/0.5*VLOOKUP(C147,MAPPING!$B$24:$G$27,4,0)</f>
        <v>11800</v>
      </c>
      <c r="Q147" s="72">
        <f>VLOOKUP(C147,MAPPING!$B$24:$G$27,6,0)</f>
        <v>3.401757367653961</v>
      </c>
      <c r="R147" s="105">
        <f>Q147*VLOOKUP(C147,MAPPING!$B$24:$H$27,7,0)</f>
        <v>5508.2615999999998</v>
      </c>
      <c r="S147" s="29">
        <f>VLOOKUP(H147,MAPPING!$B$3:$D$12,3,0)</f>
        <v>1100</v>
      </c>
      <c r="T147" s="67">
        <f t="shared" si="43"/>
        <v>0</v>
      </c>
      <c r="U147" s="75">
        <v>0</v>
      </c>
      <c r="V147" s="29">
        <f>(J147*VLOOKUP(M147/J147,MAPPING!$B$15:$C$22,2,10))</f>
        <v>0</v>
      </c>
      <c r="W147" s="100">
        <v>0</v>
      </c>
      <c r="X147" s="68">
        <f>IFERROR(IF($M147&lt;6.000001,0,VLOOKUP($M147,할증료!$B:$C,2,1)),0)</f>
        <v>0</v>
      </c>
      <c r="Y147" s="67">
        <v>0</v>
      </c>
      <c r="Z147" s="29">
        <f t="shared" si="44"/>
        <v>18408.261599999998</v>
      </c>
      <c r="AB147" s="1" t="s">
        <v>1180</v>
      </c>
      <c r="AC147" s="1" t="s">
        <v>131</v>
      </c>
      <c r="AD147" s="1" t="s">
        <v>1181</v>
      </c>
      <c r="AE147" s="1" t="s">
        <v>1215</v>
      </c>
      <c r="AF147" s="1" t="s">
        <v>348</v>
      </c>
      <c r="AG147" s="1" t="s">
        <v>349</v>
      </c>
      <c r="AH147" s="1">
        <v>35201</v>
      </c>
      <c r="AI147" s="1" t="s">
        <v>1216</v>
      </c>
      <c r="AJ147" s="20">
        <v>1</v>
      </c>
      <c r="AK147" s="21">
        <v>1</v>
      </c>
      <c r="AL147" s="21">
        <v>1.5</v>
      </c>
      <c r="AM147" s="21">
        <v>1.5</v>
      </c>
      <c r="AN147" s="1" t="s">
        <v>56</v>
      </c>
      <c r="AO147" s="21">
        <v>160.74</v>
      </c>
      <c r="AP147" s="1" t="s">
        <v>49</v>
      </c>
      <c r="AQ147" s="1" t="s">
        <v>49</v>
      </c>
      <c r="AR147" s="1" t="s">
        <v>49</v>
      </c>
      <c r="AS147" s="1" t="s">
        <v>49</v>
      </c>
      <c r="AT147" s="1" t="s">
        <v>49</v>
      </c>
      <c r="AU147" s="1" t="s">
        <v>133</v>
      </c>
      <c r="AV147" s="1" t="s">
        <v>134</v>
      </c>
      <c r="AW147" s="1" t="s">
        <v>1217</v>
      </c>
      <c r="AX147" s="1" t="s">
        <v>47</v>
      </c>
      <c r="AY147" s="1" t="s">
        <v>50</v>
      </c>
      <c r="AZ147" s="1" t="s">
        <v>1218</v>
      </c>
      <c r="BA147" s="1" t="s">
        <v>1219</v>
      </c>
      <c r="BB147" s="1" t="s">
        <v>1219</v>
      </c>
      <c r="BC147" s="1" t="s">
        <v>252</v>
      </c>
      <c r="BD147" s="1" t="s">
        <v>253</v>
      </c>
      <c r="BE147" s="1" t="s">
        <v>135</v>
      </c>
      <c r="BF147" s="1" t="s">
        <v>52</v>
      </c>
      <c r="BG147" s="1" t="s">
        <v>53</v>
      </c>
      <c r="BH147" s="1" t="s">
        <v>47</v>
      </c>
      <c r="BI147" s="1" t="s">
        <v>159</v>
      </c>
    </row>
    <row r="148" spans="2:61" x14ac:dyDescent="0.25">
      <c r="B148" s="16">
        <f t="shared" si="45"/>
        <v>144</v>
      </c>
      <c r="C148" s="16" t="str">
        <f t="shared" si="46"/>
        <v>FRA</v>
      </c>
      <c r="D148" s="16" t="str">
        <f t="shared" si="47"/>
        <v>2025-08-06</v>
      </c>
      <c r="E148" s="16" t="str">
        <f t="shared" si="48"/>
        <v>72220339056</v>
      </c>
      <c r="F148" s="16" t="str">
        <f t="shared" si="49"/>
        <v>PDE026649092</v>
      </c>
      <c r="G148" s="16" t="str">
        <f t="shared" si="50"/>
        <v>장성진</v>
      </c>
      <c r="H148" s="16" t="str">
        <f t="shared" si="41"/>
        <v>목록(Manifest)</v>
      </c>
      <c r="I148" s="16">
        <f t="shared" si="51"/>
        <v>91.1</v>
      </c>
      <c r="J148" s="16">
        <f t="shared" si="52"/>
        <v>1</v>
      </c>
      <c r="K148" s="43">
        <f t="shared" si="53"/>
        <v>0.6</v>
      </c>
      <c r="L148" s="43">
        <f t="shared" si="54"/>
        <v>0.8</v>
      </c>
      <c r="M148" s="43">
        <f t="shared" si="54"/>
        <v>0.8</v>
      </c>
      <c r="N148" s="43">
        <f t="shared" si="42"/>
        <v>1</v>
      </c>
      <c r="O148" s="23" t="str">
        <f t="shared" si="55"/>
        <v>PDE026649092</v>
      </c>
      <c r="P148" s="51">
        <f>VLOOKUP(C148,MAPPING!$B$24:$G$27,2,0)+(N148-0.5)/0.5*VLOOKUP(C148,MAPPING!$B$24:$G$27,4,0)</f>
        <v>9350</v>
      </c>
      <c r="Q148" s="72">
        <f>VLOOKUP(C148,MAPPING!$B$24:$G$27,6,0)</f>
        <v>3.401757367653961</v>
      </c>
      <c r="R148" s="105">
        <f>Q148*VLOOKUP(C148,MAPPING!$B$24:$H$27,7,0)</f>
        <v>5508.2615999999998</v>
      </c>
      <c r="S148" s="29">
        <f>VLOOKUP(H148,MAPPING!$B$3:$D$12,3,0)</f>
        <v>0</v>
      </c>
      <c r="T148" s="67">
        <f t="shared" si="43"/>
        <v>0</v>
      </c>
      <c r="U148" s="75">
        <v>0</v>
      </c>
      <c r="V148" s="29">
        <f>(J148*VLOOKUP(M148/J148,MAPPING!$B$15:$C$22,2,10))</f>
        <v>0</v>
      </c>
      <c r="W148" s="100">
        <v>0</v>
      </c>
      <c r="X148" s="68">
        <f>IFERROR(IF($M148&lt;6.000001,0,VLOOKUP($M148,할증료!$B:$C,2,1)),0)</f>
        <v>0</v>
      </c>
      <c r="Y148" s="67">
        <v>0</v>
      </c>
      <c r="Z148" s="29">
        <f t="shared" si="44"/>
        <v>14858.2616</v>
      </c>
      <c r="AB148" s="1" t="s">
        <v>1180</v>
      </c>
      <c r="AC148" s="1" t="s">
        <v>131</v>
      </c>
      <c r="AD148" s="1" t="s">
        <v>1181</v>
      </c>
      <c r="AE148" s="1" t="s">
        <v>1220</v>
      </c>
      <c r="AF148" s="1" t="s">
        <v>393</v>
      </c>
      <c r="AG148" s="1" t="s">
        <v>394</v>
      </c>
      <c r="AH148" s="1">
        <v>35250</v>
      </c>
      <c r="AI148" s="1" t="s">
        <v>47</v>
      </c>
      <c r="AJ148" s="20">
        <v>1</v>
      </c>
      <c r="AK148" s="21">
        <v>0.6</v>
      </c>
      <c r="AL148" s="21">
        <v>0.8</v>
      </c>
      <c r="AM148" s="21">
        <v>0.8</v>
      </c>
      <c r="AN148" s="1" t="s">
        <v>48</v>
      </c>
      <c r="AO148" s="21">
        <v>91.1</v>
      </c>
      <c r="AP148" s="1" t="s">
        <v>49</v>
      </c>
      <c r="AQ148" s="1" t="s">
        <v>49</v>
      </c>
      <c r="AR148" s="1" t="s">
        <v>49</v>
      </c>
      <c r="AS148" s="1" t="s">
        <v>49</v>
      </c>
      <c r="AT148" s="1" t="s">
        <v>49</v>
      </c>
      <c r="AU148" s="1" t="s">
        <v>133</v>
      </c>
      <c r="AV148" s="1" t="s">
        <v>134</v>
      </c>
      <c r="AW148" s="1" t="s">
        <v>1221</v>
      </c>
      <c r="AX148" s="1" t="s">
        <v>47</v>
      </c>
      <c r="AY148" s="1" t="s">
        <v>50</v>
      </c>
      <c r="AZ148" s="1" t="s">
        <v>1222</v>
      </c>
      <c r="BA148" s="1" t="s">
        <v>1223</v>
      </c>
      <c r="BB148" s="1" t="s">
        <v>1223</v>
      </c>
      <c r="BC148" s="1" t="s">
        <v>252</v>
      </c>
      <c r="BD148" s="1" t="s">
        <v>253</v>
      </c>
      <c r="BE148" s="1" t="s">
        <v>135</v>
      </c>
      <c r="BF148" s="1" t="s">
        <v>52</v>
      </c>
      <c r="BG148" s="1" t="s">
        <v>53</v>
      </c>
      <c r="BH148" s="1" t="s">
        <v>47</v>
      </c>
      <c r="BI148" s="1" t="s">
        <v>159</v>
      </c>
    </row>
    <row r="149" spans="2:61" x14ac:dyDescent="0.25">
      <c r="B149" s="16">
        <f t="shared" si="45"/>
        <v>145</v>
      </c>
      <c r="C149" s="16" t="str">
        <f t="shared" si="46"/>
        <v>FRA</v>
      </c>
      <c r="D149" s="16" t="str">
        <f t="shared" si="47"/>
        <v>2025-08-07</v>
      </c>
      <c r="E149" s="16" t="str">
        <f t="shared" si="48"/>
        <v>18050214894</v>
      </c>
      <c r="F149" s="16" t="str">
        <f t="shared" si="49"/>
        <v>PDE026649201</v>
      </c>
      <c r="G149" s="16" t="str">
        <f t="shared" si="50"/>
        <v>김정우</v>
      </c>
      <c r="H149" s="16" t="str">
        <f t="shared" si="41"/>
        <v>간이(Simple)</v>
      </c>
      <c r="I149" s="16">
        <f t="shared" si="51"/>
        <v>184.92</v>
      </c>
      <c r="J149" s="16">
        <f t="shared" si="52"/>
        <v>1</v>
      </c>
      <c r="K149" s="43">
        <f t="shared" si="53"/>
        <v>14</v>
      </c>
      <c r="L149" s="43">
        <f t="shared" si="54"/>
        <v>7.9</v>
      </c>
      <c r="M149" s="43">
        <f t="shared" si="54"/>
        <v>14</v>
      </c>
      <c r="N149" s="43">
        <f t="shared" si="42"/>
        <v>14</v>
      </c>
      <c r="O149" s="23" t="str">
        <f t="shared" si="55"/>
        <v>PDE026649201</v>
      </c>
      <c r="P149" s="51">
        <f>VLOOKUP(C149,MAPPING!$B$24:$G$27,2,0)+(N149-0.5)/0.5*VLOOKUP(C149,MAPPING!$B$24:$G$27,4,0)</f>
        <v>73050</v>
      </c>
      <c r="Q149" s="72">
        <f>VLOOKUP(C149,MAPPING!$B$24:$G$27,6,0)</f>
        <v>3.401757367653961</v>
      </c>
      <c r="R149" s="105">
        <f>Q149*VLOOKUP(C149,MAPPING!$B$24:$H$27,7,0)</f>
        <v>5508.2615999999998</v>
      </c>
      <c r="S149" s="29">
        <f>VLOOKUP(H149,MAPPING!$B$3:$D$12,3,0)</f>
        <v>1100</v>
      </c>
      <c r="T149" s="67">
        <f t="shared" si="43"/>
        <v>0</v>
      </c>
      <c r="U149" s="75">
        <v>0</v>
      </c>
      <c r="V149" s="29">
        <f>(J149*VLOOKUP(M149/J149,MAPPING!$B$15:$C$22,2,10))</f>
        <v>4500</v>
      </c>
      <c r="W149" s="100">
        <v>0</v>
      </c>
      <c r="X149" s="68">
        <f>IFERROR(IF($M149&lt;6.000001,0,VLOOKUP($M149,할증료!$B:$C,2,1)),0)</f>
        <v>900</v>
      </c>
      <c r="Y149" s="67">
        <v>0</v>
      </c>
      <c r="Z149" s="29">
        <f t="shared" si="44"/>
        <v>85058.261599999998</v>
      </c>
      <c r="AB149" s="1" t="s">
        <v>1224</v>
      </c>
      <c r="AC149" s="1" t="s">
        <v>131</v>
      </c>
      <c r="AD149" s="1" t="s">
        <v>1225</v>
      </c>
      <c r="AE149" s="1" t="s">
        <v>1226</v>
      </c>
      <c r="AF149" s="1" t="s">
        <v>436</v>
      </c>
      <c r="AG149" s="1" t="s">
        <v>437</v>
      </c>
      <c r="AH149" s="1">
        <v>42729</v>
      </c>
      <c r="AI149" s="1" t="s">
        <v>47</v>
      </c>
      <c r="AJ149" s="20">
        <v>1</v>
      </c>
      <c r="AK149" s="21">
        <v>14</v>
      </c>
      <c r="AL149" s="21">
        <v>7.9</v>
      </c>
      <c r="AM149" s="21">
        <v>14</v>
      </c>
      <c r="AN149" s="1" t="s">
        <v>56</v>
      </c>
      <c r="AO149" s="21">
        <v>184.92</v>
      </c>
      <c r="AP149" s="1" t="s">
        <v>49</v>
      </c>
      <c r="AQ149" s="1" t="s">
        <v>49</v>
      </c>
      <c r="AR149" s="1" t="s">
        <v>49</v>
      </c>
      <c r="AS149" s="1" t="s">
        <v>49</v>
      </c>
      <c r="AT149" s="1" t="s">
        <v>49</v>
      </c>
      <c r="AU149" s="1" t="s">
        <v>133</v>
      </c>
      <c r="AV149" s="1" t="s">
        <v>134</v>
      </c>
      <c r="AW149" s="1" t="s">
        <v>1227</v>
      </c>
      <c r="AX149" s="1" t="s">
        <v>47</v>
      </c>
      <c r="AY149" s="1" t="s">
        <v>50</v>
      </c>
      <c r="AZ149" s="1" t="s">
        <v>1228</v>
      </c>
      <c r="BA149" s="1" t="s">
        <v>1229</v>
      </c>
      <c r="BB149" s="1" t="s">
        <v>1229</v>
      </c>
      <c r="BC149" s="1" t="s">
        <v>321</v>
      </c>
      <c r="BD149" s="1" t="s">
        <v>220</v>
      </c>
      <c r="BE149" s="1" t="s">
        <v>135</v>
      </c>
      <c r="BF149" s="1" t="s">
        <v>52</v>
      </c>
      <c r="BG149" s="1" t="s">
        <v>53</v>
      </c>
      <c r="BH149" s="1" t="s">
        <v>47</v>
      </c>
      <c r="BI149" s="1" t="s">
        <v>159</v>
      </c>
    </row>
    <row r="150" spans="2:61" x14ac:dyDescent="0.25">
      <c r="B150" s="16">
        <f t="shared" si="45"/>
        <v>146</v>
      </c>
      <c r="C150" s="16" t="str">
        <f t="shared" si="46"/>
        <v>FRA</v>
      </c>
      <c r="D150" s="16" t="str">
        <f t="shared" si="47"/>
        <v>2025-08-07</v>
      </c>
      <c r="E150" s="16" t="str">
        <f t="shared" si="48"/>
        <v>18050214894</v>
      </c>
      <c r="F150" s="16" t="str">
        <f t="shared" si="49"/>
        <v>PDE026649198</v>
      </c>
      <c r="G150" s="16" t="str">
        <f t="shared" si="50"/>
        <v>박옥임</v>
      </c>
      <c r="H150" s="16" t="str">
        <f t="shared" si="41"/>
        <v>목록(Manifest)</v>
      </c>
      <c r="I150" s="16">
        <f t="shared" si="51"/>
        <v>90.08</v>
      </c>
      <c r="J150" s="16">
        <f t="shared" si="52"/>
        <v>1</v>
      </c>
      <c r="K150" s="43">
        <f t="shared" si="53"/>
        <v>6.6</v>
      </c>
      <c r="L150" s="43">
        <f t="shared" si="54"/>
        <v>17.16</v>
      </c>
      <c r="M150" s="43">
        <f t="shared" si="54"/>
        <v>17.5</v>
      </c>
      <c r="N150" s="43">
        <f t="shared" si="42"/>
        <v>17.5</v>
      </c>
      <c r="O150" s="23" t="str">
        <f t="shared" si="55"/>
        <v>PDE026649198</v>
      </c>
      <c r="P150" s="51">
        <f>VLOOKUP(C150,MAPPING!$B$24:$G$27,2,0)+(N150-0.5)/0.5*VLOOKUP(C150,MAPPING!$B$24:$G$27,4,0)</f>
        <v>90200</v>
      </c>
      <c r="Q150" s="72">
        <f>VLOOKUP(C150,MAPPING!$B$24:$G$27,6,0)</f>
        <v>3.401757367653961</v>
      </c>
      <c r="R150" s="105">
        <f>Q150*VLOOKUP(C150,MAPPING!$B$24:$H$27,7,0)</f>
        <v>5508.2615999999998</v>
      </c>
      <c r="S150" s="29">
        <f>VLOOKUP(H150,MAPPING!$B$3:$D$12,3,0)</f>
        <v>0</v>
      </c>
      <c r="T150" s="67">
        <f t="shared" si="43"/>
        <v>0</v>
      </c>
      <c r="U150" s="75">
        <v>0</v>
      </c>
      <c r="V150" s="29">
        <f>(J150*VLOOKUP(M150/J150,MAPPING!$B$15:$C$22,2,10))</f>
        <v>4500</v>
      </c>
      <c r="W150" s="100">
        <v>0</v>
      </c>
      <c r="X150" s="68">
        <f>IFERROR(IF($M150&lt;6.000001,0,VLOOKUP($M150,할증료!$B:$C,2,1)),0)</f>
        <v>1200</v>
      </c>
      <c r="Y150" s="67">
        <v>0</v>
      </c>
      <c r="Z150" s="29">
        <f t="shared" si="44"/>
        <v>101408.2616</v>
      </c>
      <c r="AB150" s="1" t="s">
        <v>1224</v>
      </c>
      <c r="AC150" s="1" t="s">
        <v>131</v>
      </c>
      <c r="AD150" s="1" t="s">
        <v>1225</v>
      </c>
      <c r="AE150" s="1" t="s">
        <v>1230</v>
      </c>
      <c r="AF150" s="1" t="s">
        <v>1231</v>
      </c>
      <c r="AG150" s="1" t="s">
        <v>1232</v>
      </c>
      <c r="AH150" s="1">
        <v>12955</v>
      </c>
      <c r="AI150" s="1" t="s">
        <v>47</v>
      </c>
      <c r="AJ150" s="20">
        <v>1</v>
      </c>
      <c r="AK150" s="21">
        <v>6.6</v>
      </c>
      <c r="AL150" s="21">
        <v>17.16</v>
      </c>
      <c r="AM150" s="21">
        <v>17.5</v>
      </c>
      <c r="AN150" s="1" t="s">
        <v>48</v>
      </c>
      <c r="AO150" s="21">
        <v>90.08</v>
      </c>
      <c r="AP150" s="1" t="s">
        <v>49</v>
      </c>
      <c r="AQ150" s="1" t="s">
        <v>49</v>
      </c>
      <c r="AR150" s="1" t="s">
        <v>49</v>
      </c>
      <c r="AS150" s="1" t="s">
        <v>49</v>
      </c>
      <c r="AT150" s="1" t="s">
        <v>49</v>
      </c>
      <c r="AU150" s="1" t="s">
        <v>133</v>
      </c>
      <c r="AV150" s="1" t="s">
        <v>134</v>
      </c>
      <c r="AW150" s="1" t="s">
        <v>1233</v>
      </c>
      <c r="AX150" s="1" t="s">
        <v>47</v>
      </c>
      <c r="AY150" s="1" t="s">
        <v>50</v>
      </c>
      <c r="AZ150" s="1" t="s">
        <v>1234</v>
      </c>
      <c r="BA150" s="1" t="s">
        <v>1235</v>
      </c>
      <c r="BB150" s="1" t="s">
        <v>1235</v>
      </c>
      <c r="BC150" s="1" t="s">
        <v>321</v>
      </c>
      <c r="BD150" s="1" t="s">
        <v>220</v>
      </c>
      <c r="BE150" s="1" t="s">
        <v>135</v>
      </c>
      <c r="BF150" s="1" t="s">
        <v>52</v>
      </c>
      <c r="BG150" s="1" t="s">
        <v>53</v>
      </c>
      <c r="BH150" s="1" t="s">
        <v>47</v>
      </c>
      <c r="BI150" s="1" t="s">
        <v>159</v>
      </c>
    </row>
    <row r="151" spans="2:61" x14ac:dyDescent="0.25">
      <c r="B151" s="16">
        <f t="shared" si="45"/>
        <v>147</v>
      </c>
      <c r="C151" s="16" t="str">
        <f t="shared" si="46"/>
        <v>FRA</v>
      </c>
      <c r="D151" s="16" t="str">
        <f t="shared" si="47"/>
        <v>2025-08-07</v>
      </c>
      <c r="E151" s="16" t="str">
        <f t="shared" si="48"/>
        <v>18050214894</v>
      </c>
      <c r="F151" s="16" t="str">
        <f t="shared" si="49"/>
        <v>PDE026649180</v>
      </c>
      <c r="G151" s="16" t="str">
        <f t="shared" si="50"/>
        <v>배경한</v>
      </c>
      <c r="H151" s="16" t="str">
        <f t="shared" si="41"/>
        <v>목록(Manifest)</v>
      </c>
      <c r="I151" s="16">
        <f t="shared" si="51"/>
        <v>100.47</v>
      </c>
      <c r="J151" s="16">
        <f t="shared" si="52"/>
        <v>1</v>
      </c>
      <c r="K151" s="43">
        <f t="shared" si="53"/>
        <v>1.5</v>
      </c>
      <c r="L151" s="43">
        <f t="shared" si="54"/>
        <v>2.5</v>
      </c>
      <c r="M151" s="43">
        <f t="shared" si="54"/>
        <v>2.5</v>
      </c>
      <c r="N151" s="43">
        <f t="shared" si="42"/>
        <v>2.5</v>
      </c>
      <c r="O151" s="23" t="str">
        <f t="shared" si="55"/>
        <v>PDE026649180</v>
      </c>
      <c r="P151" s="51">
        <f>VLOOKUP(C151,MAPPING!$B$24:$G$27,2,0)+(N151-0.5)/0.5*VLOOKUP(C151,MAPPING!$B$24:$G$27,4,0)</f>
        <v>16700</v>
      </c>
      <c r="Q151" s="72">
        <f>VLOOKUP(C151,MAPPING!$B$24:$G$27,6,0)</f>
        <v>3.401757367653961</v>
      </c>
      <c r="R151" s="105">
        <f>Q151*VLOOKUP(C151,MAPPING!$B$24:$H$27,7,0)</f>
        <v>5508.2615999999998</v>
      </c>
      <c r="S151" s="29">
        <f>VLOOKUP(H151,MAPPING!$B$3:$D$12,3,0)</f>
        <v>0</v>
      </c>
      <c r="T151" s="67">
        <f t="shared" si="43"/>
        <v>0</v>
      </c>
      <c r="U151" s="75">
        <v>0</v>
      </c>
      <c r="V151" s="29">
        <f>(J151*VLOOKUP(M151/J151,MAPPING!$B$15:$C$22,2,10))</f>
        <v>550</v>
      </c>
      <c r="W151" s="100">
        <v>0</v>
      </c>
      <c r="X151" s="68">
        <f>IFERROR(IF($M151&lt;6.000001,0,VLOOKUP($M151,할증료!$B:$C,2,1)),0)</f>
        <v>0</v>
      </c>
      <c r="Y151" s="67">
        <v>0</v>
      </c>
      <c r="Z151" s="29">
        <f t="shared" si="44"/>
        <v>22758.261599999998</v>
      </c>
      <c r="AB151" s="1" t="s">
        <v>1224</v>
      </c>
      <c r="AC151" s="1" t="s">
        <v>131</v>
      </c>
      <c r="AD151" s="1" t="s">
        <v>1225</v>
      </c>
      <c r="AE151" s="1" t="s">
        <v>1236</v>
      </c>
      <c r="AF151" s="1" t="s">
        <v>335</v>
      </c>
      <c r="AG151" s="1" t="s">
        <v>336</v>
      </c>
      <c r="AH151" s="1">
        <v>48219</v>
      </c>
      <c r="AI151" s="1" t="s">
        <v>47</v>
      </c>
      <c r="AJ151" s="20">
        <v>1</v>
      </c>
      <c r="AK151" s="21">
        <v>1.5</v>
      </c>
      <c r="AL151" s="21">
        <v>2.5</v>
      </c>
      <c r="AM151" s="21">
        <v>2.5</v>
      </c>
      <c r="AN151" s="1" t="s">
        <v>48</v>
      </c>
      <c r="AO151" s="21">
        <v>100.47</v>
      </c>
      <c r="AP151" s="1" t="s">
        <v>49</v>
      </c>
      <c r="AQ151" s="1" t="s">
        <v>49</v>
      </c>
      <c r="AR151" s="1" t="s">
        <v>49</v>
      </c>
      <c r="AS151" s="1" t="s">
        <v>49</v>
      </c>
      <c r="AT151" s="1" t="s">
        <v>49</v>
      </c>
      <c r="AU151" s="1" t="s">
        <v>133</v>
      </c>
      <c r="AV151" s="1" t="s">
        <v>134</v>
      </c>
      <c r="AW151" s="1" t="s">
        <v>215</v>
      </c>
      <c r="AX151" s="1" t="s">
        <v>47</v>
      </c>
      <c r="AY151" s="1" t="s">
        <v>50</v>
      </c>
      <c r="AZ151" s="1" t="s">
        <v>1237</v>
      </c>
      <c r="BA151" s="1" t="s">
        <v>1238</v>
      </c>
      <c r="BB151" s="1" t="s">
        <v>1238</v>
      </c>
      <c r="BC151" s="1" t="s">
        <v>321</v>
      </c>
      <c r="BD151" s="1" t="s">
        <v>220</v>
      </c>
      <c r="BE151" s="1" t="s">
        <v>135</v>
      </c>
      <c r="BF151" s="1" t="s">
        <v>52</v>
      </c>
      <c r="BG151" s="1" t="s">
        <v>53</v>
      </c>
      <c r="BH151" s="1" t="s">
        <v>47</v>
      </c>
      <c r="BI151" s="1" t="s">
        <v>159</v>
      </c>
    </row>
    <row r="152" spans="2:61" x14ac:dyDescent="0.25">
      <c r="B152" s="16">
        <f t="shared" si="45"/>
        <v>148</v>
      </c>
      <c r="C152" s="16" t="str">
        <f t="shared" si="46"/>
        <v>FRA</v>
      </c>
      <c r="D152" s="16" t="str">
        <f t="shared" si="47"/>
        <v>2025-08-07</v>
      </c>
      <c r="E152" s="16" t="str">
        <f t="shared" si="48"/>
        <v>18050214894</v>
      </c>
      <c r="F152" s="16" t="str">
        <f t="shared" si="49"/>
        <v>PDE026649178</v>
      </c>
      <c r="G152" s="16" t="str">
        <f t="shared" si="50"/>
        <v>이원경</v>
      </c>
      <c r="H152" s="16" t="str">
        <f t="shared" si="41"/>
        <v>일반(목록배제,Normal-Manifest Exception)</v>
      </c>
      <c r="I152" s="16">
        <f t="shared" si="51"/>
        <v>125.57</v>
      </c>
      <c r="J152" s="16">
        <f t="shared" si="52"/>
        <v>1</v>
      </c>
      <c r="K152" s="43">
        <f t="shared" si="53"/>
        <v>1</v>
      </c>
      <c r="L152" s="43">
        <f t="shared" si="54"/>
        <v>0.6</v>
      </c>
      <c r="M152" s="43">
        <f t="shared" si="54"/>
        <v>1</v>
      </c>
      <c r="N152" s="43">
        <f t="shared" si="42"/>
        <v>1</v>
      </c>
      <c r="O152" s="23" t="str">
        <f t="shared" si="55"/>
        <v>PDE026649178</v>
      </c>
      <c r="P152" s="51">
        <f>VLOOKUP(C152,MAPPING!$B$24:$G$27,2,0)+(N152-0.5)/0.5*VLOOKUP(C152,MAPPING!$B$24:$G$27,4,0)</f>
        <v>9350</v>
      </c>
      <c r="Q152" s="72">
        <f>VLOOKUP(C152,MAPPING!$B$24:$G$27,6,0)</f>
        <v>3.401757367653961</v>
      </c>
      <c r="R152" s="105">
        <f>Q152*VLOOKUP(C152,MAPPING!$B$24:$H$27,7,0)</f>
        <v>5508.2615999999998</v>
      </c>
      <c r="S152" s="29">
        <f>VLOOKUP(H152,MAPPING!$B$3:$D$12,3,0)</f>
        <v>1100</v>
      </c>
      <c r="T152" s="67">
        <f t="shared" si="43"/>
        <v>0</v>
      </c>
      <c r="U152" s="75">
        <v>0</v>
      </c>
      <c r="V152" s="29">
        <f>(J152*VLOOKUP(M152/J152,MAPPING!$B$15:$C$22,2,10))</f>
        <v>0</v>
      </c>
      <c r="W152" s="100">
        <v>0</v>
      </c>
      <c r="X152" s="68">
        <f>IFERROR(IF($M152&lt;6.000001,0,VLOOKUP($M152,할증료!$B:$C,2,1)),0)</f>
        <v>0</v>
      </c>
      <c r="Y152" s="67">
        <v>0</v>
      </c>
      <c r="Z152" s="29">
        <f t="shared" si="44"/>
        <v>15958.2616</v>
      </c>
      <c r="AB152" s="1" t="s">
        <v>1224</v>
      </c>
      <c r="AC152" s="1" t="s">
        <v>131</v>
      </c>
      <c r="AD152" s="1" t="s">
        <v>1225</v>
      </c>
      <c r="AE152" s="1" t="s">
        <v>1239</v>
      </c>
      <c r="AF152" s="1" t="s">
        <v>191</v>
      </c>
      <c r="AG152" s="1" t="s">
        <v>229</v>
      </c>
      <c r="AH152" s="1">
        <v>15596</v>
      </c>
      <c r="AI152" s="1" t="s">
        <v>47</v>
      </c>
      <c r="AJ152" s="20">
        <v>1</v>
      </c>
      <c r="AK152" s="21">
        <v>1</v>
      </c>
      <c r="AL152" s="21">
        <v>0.6</v>
      </c>
      <c r="AM152" s="21">
        <v>1</v>
      </c>
      <c r="AN152" s="1" t="s">
        <v>54</v>
      </c>
      <c r="AO152" s="21">
        <v>125.57</v>
      </c>
      <c r="AP152" s="1" t="s">
        <v>49</v>
      </c>
      <c r="AQ152" s="1" t="s">
        <v>49</v>
      </c>
      <c r="AR152" s="1" t="s">
        <v>49</v>
      </c>
      <c r="AS152" s="1" t="s">
        <v>49</v>
      </c>
      <c r="AT152" s="1" t="s">
        <v>49</v>
      </c>
      <c r="AU152" s="1" t="s">
        <v>133</v>
      </c>
      <c r="AV152" s="1" t="s">
        <v>134</v>
      </c>
      <c r="AW152" s="1" t="s">
        <v>188</v>
      </c>
      <c r="AX152" s="1" t="s">
        <v>47</v>
      </c>
      <c r="AY152" s="1" t="s">
        <v>50</v>
      </c>
      <c r="AZ152" s="1" t="s">
        <v>1240</v>
      </c>
      <c r="BA152" s="1" t="s">
        <v>1241</v>
      </c>
      <c r="BB152" s="1" t="s">
        <v>1241</v>
      </c>
      <c r="BC152" s="1" t="s">
        <v>321</v>
      </c>
      <c r="BD152" s="1" t="s">
        <v>220</v>
      </c>
      <c r="BE152" s="1" t="s">
        <v>135</v>
      </c>
      <c r="BF152" s="1" t="s">
        <v>52</v>
      </c>
      <c r="BG152" s="1" t="s">
        <v>53</v>
      </c>
      <c r="BH152" s="1" t="s">
        <v>47</v>
      </c>
      <c r="BI152" s="1" t="s">
        <v>159</v>
      </c>
    </row>
    <row r="153" spans="2:61" x14ac:dyDescent="0.25">
      <c r="B153" s="16">
        <f t="shared" si="45"/>
        <v>149</v>
      </c>
      <c r="C153" s="16" t="str">
        <f t="shared" si="46"/>
        <v>FRA</v>
      </c>
      <c r="D153" s="16" t="str">
        <f t="shared" si="47"/>
        <v>2025-08-07</v>
      </c>
      <c r="E153" s="16" t="str">
        <f t="shared" si="48"/>
        <v>18050214894</v>
      </c>
      <c r="F153" s="16" t="str">
        <f t="shared" si="49"/>
        <v>PDE026649166</v>
      </c>
      <c r="G153" s="16" t="str">
        <f t="shared" si="50"/>
        <v>장지수</v>
      </c>
      <c r="H153" s="16" t="str">
        <f t="shared" si="41"/>
        <v>목록(Manifest)</v>
      </c>
      <c r="I153" s="16">
        <f t="shared" si="51"/>
        <v>144.13</v>
      </c>
      <c r="J153" s="16">
        <f t="shared" si="52"/>
        <v>1</v>
      </c>
      <c r="K153" s="43">
        <f t="shared" si="53"/>
        <v>2</v>
      </c>
      <c r="L153" s="43">
        <f t="shared" si="54"/>
        <v>2.7</v>
      </c>
      <c r="M153" s="43">
        <f t="shared" si="54"/>
        <v>2.7</v>
      </c>
      <c r="N153" s="43">
        <f t="shared" si="42"/>
        <v>3</v>
      </c>
      <c r="O153" s="23" t="str">
        <f t="shared" si="55"/>
        <v>PDE026649166</v>
      </c>
      <c r="P153" s="51">
        <f>VLOOKUP(C153,MAPPING!$B$24:$G$27,2,0)+(N153-0.5)/0.5*VLOOKUP(C153,MAPPING!$B$24:$G$27,4,0)</f>
        <v>19150</v>
      </c>
      <c r="Q153" s="72">
        <f>VLOOKUP(C153,MAPPING!$B$24:$G$27,6,0)</f>
        <v>3.401757367653961</v>
      </c>
      <c r="R153" s="105">
        <f>Q153*VLOOKUP(C153,MAPPING!$B$24:$H$27,7,0)</f>
        <v>5508.2615999999998</v>
      </c>
      <c r="S153" s="29">
        <f>VLOOKUP(H153,MAPPING!$B$3:$D$12,3,0)</f>
        <v>0</v>
      </c>
      <c r="T153" s="67">
        <f t="shared" si="43"/>
        <v>0</v>
      </c>
      <c r="U153" s="75">
        <v>0</v>
      </c>
      <c r="V153" s="29">
        <f>(J153*VLOOKUP(M153/J153,MAPPING!$B$15:$C$22,2,10))</f>
        <v>550</v>
      </c>
      <c r="W153" s="100">
        <v>0</v>
      </c>
      <c r="X153" s="68">
        <f>IFERROR(IF($M153&lt;6.000001,0,VLOOKUP($M153,할증료!$B:$C,2,1)),0)</f>
        <v>0</v>
      </c>
      <c r="Y153" s="67">
        <v>0</v>
      </c>
      <c r="Z153" s="29">
        <f t="shared" si="44"/>
        <v>25208.261599999998</v>
      </c>
      <c r="AB153" s="1" t="s">
        <v>1224</v>
      </c>
      <c r="AC153" s="1" t="s">
        <v>131</v>
      </c>
      <c r="AD153" s="1" t="s">
        <v>1225</v>
      </c>
      <c r="AE153" s="1" t="s">
        <v>1242</v>
      </c>
      <c r="AF153" s="1" t="s">
        <v>988</v>
      </c>
      <c r="AG153" s="1" t="s">
        <v>989</v>
      </c>
      <c r="AH153" s="1">
        <v>5673</v>
      </c>
      <c r="AI153" s="1" t="s">
        <v>47</v>
      </c>
      <c r="AJ153" s="20">
        <v>1</v>
      </c>
      <c r="AK153" s="21">
        <v>2</v>
      </c>
      <c r="AL153" s="21">
        <v>2.7</v>
      </c>
      <c r="AM153" s="21">
        <v>2.7</v>
      </c>
      <c r="AN153" s="1" t="s">
        <v>48</v>
      </c>
      <c r="AO153" s="21">
        <v>144.13</v>
      </c>
      <c r="AP153" s="1" t="s">
        <v>49</v>
      </c>
      <c r="AQ153" s="1" t="s">
        <v>49</v>
      </c>
      <c r="AR153" s="1" t="s">
        <v>49</v>
      </c>
      <c r="AS153" s="1" t="s">
        <v>49</v>
      </c>
      <c r="AT153" s="1" t="s">
        <v>49</v>
      </c>
      <c r="AU153" s="1" t="s">
        <v>133</v>
      </c>
      <c r="AV153" s="1" t="s">
        <v>134</v>
      </c>
      <c r="AW153" s="1" t="s">
        <v>1243</v>
      </c>
      <c r="AX153" s="1" t="s">
        <v>47</v>
      </c>
      <c r="AY153" s="1" t="s">
        <v>50</v>
      </c>
      <c r="AZ153" s="1" t="s">
        <v>1244</v>
      </c>
      <c r="BA153" s="1" t="s">
        <v>1245</v>
      </c>
      <c r="BB153" s="1" t="s">
        <v>1245</v>
      </c>
      <c r="BC153" s="1" t="s">
        <v>321</v>
      </c>
      <c r="BD153" s="1" t="s">
        <v>220</v>
      </c>
      <c r="BE153" s="1" t="s">
        <v>135</v>
      </c>
      <c r="BF153" s="1" t="s">
        <v>52</v>
      </c>
      <c r="BG153" s="1" t="s">
        <v>53</v>
      </c>
      <c r="BH153" s="1" t="s">
        <v>47</v>
      </c>
      <c r="BI153" s="1" t="s">
        <v>159</v>
      </c>
    </row>
    <row r="154" spans="2:61" x14ac:dyDescent="0.25">
      <c r="B154" s="16">
        <f t="shared" si="45"/>
        <v>150</v>
      </c>
      <c r="C154" s="16" t="str">
        <f t="shared" si="46"/>
        <v>FRA</v>
      </c>
      <c r="D154" s="16" t="str">
        <f t="shared" si="47"/>
        <v>2025-08-07</v>
      </c>
      <c r="E154" s="16" t="str">
        <f t="shared" si="48"/>
        <v>18050214894</v>
      </c>
      <c r="F154" s="16" t="str">
        <f t="shared" si="49"/>
        <v>PDE026648938</v>
      </c>
      <c r="G154" s="16" t="str">
        <f t="shared" si="50"/>
        <v>양우석</v>
      </c>
      <c r="H154" s="16" t="str">
        <f t="shared" si="41"/>
        <v>간이(Simple)</v>
      </c>
      <c r="I154" s="16">
        <f t="shared" si="51"/>
        <v>162.83000000000001</v>
      </c>
      <c r="J154" s="16">
        <f t="shared" si="52"/>
        <v>1</v>
      </c>
      <c r="K154" s="43">
        <f t="shared" si="53"/>
        <v>0.5</v>
      </c>
      <c r="L154" s="43">
        <f t="shared" si="54"/>
        <v>0.5</v>
      </c>
      <c r="M154" s="43">
        <f t="shared" si="54"/>
        <v>0.5</v>
      </c>
      <c r="N154" s="43">
        <f t="shared" si="42"/>
        <v>0.5</v>
      </c>
      <c r="O154" s="23" t="str">
        <f t="shared" si="55"/>
        <v>PDE026648938</v>
      </c>
      <c r="P154" s="51">
        <f>VLOOKUP(C154,MAPPING!$B$24:$G$27,2,0)+(N154-0.5)/0.5*VLOOKUP(C154,MAPPING!$B$24:$G$27,4,0)</f>
        <v>6900</v>
      </c>
      <c r="Q154" s="72">
        <f>VLOOKUP(C154,MAPPING!$B$24:$G$27,6,0)</f>
        <v>3.401757367653961</v>
      </c>
      <c r="R154" s="105">
        <f>Q154*VLOOKUP(C154,MAPPING!$B$24:$H$27,7,0)</f>
        <v>5508.2615999999998</v>
      </c>
      <c r="S154" s="29">
        <f>VLOOKUP(H154,MAPPING!$B$3:$D$12,3,0)</f>
        <v>1100</v>
      </c>
      <c r="T154" s="67">
        <f t="shared" si="43"/>
        <v>0</v>
      </c>
      <c r="U154" s="75">
        <v>0</v>
      </c>
      <c r="V154" s="29">
        <f>(J154*VLOOKUP(M154/J154,MAPPING!$B$15:$C$22,2,10))</f>
        <v>0</v>
      </c>
      <c r="W154" s="100">
        <v>0</v>
      </c>
      <c r="X154" s="68">
        <f>IFERROR(IF($M154&lt;6.000001,0,VLOOKUP($M154,할증료!$B:$C,2,1)),0)</f>
        <v>0</v>
      </c>
      <c r="Y154" s="67">
        <v>0</v>
      </c>
      <c r="Z154" s="29">
        <f t="shared" si="44"/>
        <v>13508.2616</v>
      </c>
      <c r="AB154" s="1" t="s">
        <v>1224</v>
      </c>
      <c r="AC154" s="1" t="s">
        <v>131</v>
      </c>
      <c r="AD154" s="1" t="s">
        <v>1225</v>
      </c>
      <c r="AE154" s="1" t="s">
        <v>1246</v>
      </c>
      <c r="AF154" s="1" t="s">
        <v>192</v>
      </c>
      <c r="AG154" s="1" t="s">
        <v>193</v>
      </c>
      <c r="AH154" s="1">
        <v>34385</v>
      </c>
      <c r="AI154" s="1" t="s">
        <v>47</v>
      </c>
      <c r="AJ154" s="20">
        <v>1</v>
      </c>
      <c r="AK154" s="21">
        <v>0.5</v>
      </c>
      <c r="AL154" s="21">
        <v>0.5</v>
      </c>
      <c r="AM154" s="21">
        <v>0.5</v>
      </c>
      <c r="AN154" s="1" t="s">
        <v>56</v>
      </c>
      <c r="AO154" s="21">
        <v>162.83000000000001</v>
      </c>
      <c r="AP154" s="1" t="s">
        <v>49</v>
      </c>
      <c r="AQ154" s="1" t="s">
        <v>49</v>
      </c>
      <c r="AR154" s="1" t="s">
        <v>49</v>
      </c>
      <c r="AS154" s="1" t="s">
        <v>47</v>
      </c>
      <c r="AT154" s="1" t="s">
        <v>49</v>
      </c>
      <c r="AU154" s="1" t="s">
        <v>133</v>
      </c>
      <c r="AV154" s="1" t="s">
        <v>134</v>
      </c>
      <c r="AW154" s="1" t="s">
        <v>1247</v>
      </c>
      <c r="AX154" s="1" t="s">
        <v>47</v>
      </c>
      <c r="AY154" s="1" t="s">
        <v>50</v>
      </c>
      <c r="AZ154" s="1" t="s">
        <v>1248</v>
      </c>
      <c r="BA154" s="1" t="s">
        <v>1249</v>
      </c>
      <c r="BB154" s="1" t="s">
        <v>1249</v>
      </c>
      <c r="BC154" s="1" t="s">
        <v>321</v>
      </c>
      <c r="BD154" s="1" t="s">
        <v>220</v>
      </c>
      <c r="BE154" s="1" t="s">
        <v>135</v>
      </c>
      <c r="BF154" s="1" t="s">
        <v>52</v>
      </c>
      <c r="BG154" s="1" t="s">
        <v>53</v>
      </c>
      <c r="BH154" s="1" t="s">
        <v>47</v>
      </c>
      <c r="BI154" s="1" t="s">
        <v>159</v>
      </c>
    </row>
    <row r="155" spans="2:61" x14ac:dyDescent="0.25">
      <c r="B155" s="16">
        <f t="shared" si="45"/>
        <v>151</v>
      </c>
      <c r="C155" s="16" t="str">
        <f t="shared" si="46"/>
        <v>FRA</v>
      </c>
      <c r="D155" s="16" t="str">
        <f t="shared" si="47"/>
        <v>2025-08-07</v>
      </c>
      <c r="E155" s="16" t="str">
        <f t="shared" si="48"/>
        <v>18050214894</v>
      </c>
      <c r="F155" s="16" t="str">
        <f t="shared" si="49"/>
        <v>PDE026649150</v>
      </c>
      <c r="G155" s="16" t="str">
        <f t="shared" si="50"/>
        <v>강채윤</v>
      </c>
      <c r="H155" s="16" t="str">
        <f t="shared" si="41"/>
        <v>일반(목록배제,Normal-Manifest Exception)</v>
      </c>
      <c r="I155" s="16">
        <f t="shared" si="51"/>
        <v>28.76</v>
      </c>
      <c r="J155" s="16">
        <f t="shared" si="52"/>
        <v>1</v>
      </c>
      <c r="K155" s="43">
        <f t="shared" si="53"/>
        <v>0.5</v>
      </c>
      <c r="L155" s="43">
        <f t="shared" si="54"/>
        <v>0.5</v>
      </c>
      <c r="M155" s="43">
        <f t="shared" si="54"/>
        <v>0.5</v>
      </c>
      <c r="N155" s="43">
        <f t="shared" si="42"/>
        <v>0.5</v>
      </c>
      <c r="O155" s="23" t="str">
        <f t="shared" si="55"/>
        <v>PDE026649150</v>
      </c>
      <c r="P155" s="51">
        <f>VLOOKUP(C155,MAPPING!$B$24:$G$27,2,0)+(N155-0.5)/0.5*VLOOKUP(C155,MAPPING!$B$24:$G$27,4,0)</f>
        <v>6900</v>
      </c>
      <c r="Q155" s="72">
        <f>VLOOKUP(C155,MAPPING!$B$24:$G$27,6,0)</f>
        <v>3.401757367653961</v>
      </c>
      <c r="R155" s="105">
        <f>Q155*VLOOKUP(C155,MAPPING!$B$24:$H$27,7,0)</f>
        <v>5508.2615999999998</v>
      </c>
      <c r="S155" s="29">
        <f>VLOOKUP(H155,MAPPING!$B$3:$D$12,3,0)</f>
        <v>1100</v>
      </c>
      <c r="T155" s="67">
        <f t="shared" si="43"/>
        <v>0</v>
      </c>
      <c r="U155" s="75">
        <v>0</v>
      </c>
      <c r="V155" s="29">
        <f>(J155*VLOOKUP(M155/J155,MAPPING!$B$15:$C$22,2,10))</f>
        <v>0</v>
      </c>
      <c r="W155" s="100">
        <v>0</v>
      </c>
      <c r="X155" s="68">
        <f>IFERROR(IF($M155&lt;6.000001,0,VLOOKUP($M155,할증료!$B:$C,2,1)),0)</f>
        <v>0</v>
      </c>
      <c r="Y155" s="67">
        <v>0</v>
      </c>
      <c r="Z155" s="29">
        <f t="shared" si="44"/>
        <v>13508.2616</v>
      </c>
      <c r="AB155" s="1" t="s">
        <v>1224</v>
      </c>
      <c r="AC155" s="1" t="s">
        <v>131</v>
      </c>
      <c r="AD155" s="1" t="s">
        <v>1225</v>
      </c>
      <c r="AE155" s="1" t="s">
        <v>1250</v>
      </c>
      <c r="AF155" s="1" t="s">
        <v>1251</v>
      </c>
      <c r="AG155" s="1" t="s">
        <v>1252</v>
      </c>
      <c r="AH155" s="1">
        <v>50845</v>
      </c>
      <c r="AI155" s="1" t="s">
        <v>47</v>
      </c>
      <c r="AJ155" s="20">
        <v>1</v>
      </c>
      <c r="AK155" s="21">
        <v>0.5</v>
      </c>
      <c r="AL155" s="21">
        <v>0.5</v>
      </c>
      <c r="AM155" s="21">
        <v>0.5</v>
      </c>
      <c r="AN155" s="1" t="s">
        <v>54</v>
      </c>
      <c r="AO155" s="21">
        <v>28.76</v>
      </c>
      <c r="AP155" s="1" t="s">
        <v>49</v>
      </c>
      <c r="AQ155" s="1" t="s">
        <v>49</v>
      </c>
      <c r="AR155" s="1" t="s">
        <v>49</v>
      </c>
      <c r="AS155" s="1" t="s">
        <v>49</v>
      </c>
      <c r="AT155" s="1" t="s">
        <v>49</v>
      </c>
      <c r="AU155" s="1" t="s">
        <v>133</v>
      </c>
      <c r="AV155" s="1" t="s">
        <v>134</v>
      </c>
      <c r="AW155" s="1" t="s">
        <v>195</v>
      </c>
      <c r="AX155" s="1" t="s">
        <v>47</v>
      </c>
      <c r="AY155" s="1" t="s">
        <v>50</v>
      </c>
      <c r="AZ155" s="1" t="s">
        <v>1253</v>
      </c>
      <c r="BA155" s="1" t="s">
        <v>1254</v>
      </c>
      <c r="BB155" s="1" t="s">
        <v>1254</v>
      </c>
      <c r="BC155" s="1" t="s">
        <v>321</v>
      </c>
      <c r="BD155" s="1" t="s">
        <v>220</v>
      </c>
      <c r="BE155" s="1" t="s">
        <v>135</v>
      </c>
      <c r="BF155" s="1" t="s">
        <v>52</v>
      </c>
      <c r="BG155" s="1" t="s">
        <v>53</v>
      </c>
      <c r="BH155" s="1" t="s">
        <v>47</v>
      </c>
      <c r="BI155" s="1" t="s">
        <v>159</v>
      </c>
    </row>
    <row r="156" spans="2:61" x14ac:dyDescent="0.25">
      <c r="B156" s="16">
        <f t="shared" si="45"/>
        <v>152</v>
      </c>
      <c r="C156" s="16" t="str">
        <f t="shared" si="46"/>
        <v>FRA</v>
      </c>
      <c r="D156" s="16" t="str">
        <f t="shared" si="47"/>
        <v>2025-08-07</v>
      </c>
      <c r="E156" s="16" t="str">
        <f t="shared" si="48"/>
        <v>18050214894</v>
      </c>
      <c r="F156" s="16" t="str">
        <f t="shared" si="49"/>
        <v>PDE026649136</v>
      </c>
      <c r="G156" s="16" t="str">
        <f t="shared" si="50"/>
        <v>트렌드웨이브</v>
      </c>
      <c r="H156" s="16" t="str">
        <f t="shared" si="41"/>
        <v>간이(Simple)</v>
      </c>
      <c r="I156" s="16">
        <f t="shared" si="51"/>
        <v>923.9</v>
      </c>
      <c r="J156" s="16">
        <f t="shared" si="52"/>
        <v>1</v>
      </c>
      <c r="K156" s="43">
        <f t="shared" si="53"/>
        <v>1.5</v>
      </c>
      <c r="L156" s="43">
        <f t="shared" si="54"/>
        <v>2.2999999999999998</v>
      </c>
      <c r="M156" s="43">
        <f t="shared" si="54"/>
        <v>2.2999999999999998</v>
      </c>
      <c r="N156" s="43">
        <f t="shared" si="42"/>
        <v>2.5</v>
      </c>
      <c r="O156" s="23" t="str">
        <f t="shared" si="55"/>
        <v>PDE026649136</v>
      </c>
      <c r="P156" s="51">
        <f>VLOOKUP(C156,MAPPING!$B$24:$G$27,2,0)+(N156-0.5)/0.5*VLOOKUP(C156,MAPPING!$B$24:$G$27,4,0)</f>
        <v>16700</v>
      </c>
      <c r="Q156" s="72">
        <f>VLOOKUP(C156,MAPPING!$B$24:$G$27,6,0)</f>
        <v>3.401757367653961</v>
      </c>
      <c r="R156" s="105">
        <f>Q156*VLOOKUP(C156,MAPPING!$B$24:$H$27,7,0)</f>
        <v>5508.2615999999998</v>
      </c>
      <c r="S156" s="29">
        <f>VLOOKUP(H156,MAPPING!$B$3:$D$12,3,0)</f>
        <v>1100</v>
      </c>
      <c r="T156" s="67">
        <f t="shared" si="43"/>
        <v>0</v>
      </c>
      <c r="U156" s="75">
        <v>0</v>
      </c>
      <c r="V156" s="29">
        <f>(J156*VLOOKUP(M156/J156,MAPPING!$B$15:$C$22,2,10))</f>
        <v>550</v>
      </c>
      <c r="W156" s="100">
        <v>0</v>
      </c>
      <c r="X156" s="68">
        <f>IFERROR(IF($M156&lt;6.000001,0,VLOOKUP($M156,할증료!$B:$C,2,1)),0)</f>
        <v>0</v>
      </c>
      <c r="Y156" s="67">
        <v>0</v>
      </c>
      <c r="Z156" s="29">
        <f t="shared" si="44"/>
        <v>23858.261599999998</v>
      </c>
      <c r="AB156" s="1" t="s">
        <v>1224</v>
      </c>
      <c r="AC156" s="1" t="s">
        <v>131</v>
      </c>
      <c r="AD156" s="1" t="s">
        <v>1225</v>
      </c>
      <c r="AE156" s="1" t="s">
        <v>1255</v>
      </c>
      <c r="AF156" s="1" t="s">
        <v>1256</v>
      </c>
      <c r="AG156" s="1" t="s">
        <v>1257</v>
      </c>
      <c r="AH156" s="1">
        <v>10545</v>
      </c>
      <c r="AI156" s="1" t="s">
        <v>161</v>
      </c>
      <c r="AJ156" s="20">
        <v>1</v>
      </c>
      <c r="AK156" s="21">
        <v>1.5</v>
      </c>
      <c r="AL156" s="21">
        <v>2.2999999999999998</v>
      </c>
      <c r="AM156" s="21">
        <v>2.2999999999999998</v>
      </c>
      <c r="AN156" s="1" t="s">
        <v>56</v>
      </c>
      <c r="AO156" s="21">
        <v>923.9</v>
      </c>
      <c r="AP156" s="1" t="s">
        <v>49</v>
      </c>
      <c r="AQ156" s="1" t="s">
        <v>49</v>
      </c>
      <c r="AR156" s="1" t="s">
        <v>49</v>
      </c>
      <c r="AS156" s="1" t="s">
        <v>49</v>
      </c>
      <c r="AT156" s="1" t="s">
        <v>49</v>
      </c>
      <c r="AU156" s="1" t="s">
        <v>133</v>
      </c>
      <c r="AV156" s="1" t="s">
        <v>134</v>
      </c>
      <c r="AW156" s="1" t="s">
        <v>1258</v>
      </c>
      <c r="AX156" s="1" t="s">
        <v>47</v>
      </c>
      <c r="AY156" s="1" t="s">
        <v>50</v>
      </c>
      <c r="AZ156" s="1" t="s">
        <v>1259</v>
      </c>
      <c r="BA156" s="1" t="s">
        <v>1260</v>
      </c>
      <c r="BB156" s="1" t="s">
        <v>1260</v>
      </c>
      <c r="BC156" s="1" t="s">
        <v>321</v>
      </c>
      <c r="BD156" s="1" t="s">
        <v>220</v>
      </c>
      <c r="BE156" s="1" t="s">
        <v>135</v>
      </c>
      <c r="BF156" s="1" t="s">
        <v>52</v>
      </c>
      <c r="BG156" s="1" t="s">
        <v>53</v>
      </c>
      <c r="BH156" s="1" t="s">
        <v>47</v>
      </c>
      <c r="BI156" s="1" t="s">
        <v>159</v>
      </c>
    </row>
    <row r="157" spans="2:61" x14ac:dyDescent="0.25">
      <c r="B157" s="16">
        <f t="shared" si="45"/>
        <v>153</v>
      </c>
      <c r="C157" s="16" t="str">
        <f t="shared" si="46"/>
        <v>FRA</v>
      </c>
      <c r="D157" s="16" t="str">
        <f t="shared" si="47"/>
        <v>2025-08-07</v>
      </c>
      <c r="E157" s="16" t="str">
        <f t="shared" si="48"/>
        <v>18050214894</v>
      </c>
      <c r="F157" s="16" t="str">
        <f t="shared" si="49"/>
        <v>PDE026649123</v>
      </c>
      <c r="G157" s="16" t="str">
        <f t="shared" si="50"/>
        <v>박희서</v>
      </c>
      <c r="H157" s="16" t="str">
        <f t="shared" si="41"/>
        <v>일반(목록배제,Normal-Manifest Exception)</v>
      </c>
      <c r="I157" s="16">
        <f t="shared" si="51"/>
        <v>44.81</v>
      </c>
      <c r="J157" s="16">
        <f t="shared" si="52"/>
        <v>1</v>
      </c>
      <c r="K157" s="43">
        <f t="shared" si="53"/>
        <v>1</v>
      </c>
      <c r="L157" s="43">
        <f t="shared" si="54"/>
        <v>2</v>
      </c>
      <c r="M157" s="43">
        <f t="shared" si="54"/>
        <v>2</v>
      </c>
      <c r="N157" s="43">
        <f t="shared" si="42"/>
        <v>2</v>
      </c>
      <c r="O157" s="23" t="str">
        <f t="shared" si="55"/>
        <v>PDE026649123</v>
      </c>
      <c r="P157" s="51">
        <f>VLOOKUP(C157,MAPPING!$B$24:$G$27,2,0)+(N157-0.5)/0.5*VLOOKUP(C157,MAPPING!$B$24:$G$27,4,0)</f>
        <v>14250</v>
      </c>
      <c r="Q157" s="72">
        <f>VLOOKUP(C157,MAPPING!$B$24:$G$27,6,0)</f>
        <v>3.401757367653961</v>
      </c>
      <c r="R157" s="105">
        <f>Q157*VLOOKUP(C157,MAPPING!$B$24:$H$27,7,0)</f>
        <v>5508.2615999999998</v>
      </c>
      <c r="S157" s="29">
        <f>VLOOKUP(H157,MAPPING!$B$3:$D$12,3,0)</f>
        <v>1100</v>
      </c>
      <c r="T157" s="67">
        <f t="shared" si="43"/>
        <v>0</v>
      </c>
      <c r="U157" s="75">
        <v>0</v>
      </c>
      <c r="V157" s="29">
        <f>(J157*VLOOKUP(M157/J157,MAPPING!$B$15:$C$22,2,10))</f>
        <v>0</v>
      </c>
      <c r="W157" s="100">
        <v>0</v>
      </c>
      <c r="X157" s="68">
        <f>IFERROR(IF($M157&lt;6.000001,0,VLOOKUP($M157,할증료!$B:$C,2,1)),0)</f>
        <v>0</v>
      </c>
      <c r="Y157" s="67">
        <v>0</v>
      </c>
      <c r="Z157" s="29">
        <f t="shared" si="44"/>
        <v>20858.261599999998</v>
      </c>
      <c r="AB157" s="1" t="s">
        <v>1224</v>
      </c>
      <c r="AC157" s="1" t="s">
        <v>131</v>
      </c>
      <c r="AD157" s="1" t="s">
        <v>1225</v>
      </c>
      <c r="AE157" s="1" t="s">
        <v>1261</v>
      </c>
      <c r="AF157" s="1" t="s">
        <v>1262</v>
      </c>
      <c r="AG157" s="1" t="s">
        <v>1263</v>
      </c>
      <c r="AH157" s="1">
        <v>5854</v>
      </c>
      <c r="AI157" s="1" t="s">
        <v>160</v>
      </c>
      <c r="AJ157" s="20">
        <v>1</v>
      </c>
      <c r="AK157" s="21">
        <v>1</v>
      </c>
      <c r="AL157" s="21">
        <v>2</v>
      </c>
      <c r="AM157" s="21">
        <v>2</v>
      </c>
      <c r="AN157" s="1" t="s">
        <v>54</v>
      </c>
      <c r="AO157" s="21">
        <v>44.81</v>
      </c>
      <c r="AP157" s="1" t="s">
        <v>49</v>
      </c>
      <c r="AQ157" s="1" t="s">
        <v>49</v>
      </c>
      <c r="AR157" s="1" t="s">
        <v>49</v>
      </c>
      <c r="AS157" s="1" t="s">
        <v>49</v>
      </c>
      <c r="AT157" s="1" t="s">
        <v>49</v>
      </c>
      <c r="AU157" s="1" t="s">
        <v>133</v>
      </c>
      <c r="AV157" s="1" t="s">
        <v>134</v>
      </c>
      <c r="AW157" s="1" t="s">
        <v>1264</v>
      </c>
      <c r="AX157" s="1" t="s">
        <v>47</v>
      </c>
      <c r="AY157" s="1" t="s">
        <v>50</v>
      </c>
      <c r="AZ157" s="1" t="s">
        <v>1265</v>
      </c>
      <c r="BA157" s="1" t="s">
        <v>1266</v>
      </c>
      <c r="BB157" s="1" t="s">
        <v>1266</v>
      </c>
      <c r="BC157" s="1" t="s">
        <v>321</v>
      </c>
      <c r="BD157" s="1" t="s">
        <v>220</v>
      </c>
      <c r="BE157" s="1" t="s">
        <v>135</v>
      </c>
      <c r="BF157" s="1" t="s">
        <v>52</v>
      </c>
      <c r="BG157" s="1" t="s">
        <v>53</v>
      </c>
      <c r="BH157" s="1" t="s">
        <v>47</v>
      </c>
      <c r="BI157" s="1" t="s">
        <v>159</v>
      </c>
    </row>
    <row r="158" spans="2:61" x14ac:dyDescent="0.25">
      <c r="B158" s="16">
        <f t="shared" si="45"/>
        <v>154</v>
      </c>
      <c r="C158" s="16" t="str">
        <f t="shared" si="46"/>
        <v>FRA</v>
      </c>
      <c r="D158" s="16" t="str">
        <f t="shared" si="47"/>
        <v>2025-08-07</v>
      </c>
      <c r="E158" s="16" t="str">
        <f t="shared" si="48"/>
        <v>18050214894</v>
      </c>
      <c r="F158" s="16" t="str">
        <f t="shared" si="49"/>
        <v>PDE026649083</v>
      </c>
      <c r="G158" s="16" t="str">
        <f t="shared" si="50"/>
        <v>문정민</v>
      </c>
      <c r="H158" s="16" t="str">
        <f t="shared" si="41"/>
        <v>목록(Manifest)</v>
      </c>
      <c r="I158" s="16">
        <f t="shared" si="51"/>
        <v>23.1</v>
      </c>
      <c r="J158" s="16">
        <f t="shared" si="52"/>
        <v>1</v>
      </c>
      <c r="K158" s="43">
        <f t="shared" si="53"/>
        <v>0.5</v>
      </c>
      <c r="L158" s="43">
        <f t="shared" si="54"/>
        <v>0.5</v>
      </c>
      <c r="M158" s="43">
        <f t="shared" si="54"/>
        <v>0.5</v>
      </c>
      <c r="N158" s="43">
        <f t="shared" si="42"/>
        <v>0.5</v>
      </c>
      <c r="O158" s="23" t="str">
        <f t="shared" si="55"/>
        <v>PDE026649083</v>
      </c>
      <c r="P158" s="51">
        <f>VLOOKUP(C158,MAPPING!$B$24:$G$27,2,0)+(N158-0.5)/0.5*VLOOKUP(C158,MAPPING!$B$24:$G$27,4,0)</f>
        <v>6900</v>
      </c>
      <c r="Q158" s="72">
        <f>VLOOKUP(C158,MAPPING!$B$24:$G$27,6,0)</f>
        <v>3.401757367653961</v>
      </c>
      <c r="R158" s="105">
        <f>Q158*VLOOKUP(C158,MAPPING!$B$24:$H$27,7,0)</f>
        <v>5508.2615999999998</v>
      </c>
      <c r="S158" s="29">
        <f>VLOOKUP(H158,MAPPING!$B$3:$D$12,3,0)</f>
        <v>0</v>
      </c>
      <c r="T158" s="67">
        <f t="shared" si="43"/>
        <v>0</v>
      </c>
      <c r="U158" s="75">
        <v>0</v>
      </c>
      <c r="V158" s="29">
        <f>(J158*VLOOKUP(M158/J158,MAPPING!$B$15:$C$22,2,10))</f>
        <v>0</v>
      </c>
      <c r="W158" s="100">
        <v>0</v>
      </c>
      <c r="X158" s="68">
        <f>IFERROR(IF($M158&lt;6.000001,0,VLOOKUP($M158,할증료!$B:$C,2,1)),0)</f>
        <v>0</v>
      </c>
      <c r="Y158" s="67">
        <v>0</v>
      </c>
      <c r="Z158" s="29">
        <f t="shared" si="44"/>
        <v>12408.2616</v>
      </c>
      <c r="AB158" s="1" t="s">
        <v>1224</v>
      </c>
      <c r="AC158" s="1" t="s">
        <v>131</v>
      </c>
      <c r="AD158" s="1" t="s">
        <v>1225</v>
      </c>
      <c r="AE158" s="1" t="s">
        <v>1267</v>
      </c>
      <c r="AF158" s="1" t="s">
        <v>1268</v>
      </c>
      <c r="AG158" s="1" t="s">
        <v>1269</v>
      </c>
      <c r="AH158" s="1">
        <v>8819</v>
      </c>
      <c r="AI158" s="1" t="s">
        <v>47</v>
      </c>
      <c r="AJ158" s="20">
        <v>1</v>
      </c>
      <c r="AK158" s="21">
        <v>0.5</v>
      </c>
      <c r="AL158" s="21">
        <v>0.5</v>
      </c>
      <c r="AM158" s="21">
        <v>0.5</v>
      </c>
      <c r="AN158" s="1" t="s">
        <v>48</v>
      </c>
      <c r="AO158" s="21">
        <v>23.1</v>
      </c>
      <c r="AP158" s="1" t="s">
        <v>49</v>
      </c>
      <c r="AQ158" s="1" t="s">
        <v>49</v>
      </c>
      <c r="AR158" s="1" t="s">
        <v>49</v>
      </c>
      <c r="AS158" s="1" t="s">
        <v>49</v>
      </c>
      <c r="AT158" s="1" t="s">
        <v>49</v>
      </c>
      <c r="AU158" s="1" t="s">
        <v>133</v>
      </c>
      <c r="AV158" s="1" t="s">
        <v>134</v>
      </c>
      <c r="AW158" s="1" t="s">
        <v>1270</v>
      </c>
      <c r="AX158" s="1" t="s">
        <v>47</v>
      </c>
      <c r="AY158" s="1" t="s">
        <v>50</v>
      </c>
      <c r="AZ158" s="1" t="s">
        <v>1271</v>
      </c>
      <c r="BA158" s="1" t="s">
        <v>1272</v>
      </c>
      <c r="BB158" s="1" t="s">
        <v>1272</v>
      </c>
      <c r="BC158" s="1" t="s">
        <v>321</v>
      </c>
      <c r="BD158" s="1" t="s">
        <v>220</v>
      </c>
      <c r="BE158" s="1" t="s">
        <v>135</v>
      </c>
      <c r="BF158" s="1" t="s">
        <v>52</v>
      </c>
      <c r="BG158" s="1" t="s">
        <v>53</v>
      </c>
      <c r="BH158" s="1" t="s">
        <v>47</v>
      </c>
      <c r="BI158" s="1" t="s">
        <v>159</v>
      </c>
    </row>
    <row r="159" spans="2:61" x14ac:dyDescent="0.25">
      <c r="B159" s="16">
        <f t="shared" si="45"/>
        <v>155</v>
      </c>
      <c r="C159" s="16" t="str">
        <f t="shared" si="46"/>
        <v>FRA</v>
      </c>
      <c r="D159" s="16" t="str">
        <f t="shared" si="47"/>
        <v>2025-08-07</v>
      </c>
      <c r="E159" s="16" t="str">
        <f t="shared" si="48"/>
        <v>18050214894</v>
      </c>
      <c r="F159" s="16" t="str">
        <f t="shared" si="49"/>
        <v>PDE026649160</v>
      </c>
      <c r="G159" s="16" t="str">
        <f t="shared" si="50"/>
        <v>윤재성</v>
      </c>
      <c r="H159" s="16" t="str">
        <f t="shared" si="41"/>
        <v>일반(목록배제,Normal-Manifest Exception)</v>
      </c>
      <c r="I159" s="16">
        <f t="shared" si="51"/>
        <v>68.95</v>
      </c>
      <c r="J159" s="16">
        <f t="shared" si="52"/>
        <v>1</v>
      </c>
      <c r="K159" s="43">
        <f t="shared" si="53"/>
        <v>0.5</v>
      </c>
      <c r="L159" s="43">
        <f t="shared" si="54"/>
        <v>0.5</v>
      </c>
      <c r="M159" s="43">
        <f t="shared" si="54"/>
        <v>0.5</v>
      </c>
      <c r="N159" s="43">
        <f t="shared" si="42"/>
        <v>0.5</v>
      </c>
      <c r="O159" s="23" t="str">
        <f t="shared" si="55"/>
        <v>PDE026649160</v>
      </c>
      <c r="P159" s="51">
        <f>VLOOKUP(C159,MAPPING!$B$24:$G$27,2,0)+(N159-0.5)/0.5*VLOOKUP(C159,MAPPING!$B$24:$G$27,4,0)</f>
        <v>6900</v>
      </c>
      <c r="Q159" s="72">
        <f>VLOOKUP(C159,MAPPING!$B$24:$G$27,6,0)</f>
        <v>3.401757367653961</v>
      </c>
      <c r="R159" s="105">
        <f>Q159*VLOOKUP(C159,MAPPING!$B$24:$H$27,7,0)</f>
        <v>5508.2615999999998</v>
      </c>
      <c r="S159" s="29">
        <f>VLOOKUP(H159,MAPPING!$B$3:$D$12,3,0)</f>
        <v>1100</v>
      </c>
      <c r="T159" s="67">
        <f t="shared" si="43"/>
        <v>0</v>
      </c>
      <c r="U159" s="75">
        <v>0</v>
      </c>
      <c r="V159" s="29">
        <f>(J159*VLOOKUP(M159/J159,MAPPING!$B$15:$C$22,2,10))</f>
        <v>0</v>
      </c>
      <c r="W159" s="100">
        <v>0</v>
      </c>
      <c r="X159" s="68">
        <f>IFERROR(IF($M159&lt;6.000001,0,VLOOKUP($M159,할증료!$B:$C,2,1)),0)</f>
        <v>0</v>
      </c>
      <c r="Y159" s="67">
        <v>0</v>
      </c>
      <c r="Z159" s="29">
        <f t="shared" si="44"/>
        <v>13508.2616</v>
      </c>
      <c r="AB159" s="1" t="s">
        <v>1224</v>
      </c>
      <c r="AC159" s="1" t="s">
        <v>131</v>
      </c>
      <c r="AD159" s="1" t="s">
        <v>1225</v>
      </c>
      <c r="AE159" s="1" t="s">
        <v>1273</v>
      </c>
      <c r="AF159" s="1" t="s">
        <v>1274</v>
      </c>
      <c r="AG159" s="1" t="s">
        <v>1275</v>
      </c>
      <c r="AH159" s="1">
        <v>13556</v>
      </c>
      <c r="AI159" s="1" t="s">
        <v>47</v>
      </c>
      <c r="AJ159" s="20">
        <v>1</v>
      </c>
      <c r="AK159" s="21">
        <v>0.5</v>
      </c>
      <c r="AL159" s="21">
        <v>0.5</v>
      </c>
      <c r="AM159" s="21">
        <v>0.5</v>
      </c>
      <c r="AN159" s="1" t="s">
        <v>54</v>
      </c>
      <c r="AO159" s="21">
        <v>68.95</v>
      </c>
      <c r="AP159" s="1" t="s">
        <v>49</v>
      </c>
      <c r="AQ159" s="1" t="s">
        <v>49</v>
      </c>
      <c r="AR159" s="1" t="s">
        <v>49</v>
      </c>
      <c r="AS159" s="1" t="s">
        <v>49</v>
      </c>
      <c r="AT159" s="1" t="s">
        <v>49</v>
      </c>
      <c r="AU159" s="1" t="s">
        <v>133</v>
      </c>
      <c r="AV159" s="1" t="s">
        <v>134</v>
      </c>
      <c r="AW159" s="1" t="s">
        <v>195</v>
      </c>
      <c r="AX159" s="1" t="s">
        <v>47</v>
      </c>
      <c r="AY159" s="1" t="s">
        <v>50</v>
      </c>
      <c r="AZ159" s="1" t="s">
        <v>1276</v>
      </c>
      <c r="BA159" s="1" t="s">
        <v>1277</v>
      </c>
      <c r="BB159" s="1" t="s">
        <v>1277</v>
      </c>
      <c r="BC159" s="1" t="s">
        <v>321</v>
      </c>
      <c r="BD159" s="1" t="s">
        <v>220</v>
      </c>
      <c r="BE159" s="1" t="s">
        <v>135</v>
      </c>
      <c r="BF159" s="1" t="s">
        <v>52</v>
      </c>
      <c r="BG159" s="1" t="s">
        <v>53</v>
      </c>
      <c r="BH159" s="1" t="s">
        <v>47</v>
      </c>
      <c r="BI159" s="1" t="s">
        <v>159</v>
      </c>
    </row>
    <row r="160" spans="2:61" x14ac:dyDescent="0.25">
      <c r="B160" s="16">
        <f t="shared" si="45"/>
        <v>156</v>
      </c>
      <c r="C160" s="16" t="str">
        <f t="shared" si="46"/>
        <v>CDG</v>
      </c>
      <c r="D160" s="16" t="str">
        <f t="shared" si="47"/>
        <v>2025-08-08</v>
      </c>
      <c r="E160" s="16" t="str">
        <f t="shared" si="48"/>
        <v>18042697115</v>
      </c>
      <c r="F160" s="16" t="str">
        <f t="shared" si="49"/>
        <v>PFR027987247</v>
      </c>
      <c r="G160" s="16" t="str">
        <f t="shared" si="50"/>
        <v>박참이</v>
      </c>
      <c r="H160" s="16" t="str">
        <f t="shared" si="41"/>
        <v>목록(Manifest)</v>
      </c>
      <c r="I160" s="16">
        <f t="shared" si="51"/>
        <v>144.6</v>
      </c>
      <c r="J160" s="16">
        <f t="shared" si="52"/>
        <v>1</v>
      </c>
      <c r="K160" s="43">
        <f t="shared" si="53"/>
        <v>1</v>
      </c>
      <c r="L160" s="43">
        <f t="shared" si="54"/>
        <v>1.4</v>
      </c>
      <c r="M160" s="43">
        <f t="shared" si="54"/>
        <v>1.4</v>
      </c>
      <c r="N160" s="43">
        <f t="shared" si="42"/>
        <v>1.5</v>
      </c>
      <c r="O160" s="23" t="str">
        <f t="shared" si="55"/>
        <v>PFR027987247</v>
      </c>
      <c r="P160" s="51">
        <f>VLOOKUP(C160,MAPPING!$B$24:$G$27,2,0)+(N160-0.5)/0.5*VLOOKUP(C160,MAPPING!$B$24:$G$27,4,0)</f>
        <v>0</v>
      </c>
      <c r="Q160" s="72">
        <f>VLOOKUP(C160,MAPPING!$B$24:$G$27,6,0)</f>
        <v>3350</v>
      </c>
      <c r="R160" s="105">
        <f>Q160*VLOOKUP(C160,MAPPING!$B$24:$H$27,7,0)</f>
        <v>3350</v>
      </c>
      <c r="S160" s="29">
        <f>VLOOKUP(H160,MAPPING!$B$3:$D$12,3,0)</f>
        <v>0</v>
      </c>
      <c r="T160" s="67">
        <f t="shared" si="43"/>
        <v>0</v>
      </c>
      <c r="U160" s="75">
        <v>0</v>
      </c>
      <c r="V160" s="29">
        <f>(J160*VLOOKUP(M160/J160,MAPPING!$B$15:$C$22,2,10))</f>
        <v>0</v>
      </c>
      <c r="W160" s="100">
        <v>0</v>
      </c>
      <c r="X160" s="68">
        <f>IFERROR(IF($M160&lt;6.000001,0,VLOOKUP($M160,할증료!$B:$C,2,1)),0)</f>
        <v>0</v>
      </c>
      <c r="Y160" s="67">
        <v>0</v>
      </c>
      <c r="Z160" s="29">
        <f t="shared" si="44"/>
        <v>3350</v>
      </c>
      <c r="AB160" s="1" t="s">
        <v>1278</v>
      </c>
      <c r="AC160" s="1" t="s">
        <v>142</v>
      </c>
      <c r="AD160" s="1" t="s">
        <v>1279</v>
      </c>
      <c r="AE160" s="1" t="s">
        <v>1280</v>
      </c>
      <c r="AF160" s="1" t="s">
        <v>1281</v>
      </c>
      <c r="AG160" s="1" t="s">
        <v>1282</v>
      </c>
      <c r="AH160" s="1">
        <v>30123</v>
      </c>
      <c r="AI160" s="1" t="s">
        <v>47</v>
      </c>
      <c r="AJ160" s="20">
        <v>1</v>
      </c>
      <c r="AK160" s="21">
        <v>1</v>
      </c>
      <c r="AL160" s="21">
        <v>1.4</v>
      </c>
      <c r="AM160" s="21">
        <v>1.4</v>
      </c>
      <c r="AN160" s="1" t="s">
        <v>48</v>
      </c>
      <c r="AO160" s="21">
        <v>144.6</v>
      </c>
      <c r="AP160" s="1" t="s">
        <v>49</v>
      </c>
      <c r="AQ160" s="1" t="s">
        <v>49</v>
      </c>
      <c r="AR160" s="1" t="s">
        <v>49</v>
      </c>
      <c r="AS160" s="1" t="s">
        <v>49</v>
      </c>
      <c r="AT160" s="1" t="s">
        <v>49</v>
      </c>
      <c r="AU160" s="1" t="s">
        <v>143</v>
      </c>
      <c r="AV160" s="1" t="s">
        <v>144</v>
      </c>
      <c r="AW160" s="1" t="s">
        <v>1283</v>
      </c>
      <c r="AX160" s="1" t="s">
        <v>47</v>
      </c>
      <c r="AY160" s="1" t="s">
        <v>50</v>
      </c>
      <c r="AZ160" s="1" t="s">
        <v>1284</v>
      </c>
      <c r="BA160" s="1" t="s">
        <v>1285</v>
      </c>
      <c r="BB160" s="1" t="s">
        <v>1285</v>
      </c>
      <c r="BC160" s="1" t="s">
        <v>145</v>
      </c>
      <c r="BD160" s="1" t="s">
        <v>47</v>
      </c>
      <c r="BE160" s="1" t="s">
        <v>146</v>
      </c>
      <c r="BF160" s="1" t="s">
        <v>52</v>
      </c>
      <c r="BG160" s="1" t="s">
        <v>53</v>
      </c>
      <c r="BH160" s="1" t="s">
        <v>47</v>
      </c>
      <c r="BI160" s="1" t="s">
        <v>159</v>
      </c>
    </row>
    <row r="161" spans="2:61" x14ac:dyDescent="0.25">
      <c r="B161" s="16">
        <f t="shared" si="45"/>
        <v>157</v>
      </c>
      <c r="C161" s="16" t="str">
        <f t="shared" si="46"/>
        <v>CDG</v>
      </c>
      <c r="D161" s="16" t="str">
        <f t="shared" si="47"/>
        <v>2025-08-08</v>
      </c>
      <c r="E161" s="16" t="str">
        <f t="shared" si="48"/>
        <v>18042697115</v>
      </c>
      <c r="F161" s="16" t="str">
        <f t="shared" si="49"/>
        <v>PFR027987030</v>
      </c>
      <c r="G161" s="16" t="str">
        <f t="shared" si="50"/>
        <v>노소진</v>
      </c>
      <c r="H161" s="16" t="str">
        <f t="shared" si="41"/>
        <v>목록(Manifest)</v>
      </c>
      <c r="I161" s="16">
        <f t="shared" si="51"/>
        <v>75.069999999999993</v>
      </c>
      <c r="J161" s="16">
        <f t="shared" si="52"/>
        <v>1</v>
      </c>
      <c r="K161" s="43">
        <f t="shared" si="53"/>
        <v>2</v>
      </c>
      <c r="L161" s="43">
        <f t="shared" si="54"/>
        <v>5.9</v>
      </c>
      <c r="M161" s="43">
        <f t="shared" si="54"/>
        <v>6</v>
      </c>
      <c r="N161" s="43">
        <f t="shared" si="42"/>
        <v>6</v>
      </c>
      <c r="O161" s="23" t="str">
        <f t="shared" si="55"/>
        <v>PFR027987030</v>
      </c>
      <c r="P161" s="51">
        <f>VLOOKUP(C161,MAPPING!$B$24:$G$27,2,0)+(N161-0.5)/0.5*VLOOKUP(C161,MAPPING!$B$24:$G$27,4,0)</f>
        <v>0</v>
      </c>
      <c r="Q161" s="72">
        <f>VLOOKUP(C161,MAPPING!$B$24:$G$27,6,0)</f>
        <v>3350</v>
      </c>
      <c r="R161" s="105">
        <f>Q161*VLOOKUP(C161,MAPPING!$B$24:$H$27,7,0)</f>
        <v>3350</v>
      </c>
      <c r="S161" s="29">
        <f>VLOOKUP(H161,MAPPING!$B$3:$D$12,3,0)</f>
        <v>0</v>
      </c>
      <c r="T161" s="67">
        <f t="shared" si="43"/>
        <v>0</v>
      </c>
      <c r="U161" s="75">
        <v>0</v>
      </c>
      <c r="V161" s="29">
        <f>(J161*VLOOKUP(M161/J161,MAPPING!$B$15:$C$22,2,10))</f>
        <v>1200</v>
      </c>
      <c r="W161" s="100">
        <v>0</v>
      </c>
      <c r="X161" s="68">
        <f>IFERROR(IF($M161&lt;6.000001,0,VLOOKUP($M161,할증료!$B:$C,2,1)),0)</f>
        <v>0</v>
      </c>
      <c r="Y161" s="67">
        <v>0</v>
      </c>
      <c r="Z161" s="29">
        <f t="shared" si="44"/>
        <v>4550</v>
      </c>
      <c r="AB161" s="1" t="s">
        <v>1278</v>
      </c>
      <c r="AC161" s="1" t="s">
        <v>142</v>
      </c>
      <c r="AD161" s="1" t="s">
        <v>1279</v>
      </c>
      <c r="AE161" s="1" t="s">
        <v>1286</v>
      </c>
      <c r="AF161" s="1" t="s">
        <v>1287</v>
      </c>
      <c r="AG161" s="1" t="s">
        <v>1288</v>
      </c>
      <c r="AH161" s="1">
        <v>17010</v>
      </c>
      <c r="AI161" s="1" t="s">
        <v>47</v>
      </c>
      <c r="AJ161" s="20">
        <v>1</v>
      </c>
      <c r="AK161" s="21">
        <v>2</v>
      </c>
      <c r="AL161" s="21">
        <v>5.9</v>
      </c>
      <c r="AM161" s="21">
        <v>6</v>
      </c>
      <c r="AN161" s="1" t="s">
        <v>48</v>
      </c>
      <c r="AO161" s="21">
        <v>75.069999999999993</v>
      </c>
      <c r="AP161" s="1" t="s">
        <v>49</v>
      </c>
      <c r="AQ161" s="1" t="s">
        <v>49</v>
      </c>
      <c r="AR161" s="1" t="s">
        <v>49</v>
      </c>
      <c r="AS161" s="1" t="s">
        <v>49</v>
      </c>
      <c r="AT161" s="1" t="s">
        <v>49</v>
      </c>
      <c r="AU161" s="1" t="s">
        <v>143</v>
      </c>
      <c r="AV161" s="1" t="s">
        <v>144</v>
      </c>
      <c r="AW161" s="1" t="s">
        <v>1289</v>
      </c>
      <c r="AX161" s="1" t="s">
        <v>47</v>
      </c>
      <c r="AY161" s="1" t="s">
        <v>50</v>
      </c>
      <c r="AZ161" s="1" t="s">
        <v>1290</v>
      </c>
      <c r="BA161" s="1" t="s">
        <v>1291</v>
      </c>
      <c r="BB161" s="1" t="s">
        <v>1291</v>
      </c>
      <c r="BC161" s="1" t="s">
        <v>145</v>
      </c>
      <c r="BD161" s="1" t="s">
        <v>47</v>
      </c>
      <c r="BE161" s="1" t="s">
        <v>146</v>
      </c>
      <c r="BF161" s="1" t="s">
        <v>52</v>
      </c>
      <c r="BG161" s="1" t="s">
        <v>53</v>
      </c>
      <c r="BH161" s="1" t="s">
        <v>47</v>
      </c>
      <c r="BI161" s="1" t="s">
        <v>159</v>
      </c>
    </row>
    <row r="162" spans="2:61" x14ac:dyDescent="0.25">
      <c r="B162" s="16">
        <f t="shared" si="45"/>
        <v>158</v>
      </c>
      <c r="C162" s="16" t="str">
        <f t="shared" si="46"/>
        <v>CDG</v>
      </c>
      <c r="D162" s="16" t="str">
        <f t="shared" si="47"/>
        <v>2025-08-08</v>
      </c>
      <c r="E162" s="16" t="str">
        <f t="shared" si="48"/>
        <v>18042697115</v>
      </c>
      <c r="F162" s="16" t="str">
        <f t="shared" si="49"/>
        <v>PFR027987239</v>
      </c>
      <c r="G162" s="16" t="str">
        <f t="shared" si="50"/>
        <v>변준호</v>
      </c>
      <c r="H162" s="16" t="str">
        <f t="shared" si="41"/>
        <v>일반(목록배제,Normal-Manifest Exception)</v>
      </c>
      <c r="I162" s="16">
        <f t="shared" si="51"/>
        <v>115.49</v>
      </c>
      <c r="J162" s="16">
        <f t="shared" si="52"/>
        <v>1</v>
      </c>
      <c r="K162" s="43">
        <f t="shared" si="53"/>
        <v>2</v>
      </c>
      <c r="L162" s="43">
        <f t="shared" si="54"/>
        <v>1.2</v>
      </c>
      <c r="M162" s="43">
        <f t="shared" si="54"/>
        <v>2</v>
      </c>
      <c r="N162" s="43">
        <f t="shared" si="42"/>
        <v>2</v>
      </c>
      <c r="O162" s="23" t="str">
        <f t="shared" si="55"/>
        <v>PFR027987239</v>
      </c>
      <c r="P162" s="51">
        <f>VLOOKUP(C162,MAPPING!$B$24:$G$27,2,0)+(N162-0.5)/0.5*VLOOKUP(C162,MAPPING!$B$24:$G$27,4,0)</f>
        <v>0</v>
      </c>
      <c r="Q162" s="72">
        <f>VLOOKUP(C162,MAPPING!$B$24:$G$27,6,0)</f>
        <v>3350</v>
      </c>
      <c r="R162" s="105">
        <f>Q162*VLOOKUP(C162,MAPPING!$B$24:$H$27,7,0)</f>
        <v>3350</v>
      </c>
      <c r="S162" s="29">
        <f>VLOOKUP(H162,MAPPING!$B$3:$D$12,3,0)</f>
        <v>1100</v>
      </c>
      <c r="T162" s="67">
        <f t="shared" si="43"/>
        <v>0</v>
      </c>
      <c r="U162" s="75">
        <v>0</v>
      </c>
      <c r="V162" s="29">
        <f>(J162*VLOOKUP(M162/J162,MAPPING!$B$15:$C$22,2,10))</f>
        <v>0</v>
      </c>
      <c r="W162" s="100">
        <v>0</v>
      </c>
      <c r="X162" s="68">
        <f>IFERROR(IF($M162&lt;6.000001,0,VLOOKUP($M162,할증료!$B:$C,2,1)),0)</f>
        <v>0</v>
      </c>
      <c r="Y162" s="67">
        <v>0</v>
      </c>
      <c r="Z162" s="29">
        <f t="shared" si="44"/>
        <v>4450</v>
      </c>
      <c r="AB162" s="1" t="s">
        <v>1278</v>
      </c>
      <c r="AC162" s="1" t="s">
        <v>142</v>
      </c>
      <c r="AD162" s="1" t="s">
        <v>1279</v>
      </c>
      <c r="AE162" s="1" t="s">
        <v>1292</v>
      </c>
      <c r="AF162" s="1" t="s">
        <v>1293</v>
      </c>
      <c r="AG162" s="1" t="s">
        <v>1294</v>
      </c>
      <c r="AH162" s="1">
        <v>6608</v>
      </c>
      <c r="AI162" s="1" t="s">
        <v>47</v>
      </c>
      <c r="AJ162" s="20">
        <v>1</v>
      </c>
      <c r="AK162" s="21">
        <v>2</v>
      </c>
      <c r="AL162" s="21">
        <v>1.2</v>
      </c>
      <c r="AM162" s="21">
        <v>2</v>
      </c>
      <c r="AN162" s="1" t="s">
        <v>54</v>
      </c>
      <c r="AO162" s="21">
        <v>115.49</v>
      </c>
      <c r="AP162" s="1" t="s">
        <v>49</v>
      </c>
      <c r="AQ162" s="1" t="s">
        <v>49</v>
      </c>
      <c r="AR162" s="1" t="s">
        <v>49</v>
      </c>
      <c r="AS162" s="1" t="s">
        <v>49</v>
      </c>
      <c r="AT162" s="1" t="s">
        <v>49</v>
      </c>
      <c r="AU162" s="1" t="s">
        <v>143</v>
      </c>
      <c r="AV162" s="1" t="s">
        <v>144</v>
      </c>
      <c r="AW162" s="1" t="s">
        <v>1295</v>
      </c>
      <c r="AX162" s="1" t="s">
        <v>47</v>
      </c>
      <c r="AY162" s="1" t="s">
        <v>50</v>
      </c>
      <c r="AZ162" s="1" t="s">
        <v>1296</v>
      </c>
      <c r="BA162" s="1" t="s">
        <v>1297</v>
      </c>
      <c r="BB162" s="1" t="s">
        <v>1297</v>
      </c>
      <c r="BC162" s="1" t="s">
        <v>145</v>
      </c>
      <c r="BD162" s="1" t="s">
        <v>47</v>
      </c>
      <c r="BE162" s="1" t="s">
        <v>146</v>
      </c>
      <c r="BF162" s="1" t="s">
        <v>52</v>
      </c>
      <c r="BG162" s="1" t="s">
        <v>53</v>
      </c>
      <c r="BH162" s="1" t="s">
        <v>47</v>
      </c>
      <c r="BI162" s="1" t="s">
        <v>159</v>
      </c>
    </row>
    <row r="163" spans="2:61" x14ac:dyDescent="0.25">
      <c r="B163" s="16">
        <f t="shared" si="45"/>
        <v>159</v>
      </c>
      <c r="C163" s="16" t="str">
        <f t="shared" si="46"/>
        <v>CDG</v>
      </c>
      <c r="D163" s="16" t="str">
        <f t="shared" si="47"/>
        <v>2025-08-08</v>
      </c>
      <c r="E163" s="16" t="str">
        <f t="shared" si="48"/>
        <v>18042697115</v>
      </c>
      <c r="F163" s="16" t="str">
        <f t="shared" si="49"/>
        <v>PFR027987237</v>
      </c>
      <c r="G163" s="16" t="str">
        <f t="shared" si="50"/>
        <v>김철</v>
      </c>
      <c r="H163" s="16" t="str">
        <f t="shared" si="41"/>
        <v>목록(Manifest)</v>
      </c>
      <c r="I163" s="16">
        <f t="shared" si="51"/>
        <v>137.44</v>
      </c>
      <c r="J163" s="16">
        <f t="shared" si="52"/>
        <v>1</v>
      </c>
      <c r="K163" s="43">
        <f t="shared" si="53"/>
        <v>2</v>
      </c>
      <c r="L163" s="43">
        <f t="shared" si="54"/>
        <v>1.6</v>
      </c>
      <c r="M163" s="43">
        <f t="shared" si="54"/>
        <v>2</v>
      </c>
      <c r="N163" s="43">
        <f t="shared" si="42"/>
        <v>2</v>
      </c>
      <c r="O163" s="23" t="str">
        <f t="shared" si="55"/>
        <v>PFR027987237</v>
      </c>
      <c r="P163" s="51">
        <f>VLOOKUP(C163,MAPPING!$B$24:$G$27,2,0)+(N163-0.5)/0.5*VLOOKUP(C163,MAPPING!$B$24:$G$27,4,0)</f>
        <v>0</v>
      </c>
      <c r="Q163" s="72">
        <f>VLOOKUP(C163,MAPPING!$B$24:$G$27,6,0)</f>
        <v>3350</v>
      </c>
      <c r="R163" s="105">
        <f>Q163*VLOOKUP(C163,MAPPING!$B$24:$H$27,7,0)</f>
        <v>3350</v>
      </c>
      <c r="S163" s="29">
        <f>VLOOKUP(H163,MAPPING!$B$3:$D$12,3,0)</f>
        <v>0</v>
      </c>
      <c r="T163" s="67">
        <f t="shared" si="43"/>
        <v>0</v>
      </c>
      <c r="U163" s="75">
        <v>0</v>
      </c>
      <c r="V163" s="29">
        <f>(J163*VLOOKUP(M163/J163,MAPPING!$B$15:$C$22,2,10))</f>
        <v>0</v>
      </c>
      <c r="W163" s="100">
        <v>0</v>
      </c>
      <c r="X163" s="68">
        <f>IFERROR(IF($M163&lt;6.000001,0,VLOOKUP($M163,할증료!$B:$C,2,1)),0)</f>
        <v>0</v>
      </c>
      <c r="Y163" s="67">
        <v>0</v>
      </c>
      <c r="Z163" s="29">
        <f t="shared" si="44"/>
        <v>3350</v>
      </c>
      <c r="AB163" s="1" t="s">
        <v>1278</v>
      </c>
      <c r="AC163" s="1" t="s">
        <v>142</v>
      </c>
      <c r="AD163" s="1" t="s">
        <v>1279</v>
      </c>
      <c r="AE163" s="1" t="s">
        <v>1298</v>
      </c>
      <c r="AF163" s="1" t="s">
        <v>1299</v>
      </c>
      <c r="AG163" s="1" t="s">
        <v>1300</v>
      </c>
      <c r="AH163" s="1">
        <v>10063</v>
      </c>
      <c r="AI163" s="1" t="s">
        <v>47</v>
      </c>
      <c r="AJ163" s="20">
        <v>1</v>
      </c>
      <c r="AK163" s="21">
        <v>2</v>
      </c>
      <c r="AL163" s="21">
        <v>1.6</v>
      </c>
      <c r="AM163" s="21">
        <v>2</v>
      </c>
      <c r="AN163" s="1" t="s">
        <v>48</v>
      </c>
      <c r="AO163" s="21">
        <v>137.44</v>
      </c>
      <c r="AP163" s="1" t="s">
        <v>49</v>
      </c>
      <c r="AQ163" s="1" t="s">
        <v>49</v>
      </c>
      <c r="AR163" s="1" t="s">
        <v>49</v>
      </c>
      <c r="AS163" s="1" t="s">
        <v>49</v>
      </c>
      <c r="AT163" s="1" t="s">
        <v>49</v>
      </c>
      <c r="AU163" s="1" t="s">
        <v>143</v>
      </c>
      <c r="AV163" s="1" t="s">
        <v>144</v>
      </c>
      <c r="AW163" s="1" t="s">
        <v>1301</v>
      </c>
      <c r="AX163" s="1" t="s">
        <v>47</v>
      </c>
      <c r="AY163" s="1" t="s">
        <v>50</v>
      </c>
      <c r="AZ163" s="1" t="s">
        <v>1302</v>
      </c>
      <c r="BA163" s="1" t="s">
        <v>1303</v>
      </c>
      <c r="BB163" s="1" t="s">
        <v>1303</v>
      </c>
      <c r="BC163" s="1" t="s">
        <v>145</v>
      </c>
      <c r="BD163" s="1" t="s">
        <v>47</v>
      </c>
      <c r="BE163" s="1" t="s">
        <v>146</v>
      </c>
      <c r="BF163" s="1" t="s">
        <v>52</v>
      </c>
      <c r="BG163" s="1" t="s">
        <v>53</v>
      </c>
      <c r="BH163" s="1" t="s">
        <v>47</v>
      </c>
      <c r="BI163" s="1" t="s">
        <v>159</v>
      </c>
    </row>
    <row r="164" spans="2:61" x14ac:dyDescent="0.25">
      <c r="B164" s="16">
        <f t="shared" si="45"/>
        <v>160</v>
      </c>
      <c r="C164" s="16" t="str">
        <f t="shared" si="46"/>
        <v>CDG</v>
      </c>
      <c r="D164" s="16" t="str">
        <f t="shared" si="47"/>
        <v>2025-08-08</v>
      </c>
      <c r="E164" s="16" t="str">
        <f t="shared" si="48"/>
        <v>18042697115</v>
      </c>
      <c r="F164" s="16" t="str">
        <f t="shared" si="49"/>
        <v>PFR027987233</v>
      </c>
      <c r="G164" s="16" t="str">
        <f t="shared" si="50"/>
        <v>차은주</v>
      </c>
      <c r="H164" s="16" t="str">
        <f t="shared" si="41"/>
        <v>간이(Simple)</v>
      </c>
      <c r="I164" s="16">
        <f t="shared" si="51"/>
        <v>153.59</v>
      </c>
      <c r="J164" s="16">
        <f t="shared" si="52"/>
        <v>1</v>
      </c>
      <c r="K164" s="43">
        <f t="shared" si="53"/>
        <v>4</v>
      </c>
      <c r="L164" s="43">
        <f t="shared" si="54"/>
        <v>7.6</v>
      </c>
      <c r="M164" s="43">
        <f t="shared" si="54"/>
        <v>8</v>
      </c>
      <c r="N164" s="43">
        <f t="shared" si="42"/>
        <v>8</v>
      </c>
      <c r="O164" s="23" t="str">
        <f t="shared" si="55"/>
        <v>PFR027987233</v>
      </c>
      <c r="P164" s="51">
        <f>VLOOKUP(C164,MAPPING!$B$24:$G$27,2,0)+(N164-0.5)/0.5*VLOOKUP(C164,MAPPING!$B$24:$G$27,4,0)</f>
        <v>0</v>
      </c>
      <c r="Q164" s="72">
        <f>VLOOKUP(C164,MAPPING!$B$24:$G$27,6,0)</f>
        <v>3350</v>
      </c>
      <c r="R164" s="105">
        <f>Q164*VLOOKUP(C164,MAPPING!$B$24:$H$27,7,0)</f>
        <v>3350</v>
      </c>
      <c r="S164" s="29">
        <f>VLOOKUP(H164,MAPPING!$B$3:$D$12,3,0)</f>
        <v>1100</v>
      </c>
      <c r="T164" s="67">
        <f t="shared" si="43"/>
        <v>0</v>
      </c>
      <c r="U164" s="75">
        <v>0</v>
      </c>
      <c r="V164" s="29">
        <f>(J164*VLOOKUP(M164/J164,MAPPING!$B$15:$C$22,2,10))</f>
        <v>1200</v>
      </c>
      <c r="W164" s="100">
        <v>0</v>
      </c>
      <c r="X164" s="68">
        <f>IFERROR(IF($M164&lt;6.000001,0,VLOOKUP($M164,할증료!$B:$C,2,1)),0)</f>
        <v>300</v>
      </c>
      <c r="Y164" s="67">
        <v>0</v>
      </c>
      <c r="Z164" s="29">
        <f t="shared" si="44"/>
        <v>5950</v>
      </c>
      <c r="AB164" s="1" t="s">
        <v>1278</v>
      </c>
      <c r="AC164" s="1" t="s">
        <v>142</v>
      </c>
      <c r="AD164" s="1" t="s">
        <v>1279</v>
      </c>
      <c r="AE164" s="1" t="s">
        <v>1304</v>
      </c>
      <c r="AF164" s="1" t="s">
        <v>261</v>
      </c>
      <c r="AG164" s="1" t="s">
        <v>257</v>
      </c>
      <c r="AH164" s="1">
        <v>16805</v>
      </c>
      <c r="AI164" s="1" t="s">
        <v>47</v>
      </c>
      <c r="AJ164" s="20">
        <v>1</v>
      </c>
      <c r="AK164" s="21">
        <v>4</v>
      </c>
      <c r="AL164" s="21">
        <v>7.6</v>
      </c>
      <c r="AM164" s="21">
        <v>8</v>
      </c>
      <c r="AN164" s="1" t="s">
        <v>56</v>
      </c>
      <c r="AO164" s="21">
        <v>153.59</v>
      </c>
      <c r="AP164" s="1" t="s">
        <v>49</v>
      </c>
      <c r="AQ164" s="1" t="s">
        <v>49</v>
      </c>
      <c r="AR164" s="1" t="s">
        <v>49</v>
      </c>
      <c r="AS164" s="1" t="s">
        <v>49</v>
      </c>
      <c r="AT164" s="1" t="s">
        <v>49</v>
      </c>
      <c r="AU164" s="1" t="s">
        <v>143</v>
      </c>
      <c r="AV164" s="1" t="s">
        <v>144</v>
      </c>
      <c r="AW164" s="1" t="s">
        <v>292</v>
      </c>
      <c r="AX164" s="1" t="s">
        <v>47</v>
      </c>
      <c r="AY164" s="1" t="s">
        <v>50</v>
      </c>
      <c r="AZ164" s="1" t="s">
        <v>1305</v>
      </c>
      <c r="BA164" s="1" t="s">
        <v>1306</v>
      </c>
      <c r="BB164" s="1" t="s">
        <v>1306</v>
      </c>
      <c r="BC164" s="1" t="s">
        <v>145</v>
      </c>
      <c r="BD164" s="1" t="s">
        <v>47</v>
      </c>
      <c r="BE164" s="1" t="s">
        <v>146</v>
      </c>
      <c r="BF164" s="1" t="s">
        <v>52</v>
      </c>
      <c r="BG164" s="1" t="s">
        <v>53</v>
      </c>
      <c r="BH164" s="1" t="s">
        <v>47</v>
      </c>
      <c r="BI164" s="1" t="s">
        <v>159</v>
      </c>
    </row>
    <row r="165" spans="2:61" x14ac:dyDescent="0.25">
      <c r="B165" s="16">
        <f t="shared" si="45"/>
        <v>161</v>
      </c>
      <c r="C165" s="16" t="str">
        <f t="shared" si="46"/>
        <v>CDG</v>
      </c>
      <c r="D165" s="16" t="str">
        <f t="shared" si="47"/>
        <v>2025-08-08</v>
      </c>
      <c r="E165" s="16" t="str">
        <f t="shared" si="48"/>
        <v>18042697115</v>
      </c>
      <c r="F165" s="16" t="str">
        <f t="shared" si="49"/>
        <v>PFR027987232</v>
      </c>
      <c r="G165" s="16" t="str">
        <f t="shared" si="50"/>
        <v>한성우</v>
      </c>
      <c r="H165" s="16" t="str">
        <f t="shared" si="41"/>
        <v>목록(Manifest)</v>
      </c>
      <c r="I165" s="16">
        <f t="shared" si="51"/>
        <v>28.87</v>
      </c>
      <c r="J165" s="16">
        <f t="shared" si="52"/>
        <v>1</v>
      </c>
      <c r="K165" s="43">
        <f t="shared" si="53"/>
        <v>0.5</v>
      </c>
      <c r="L165" s="43">
        <f t="shared" si="54"/>
        <v>0.5</v>
      </c>
      <c r="M165" s="43">
        <f t="shared" si="54"/>
        <v>0.5</v>
      </c>
      <c r="N165" s="43">
        <f t="shared" si="42"/>
        <v>0.5</v>
      </c>
      <c r="O165" s="23" t="str">
        <f t="shared" si="55"/>
        <v>PFR027987232</v>
      </c>
      <c r="P165" s="51">
        <f>VLOOKUP(C165,MAPPING!$B$24:$G$27,2,0)+(N165-0.5)/0.5*VLOOKUP(C165,MAPPING!$B$24:$G$27,4,0)</f>
        <v>0</v>
      </c>
      <c r="Q165" s="72">
        <f>VLOOKUP(C165,MAPPING!$B$24:$G$27,6,0)</f>
        <v>3350</v>
      </c>
      <c r="R165" s="105">
        <f>Q165*VLOOKUP(C165,MAPPING!$B$24:$H$27,7,0)</f>
        <v>3350</v>
      </c>
      <c r="S165" s="29">
        <f>VLOOKUP(H165,MAPPING!$B$3:$D$12,3,0)</f>
        <v>0</v>
      </c>
      <c r="T165" s="67">
        <f t="shared" si="43"/>
        <v>0</v>
      </c>
      <c r="U165" s="75">
        <v>0</v>
      </c>
      <c r="V165" s="29">
        <f>(J165*VLOOKUP(M165/J165,MAPPING!$B$15:$C$22,2,10))</f>
        <v>0</v>
      </c>
      <c r="W165" s="100">
        <v>0</v>
      </c>
      <c r="X165" s="68">
        <f>IFERROR(IF($M165&lt;6.000001,0,VLOOKUP($M165,할증료!$B:$C,2,1)),0)</f>
        <v>0</v>
      </c>
      <c r="Y165" s="67">
        <v>0</v>
      </c>
      <c r="Z165" s="29">
        <f t="shared" si="44"/>
        <v>3350</v>
      </c>
      <c r="AB165" s="1" t="s">
        <v>1278</v>
      </c>
      <c r="AC165" s="1" t="s">
        <v>142</v>
      </c>
      <c r="AD165" s="1" t="s">
        <v>1279</v>
      </c>
      <c r="AE165" s="1" t="s">
        <v>1307</v>
      </c>
      <c r="AF165" s="1" t="s">
        <v>1308</v>
      </c>
      <c r="AG165" s="1" t="s">
        <v>1309</v>
      </c>
      <c r="AH165" s="1">
        <v>48045</v>
      </c>
      <c r="AI165" s="1" t="s">
        <v>47</v>
      </c>
      <c r="AJ165" s="20">
        <v>1</v>
      </c>
      <c r="AK165" s="21">
        <v>0.5</v>
      </c>
      <c r="AL165" s="21">
        <v>0.5</v>
      </c>
      <c r="AM165" s="21">
        <v>0.5</v>
      </c>
      <c r="AN165" s="1" t="s">
        <v>48</v>
      </c>
      <c r="AO165" s="21">
        <v>28.87</v>
      </c>
      <c r="AP165" s="1" t="s">
        <v>49</v>
      </c>
      <c r="AQ165" s="1" t="s">
        <v>49</v>
      </c>
      <c r="AR165" s="1" t="s">
        <v>49</v>
      </c>
      <c r="AS165" s="1" t="s">
        <v>49</v>
      </c>
      <c r="AT165" s="1" t="s">
        <v>49</v>
      </c>
      <c r="AU165" s="1" t="s">
        <v>143</v>
      </c>
      <c r="AV165" s="1" t="s">
        <v>144</v>
      </c>
      <c r="AW165" s="1" t="s">
        <v>1310</v>
      </c>
      <c r="AX165" s="1" t="s">
        <v>47</v>
      </c>
      <c r="AY165" s="1" t="s">
        <v>50</v>
      </c>
      <c r="AZ165" s="1" t="s">
        <v>1311</v>
      </c>
      <c r="BA165" s="1" t="s">
        <v>1312</v>
      </c>
      <c r="BB165" s="1" t="s">
        <v>1312</v>
      </c>
      <c r="BC165" s="1" t="s">
        <v>145</v>
      </c>
      <c r="BD165" s="1" t="s">
        <v>47</v>
      </c>
      <c r="BE165" s="1" t="s">
        <v>146</v>
      </c>
      <c r="BF165" s="1" t="s">
        <v>52</v>
      </c>
      <c r="BG165" s="1" t="s">
        <v>53</v>
      </c>
      <c r="BH165" s="1" t="s">
        <v>47</v>
      </c>
      <c r="BI165" s="1" t="s">
        <v>159</v>
      </c>
    </row>
    <row r="166" spans="2:61" x14ac:dyDescent="0.25">
      <c r="B166" s="16">
        <f t="shared" si="45"/>
        <v>162</v>
      </c>
      <c r="C166" s="16" t="str">
        <f t="shared" si="46"/>
        <v>CDG</v>
      </c>
      <c r="D166" s="16" t="str">
        <f t="shared" si="47"/>
        <v>2025-08-08</v>
      </c>
      <c r="E166" s="16" t="str">
        <f t="shared" si="48"/>
        <v>18042697115</v>
      </c>
      <c r="F166" s="16" t="str">
        <f t="shared" si="49"/>
        <v>PFR027987226</v>
      </c>
      <c r="G166" s="16" t="str">
        <f t="shared" si="50"/>
        <v>박준상</v>
      </c>
      <c r="H166" s="16" t="str">
        <f t="shared" si="41"/>
        <v>목록(Manifest)</v>
      </c>
      <c r="I166" s="16">
        <f t="shared" si="51"/>
        <v>66.930000000000007</v>
      </c>
      <c r="J166" s="16">
        <f t="shared" si="52"/>
        <v>1</v>
      </c>
      <c r="K166" s="43">
        <f t="shared" si="53"/>
        <v>0.5</v>
      </c>
      <c r="L166" s="43">
        <f t="shared" si="54"/>
        <v>0.5</v>
      </c>
      <c r="M166" s="43">
        <f t="shared" si="54"/>
        <v>0.5</v>
      </c>
      <c r="N166" s="43">
        <f t="shared" si="42"/>
        <v>0.5</v>
      </c>
      <c r="O166" s="23" t="str">
        <f t="shared" si="55"/>
        <v>PFR027987226</v>
      </c>
      <c r="P166" s="51">
        <f>VLOOKUP(C166,MAPPING!$B$24:$G$27,2,0)+(N166-0.5)/0.5*VLOOKUP(C166,MAPPING!$B$24:$G$27,4,0)</f>
        <v>0</v>
      </c>
      <c r="Q166" s="72">
        <f>VLOOKUP(C166,MAPPING!$B$24:$G$27,6,0)</f>
        <v>3350</v>
      </c>
      <c r="R166" s="105">
        <f>Q166*VLOOKUP(C166,MAPPING!$B$24:$H$27,7,0)</f>
        <v>3350</v>
      </c>
      <c r="S166" s="29">
        <f>VLOOKUP(H166,MAPPING!$B$3:$D$12,3,0)</f>
        <v>0</v>
      </c>
      <c r="T166" s="67">
        <f t="shared" si="43"/>
        <v>0</v>
      </c>
      <c r="U166" s="75">
        <v>0</v>
      </c>
      <c r="V166" s="29">
        <f>(J166*VLOOKUP(M166/J166,MAPPING!$B$15:$C$22,2,10))</f>
        <v>0</v>
      </c>
      <c r="W166" s="100">
        <v>0</v>
      </c>
      <c r="X166" s="68">
        <f>IFERROR(IF($M166&lt;6.000001,0,VLOOKUP($M166,할증료!$B:$C,2,1)),0)</f>
        <v>0</v>
      </c>
      <c r="Y166" s="67">
        <v>0</v>
      </c>
      <c r="Z166" s="29">
        <f t="shared" si="44"/>
        <v>3350</v>
      </c>
      <c r="AB166" s="1" t="s">
        <v>1278</v>
      </c>
      <c r="AC166" s="1" t="s">
        <v>142</v>
      </c>
      <c r="AD166" s="1" t="s">
        <v>1279</v>
      </c>
      <c r="AE166" s="1" t="s">
        <v>1313</v>
      </c>
      <c r="AF166" s="1" t="s">
        <v>1314</v>
      </c>
      <c r="AG166" s="1" t="s">
        <v>1315</v>
      </c>
      <c r="AH166" s="1">
        <v>8851</v>
      </c>
      <c r="AI166" s="1" t="s">
        <v>47</v>
      </c>
      <c r="AJ166" s="20">
        <v>1</v>
      </c>
      <c r="AK166" s="21">
        <v>0.5</v>
      </c>
      <c r="AL166" s="21">
        <v>0.5</v>
      </c>
      <c r="AM166" s="21">
        <v>0.5</v>
      </c>
      <c r="AN166" s="1" t="s">
        <v>48</v>
      </c>
      <c r="AO166" s="21">
        <v>66.930000000000007</v>
      </c>
      <c r="AP166" s="1" t="s">
        <v>49</v>
      </c>
      <c r="AQ166" s="1" t="s">
        <v>49</v>
      </c>
      <c r="AR166" s="1" t="s">
        <v>49</v>
      </c>
      <c r="AS166" s="1" t="s">
        <v>49</v>
      </c>
      <c r="AT166" s="1" t="s">
        <v>49</v>
      </c>
      <c r="AU166" s="1" t="s">
        <v>143</v>
      </c>
      <c r="AV166" s="1" t="s">
        <v>144</v>
      </c>
      <c r="AW166" s="1" t="s">
        <v>461</v>
      </c>
      <c r="AX166" s="1" t="s">
        <v>47</v>
      </c>
      <c r="AY166" s="1" t="s">
        <v>50</v>
      </c>
      <c r="AZ166" s="1" t="s">
        <v>1316</v>
      </c>
      <c r="BA166" s="1" t="s">
        <v>1317</v>
      </c>
      <c r="BB166" s="1" t="s">
        <v>1317</v>
      </c>
      <c r="BC166" s="1" t="s">
        <v>145</v>
      </c>
      <c r="BD166" s="1" t="s">
        <v>47</v>
      </c>
      <c r="BE166" s="1" t="s">
        <v>146</v>
      </c>
      <c r="BF166" s="1" t="s">
        <v>52</v>
      </c>
      <c r="BG166" s="1" t="s">
        <v>53</v>
      </c>
      <c r="BH166" s="1" t="s">
        <v>47</v>
      </c>
      <c r="BI166" s="1" t="s">
        <v>159</v>
      </c>
    </row>
    <row r="167" spans="2:61" x14ac:dyDescent="0.25">
      <c r="B167" s="16">
        <f t="shared" si="45"/>
        <v>163</v>
      </c>
      <c r="C167" s="16" t="str">
        <f t="shared" si="46"/>
        <v>CDG</v>
      </c>
      <c r="D167" s="16" t="str">
        <f t="shared" si="47"/>
        <v>2025-08-08</v>
      </c>
      <c r="E167" s="16" t="str">
        <f t="shared" si="48"/>
        <v>18042697115</v>
      </c>
      <c r="F167" s="16" t="str">
        <f t="shared" si="49"/>
        <v>PFR027987224</v>
      </c>
      <c r="G167" s="16" t="str">
        <f t="shared" si="50"/>
        <v>김한별</v>
      </c>
      <c r="H167" s="16" t="str">
        <f t="shared" si="41"/>
        <v>목록(Manifest)</v>
      </c>
      <c r="I167" s="16">
        <f t="shared" si="51"/>
        <v>63.51</v>
      </c>
      <c r="J167" s="16">
        <f t="shared" si="52"/>
        <v>1</v>
      </c>
      <c r="K167" s="43">
        <f t="shared" si="53"/>
        <v>4</v>
      </c>
      <c r="L167" s="43">
        <f t="shared" si="54"/>
        <v>4.7</v>
      </c>
      <c r="M167" s="43">
        <f t="shared" si="54"/>
        <v>4.7</v>
      </c>
      <c r="N167" s="43">
        <f t="shared" si="42"/>
        <v>5</v>
      </c>
      <c r="O167" s="23" t="str">
        <f t="shared" si="55"/>
        <v>PFR027987224</v>
      </c>
      <c r="P167" s="51">
        <f>VLOOKUP(C167,MAPPING!$B$24:$G$27,2,0)+(N167-0.5)/0.5*VLOOKUP(C167,MAPPING!$B$24:$G$27,4,0)</f>
        <v>0</v>
      </c>
      <c r="Q167" s="72">
        <f>VLOOKUP(C167,MAPPING!$B$24:$G$27,6,0)</f>
        <v>3350</v>
      </c>
      <c r="R167" s="105">
        <f>Q167*VLOOKUP(C167,MAPPING!$B$24:$H$27,7,0)</f>
        <v>3350</v>
      </c>
      <c r="S167" s="29">
        <f>VLOOKUP(H167,MAPPING!$B$3:$D$12,3,0)</f>
        <v>0</v>
      </c>
      <c r="T167" s="67">
        <f t="shared" si="43"/>
        <v>0</v>
      </c>
      <c r="U167" s="75">
        <v>0</v>
      </c>
      <c r="V167" s="29">
        <f>(J167*VLOOKUP(M167/J167,MAPPING!$B$15:$C$22,2,10))</f>
        <v>550</v>
      </c>
      <c r="W167" s="100">
        <v>0</v>
      </c>
      <c r="X167" s="68">
        <f>IFERROR(IF($M167&lt;6.000001,0,VLOOKUP($M167,할증료!$B:$C,2,1)),0)</f>
        <v>0</v>
      </c>
      <c r="Y167" s="67">
        <v>0</v>
      </c>
      <c r="Z167" s="29">
        <f t="shared" si="44"/>
        <v>3900</v>
      </c>
      <c r="AB167" s="1" t="s">
        <v>1278</v>
      </c>
      <c r="AC167" s="1" t="s">
        <v>142</v>
      </c>
      <c r="AD167" s="1" t="s">
        <v>1279</v>
      </c>
      <c r="AE167" s="1" t="s">
        <v>1318</v>
      </c>
      <c r="AF167" s="1" t="s">
        <v>1319</v>
      </c>
      <c r="AG167" s="1" t="s">
        <v>1320</v>
      </c>
      <c r="AH167" s="1">
        <v>22019</v>
      </c>
      <c r="AI167" s="1" t="s">
        <v>47</v>
      </c>
      <c r="AJ167" s="20">
        <v>1</v>
      </c>
      <c r="AK167" s="21">
        <v>4</v>
      </c>
      <c r="AL167" s="21">
        <v>4.7</v>
      </c>
      <c r="AM167" s="21">
        <v>4.7</v>
      </c>
      <c r="AN167" s="1" t="s">
        <v>48</v>
      </c>
      <c r="AO167" s="21">
        <v>63.51</v>
      </c>
      <c r="AP167" s="1" t="s">
        <v>49</v>
      </c>
      <c r="AQ167" s="1" t="s">
        <v>49</v>
      </c>
      <c r="AR167" s="1" t="s">
        <v>49</v>
      </c>
      <c r="AS167" s="1" t="s">
        <v>49</v>
      </c>
      <c r="AT167" s="1" t="s">
        <v>49</v>
      </c>
      <c r="AU167" s="1" t="s">
        <v>143</v>
      </c>
      <c r="AV167" s="1" t="s">
        <v>144</v>
      </c>
      <c r="AW167" s="1" t="s">
        <v>1321</v>
      </c>
      <c r="AX167" s="1" t="s">
        <v>47</v>
      </c>
      <c r="AY167" s="1" t="s">
        <v>50</v>
      </c>
      <c r="AZ167" s="1" t="s">
        <v>1322</v>
      </c>
      <c r="BA167" s="1" t="s">
        <v>1323</v>
      </c>
      <c r="BB167" s="1" t="s">
        <v>1323</v>
      </c>
      <c r="BC167" s="1" t="s">
        <v>145</v>
      </c>
      <c r="BD167" s="1" t="s">
        <v>47</v>
      </c>
      <c r="BE167" s="1" t="s">
        <v>146</v>
      </c>
      <c r="BF167" s="1" t="s">
        <v>52</v>
      </c>
      <c r="BG167" s="1" t="s">
        <v>53</v>
      </c>
      <c r="BH167" s="1" t="s">
        <v>47</v>
      </c>
      <c r="BI167" s="1" t="s">
        <v>159</v>
      </c>
    </row>
    <row r="168" spans="2:61" x14ac:dyDescent="0.25">
      <c r="B168" s="16">
        <f t="shared" si="45"/>
        <v>164</v>
      </c>
      <c r="C168" s="16" t="str">
        <f t="shared" si="46"/>
        <v>CDG</v>
      </c>
      <c r="D168" s="16" t="str">
        <f t="shared" si="47"/>
        <v>2025-08-08</v>
      </c>
      <c r="E168" s="16" t="str">
        <f t="shared" si="48"/>
        <v>18042697115</v>
      </c>
      <c r="F168" s="16" t="str">
        <f t="shared" si="49"/>
        <v>PFR027987222</v>
      </c>
      <c r="G168" s="16" t="str">
        <f t="shared" si="50"/>
        <v>김민선</v>
      </c>
      <c r="H168" s="16" t="str">
        <f t="shared" si="41"/>
        <v>목록(Manifest)</v>
      </c>
      <c r="I168" s="16">
        <f t="shared" si="51"/>
        <v>108.79</v>
      </c>
      <c r="J168" s="16">
        <f t="shared" si="52"/>
        <v>1</v>
      </c>
      <c r="K168" s="43">
        <f t="shared" si="53"/>
        <v>1</v>
      </c>
      <c r="L168" s="43">
        <f t="shared" si="54"/>
        <v>1.4</v>
      </c>
      <c r="M168" s="43">
        <f t="shared" si="54"/>
        <v>1.4</v>
      </c>
      <c r="N168" s="43">
        <f t="shared" si="42"/>
        <v>1.5</v>
      </c>
      <c r="O168" s="23" t="str">
        <f t="shared" si="55"/>
        <v>PFR027987222</v>
      </c>
      <c r="P168" s="51">
        <f>VLOOKUP(C168,MAPPING!$B$24:$G$27,2,0)+(N168-0.5)/0.5*VLOOKUP(C168,MAPPING!$B$24:$G$27,4,0)</f>
        <v>0</v>
      </c>
      <c r="Q168" s="72">
        <f>VLOOKUP(C168,MAPPING!$B$24:$G$27,6,0)</f>
        <v>3350</v>
      </c>
      <c r="R168" s="105">
        <f>Q168*VLOOKUP(C168,MAPPING!$B$24:$H$27,7,0)</f>
        <v>3350</v>
      </c>
      <c r="S168" s="29">
        <f>VLOOKUP(H168,MAPPING!$B$3:$D$12,3,0)</f>
        <v>0</v>
      </c>
      <c r="T168" s="67">
        <f t="shared" si="43"/>
        <v>0</v>
      </c>
      <c r="U168" s="75">
        <v>0</v>
      </c>
      <c r="V168" s="29">
        <f>(J168*VLOOKUP(M168/J168,MAPPING!$B$15:$C$22,2,10))</f>
        <v>0</v>
      </c>
      <c r="W168" s="100">
        <v>0</v>
      </c>
      <c r="X168" s="68">
        <f>IFERROR(IF($M168&lt;6.000001,0,VLOOKUP($M168,할증료!$B:$C,2,1)),0)</f>
        <v>0</v>
      </c>
      <c r="Y168" s="67">
        <v>0</v>
      </c>
      <c r="Z168" s="29">
        <f t="shared" si="44"/>
        <v>3350</v>
      </c>
      <c r="AB168" s="1" t="s">
        <v>1278</v>
      </c>
      <c r="AC168" s="1" t="s">
        <v>142</v>
      </c>
      <c r="AD168" s="1" t="s">
        <v>1279</v>
      </c>
      <c r="AE168" s="1" t="s">
        <v>1324</v>
      </c>
      <c r="AF168" s="1" t="s">
        <v>448</v>
      </c>
      <c r="AG168" s="1" t="s">
        <v>1325</v>
      </c>
      <c r="AH168" s="1">
        <v>4403</v>
      </c>
      <c r="AI168" s="1" t="s">
        <v>47</v>
      </c>
      <c r="AJ168" s="20">
        <v>1</v>
      </c>
      <c r="AK168" s="21">
        <v>1</v>
      </c>
      <c r="AL168" s="21">
        <v>1.4</v>
      </c>
      <c r="AM168" s="21">
        <v>1.4</v>
      </c>
      <c r="AN168" s="1" t="s">
        <v>48</v>
      </c>
      <c r="AO168" s="21">
        <v>108.79</v>
      </c>
      <c r="AP168" s="1" t="s">
        <v>49</v>
      </c>
      <c r="AQ168" s="1" t="s">
        <v>49</v>
      </c>
      <c r="AR168" s="1" t="s">
        <v>49</v>
      </c>
      <c r="AS168" s="1" t="s">
        <v>49</v>
      </c>
      <c r="AT168" s="1" t="s">
        <v>49</v>
      </c>
      <c r="AU168" s="1" t="s">
        <v>143</v>
      </c>
      <c r="AV168" s="1" t="s">
        <v>144</v>
      </c>
      <c r="AW168" s="1" t="s">
        <v>1326</v>
      </c>
      <c r="AX168" s="1" t="s">
        <v>47</v>
      </c>
      <c r="AY168" s="1" t="s">
        <v>50</v>
      </c>
      <c r="AZ168" s="1" t="s">
        <v>1327</v>
      </c>
      <c r="BA168" s="1" t="s">
        <v>1328</v>
      </c>
      <c r="BB168" s="1" t="s">
        <v>1328</v>
      </c>
      <c r="BC168" s="1" t="s">
        <v>145</v>
      </c>
      <c r="BD168" s="1" t="s">
        <v>47</v>
      </c>
      <c r="BE168" s="1" t="s">
        <v>146</v>
      </c>
      <c r="BF168" s="1" t="s">
        <v>52</v>
      </c>
      <c r="BG168" s="1" t="s">
        <v>53</v>
      </c>
      <c r="BH168" s="1" t="s">
        <v>47</v>
      </c>
      <c r="BI168" s="1" t="s">
        <v>159</v>
      </c>
    </row>
    <row r="169" spans="2:61" x14ac:dyDescent="0.25">
      <c r="B169" s="16">
        <f t="shared" si="45"/>
        <v>165</v>
      </c>
      <c r="C169" s="16" t="str">
        <f t="shared" si="46"/>
        <v>CDG</v>
      </c>
      <c r="D169" s="16" t="str">
        <f t="shared" si="47"/>
        <v>2025-08-08</v>
      </c>
      <c r="E169" s="16" t="str">
        <f t="shared" si="48"/>
        <v>18042697115</v>
      </c>
      <c r="F169" s="16" t="str">
        <f t="shared" si="49"/>
        <v>PFR027987217</v>
      </c>
      <c r="G169" s="16" t="str">
        <f t="shared" si="50"/>
        <v>김남훈</v>
      </c>
      <c r="H169" s="16" t="str">
        <f t="shared" si="41"/>
        <v>목록(Manifest)</v>
      </c>
      <c r="I169" s="16">
        <f t="shared" si="51"/>
        <v>84.31</v>
      </c>
      <c r="J169" s="16">
        <f t="shared" si="52"/>
        <v>1</v>
      </c>
      <c r="K169" s="43">
        <f t="shared" si="53"/>
        <v>3</v>
      </c>
      <c r="L169" s="43">
        <f t="shared" si="54"/>
        <v>4.3</v>
      </c>
      <c r="M169" s="43">
        <f t="shared" si="54"/>
        <v>4.3</v>
      </c>
      <c r="N169" s="43">
        <f t="shared" si="42"/>
        <v>4.5</v>
      </c>
      <c r="O169" s="23" t="str">
        <f t="shared" si="55"/>
        <v>PFR027987217</v>
      </c>
      <c r="P169" s="51">
        <f>VLOOKUP(C169,MAPPING!$B$24:$G$27,2,0)+(N169-0.5)/0.5*VLOOKUP(C169,MAPPING!$B$24:$G$27,4,0)</f>
        <v>0</v>
      </c>
      <c r="Q169" s="72">
        <f>VLOOKUP(C169,MAPPING!$B$24:$G$27,6,0)</f>
        <v>3350</v>
      </c>
      <c r="R169" s="105">
        <f>Q169*VLOOKUP(C169,MAPPING!$B$24:$H$27,7,0)</f>
        <v>3350</v>
      </c>
      <c r="S169" s="29">
        <f>VLOOKUP(H169,MAPPING!$B$3:$D$12,3,0)</f>
        <v>0</v>
      </c>
      <c r="T169" s="67">
        <f t="shared" si="43"/>
        <v>0</v>
      </c>
      <c r="U169" s="75">
        <v>0</v>
      </c>
      <c r="V169" s="29">
        <f>(J169*VLOOKUP(M169/J169,MAPPING!$B$15:$C$22,2,10))</f>
        <v>550</v>
      </c>
      <c r="W169" s="100">
        <v>0</v>
      </c>
      <c r="X169" s="68">
        <f>IFERROR(IF($M169&lt;6.000001,0,VLOOKUP($M169,할증료!$B:$C,2,1)),0)</f>
        <v>0</v>
      </c>
      <c r="Y169" s="67">
        <v>0</v>
      </c>
      <c r="Z169" s="29">
        <f t="shared" si="44"/>
        <v>3900</v>
      </c>
      <c r="AB169" s="1" t="s">
        <v>1278</v>
      </c>
      <c r="AC169" s="1" t="s">
        <v>142</v>
      </c>
      <c r="AD169" s="1" t="s">
        <v>1279</v>
      </c>
      <c r="AE169" s="1" t="s">
        <v>1329</v>
      </c>
      <c r="AF169" s="1" t="s">
        <v>231</v>
      </c>
      <c r="AG169" s="1" t="s">
        <v>232</v>
      </c>
      <c r="AH169" s="1">
        <v>48548</v>
      </c>
      <c r="AI169" s="1" t="s">
        <v>47</v>
      </c>
      <c r="AJ169" s="20">
        <v>1</v>
      </c>
      <c r="AK169" s="21">
        <v>3</v>
      </c>
      <c r="AL169" s="21">
        <v>4.3</v>
      </c>
      <c r="AM169" s="21">
        <v>4.3</v>
      </c>
      <c r="AN169" s="1" t="s">
        <v>48</v>
      </c>
      <c r="AO169" s="21">
        <v>84.31</v>
      </c>
      <c r="AP169" s="1" t="s">
        <v>49</v>
      </c>
      <c r="AQ169" s="1" t="s">
        <v>49</v>
      </c>
      <c r="AR169" s="1" t="s">
        <v>49</v>
      </c>
      <c r="AS169" s="1" t="s">
        <v>49</v>
      </c>
      <c r="AT169" s="1" t="s">
        <v>49</v>
      </c>
      <c r="AU169" s="1" t="s">
        <v>143</v>
      </c>
      <c r="AV169" s="1" t="s">
        <v>144</v>
      </c>
      <c r="AW169" s="1" t="s">
        <v>262</v>
      </c>
      <c r="AX169" s="1" t="s">
        <v>47</v>
      </c>
      <c r="AY169" s="1" t="s">
        <v>50</v>
      </c>
      <c r="AZ169" s="1" t="s">
        <v>1330</v>
      </c>
      <c r="BA169" s="1" t="s">
        <v>1331</v>
      </c>
      <c r="BB169" s="1" t="s">
        <v>1331</v>
      </c>
      <c r="BC169" s="1" t="s">
        <v>145</v>
      </c>
      <c r="BD169" s="1" t="s">
        <v>47</v>
      </c>
      <c r="BE169" s="1" t="s">
        <v>146</v>
      </c>
      <c r="BF169" s="1" t="s">
        <v>52</v>
      </c>
      <c r="BG169" s="1" t="s">
        <v>53</v>
      </c>
      <c r="BH169" s="1" t="s">
        <v>47</v>
      </c>
      <c r="BI169" s="1" t="s">
        <v>159</v>
      </c>
    </row>
    <row r="170" spans="2:61" x14ac:dyDescent="0.25">
      <c r="B170" s="16">
        <f t="shared" si="45"/>
        <v>166</v>
      </c>
      <c r="C170" s="16" t="str">
        <f t="shared" si="46"/>
        <v>CDG</v>
      </c>
      <c r="D170" s="16" t="str">
        <f t="shared" si="47"/>
        <v>2025-08-08</v>
      </c>
      <c r="E170" s="16" t="str">
        <f t="shared" si="48"/>
        <v>18042697115</v>
      </c>
      <c r="F170" s="16" t="str">
        <f t="shared" si="49"/>
        <v>PFR027987211</v>
      </c>
      <c r="G170" s="16" t="str">
        <f t="shared" si="50"/>
        <v>최성희</v>
      </c>
      <c r="H170" s="16" t="str">
        <f t="shared" si="41"/>
        <v>일반(목록배제,Normal-Manifest Exception)</v>
      </c>
      <c r="I170" s="16">
        <f t="shared" si="51"/>
        <v>144</v>
      </c>
      <c r="J170" s="16">
        <f t="shared" si="52"/>
        <v>1</v>
      </c>
      <c r="K170" s="43">
        <f t="shared" si="53"/>
        <v>2.5</v>
      </c>
      <c r="L170" s="43">
        <f t="shared" si="54"/>
        <v>4</v>
      </c>
      <c r="M170" s="43">
        <f t="shared" si="54"/>
        <v>4</v>
      </c>
      <c r="N170" s="43">
        <f t="shared" si="42"/>
        <v>4</v>
      </c>
      <c r="O170" s="23" t="str">
        <f t="shared" si="55"/>
        <v>PFR027987211</v>
      </c>
      <c r="P170" s="51">
        <f>VLOOKUP(C170,MAPPING!$B$24:$G$27,2,0)+(N170-0.5)/0.5*VLOOKUP(C170,MAPPING!$B$24:$G$27,4,0)</f>
        <v>0</v>
      </c>
      <c r="Q170" s="72">
        <f>VLOOKUP(C170,MAPPING!$B$24:$G$27,6,0)</f>
        <v>3350</v>
      </c>
      <c r="R170" s="105">
        <f>Q170*VLOOKUP(C170,MAPPING!$B$24:$H$27,7,0)</f>
        <v>3350</v>
      </c>
      <c r="S170" s="29">
        <f>VLOOKUP(H170,MAPPING!$B$3:$D$12,3,0)</f>
        <v>1100</v>
      </c>
      <c r="T170" s="67">
        <f t="shared" si="43"/>
        <v>0</v>
      </c>
      <c r="U170" s="75">
        <v>0</v>
      </c>
      <c r="V170" s="29">
        <f>(J170*VLOOKUP(M170/J170,MAPPING!$B$15:$C$22,2,10))</f>
        <v>550</v>
      </c>
      <c r="W170" s="100">
        <v>0</v>
      </c>
      <c r="X170" s="68">
        <f>IFERROR(IF($M170&lt;6.000001,0,VLOOKUP($M170,할증료!$B:$C,2,1)),0)</f>
        <v>0</v>
      </c>
      <c r="Y170" s="67">
        <v>0</v>
      </c>
      <c r="Z170" s="29">
        <f t="shared" si="44"/>
        <v>5000</v>
      </c>
      <c r="AB170" s="1" t="s">
        <v>1278</v>
      </c>
      <c r="AC170" s="1" t="s">
        <v>142</v>
      </c>
      <c r="AD170" s="1" t="s">
        <v>1279</v>
      </c>
      <c r="AE170" s="1" t="s">
        <v>1332</v>
      </c>
      <c r="AF170" s="1" t="s">
        <v>445</v>
      </c>
      <c r="AG170" s="1" t="s">
        <v>446</v>
      </c>
      <c r="AH170" s="1">
        <v>46765</v>
      </c>
      <c r="AI170" s="1" t="s">
        <v>47</v>
      </c>
      <c r="AJ170" s="20">
        <v>1</v>
      </c>
      <c r="AK170" s="21">
        <v>2.5</v>
      </c>
      <c r="AL170" s="21">
        <v>4</v>
      </c>
      <c r="AM170" s="21">
        <v>4</v>
      </c>
      <c r="AN170" s="1" t="s">
        <v>54</v>
      </c>
      <c r="AO170" s="21">
        <v>144</v>
      </c>
      <c r="AP170" s="1" t="s">
        <v>49</v>
      </c>
      <c r="AQ170" s="1" t="s">
        <v>49</v>
      </c>
      <c r="AR170" s="1" t="s">
        <v>49</v>
      </c>
      <c r="AS170" s="1" t="s">
        <v>49</v>
      </c>
      <c r="AT170" s="1" t="s">
        <v>49</v>
      </c>
      <c r="AU170" s="1" t="s">
        <v>143</v>
      </c>
      <c r="AV170" s="1" t="s">
        <v>144</v>
      </c>
      <c r="AW170" s="1" t="s">
        <v>1333</v>
      </c>
      <c r="AX170" s="1" t="s">
        <v>47</v>
      </c>
      <c r="AY170" s="1" t="s">
        <v>50</v>
      </c>
      <c r="AZ170" s="1" t="s">
        <v>1334</v>
      </c>
      <c r="BA170" s="1" t="s">
        <v>1335</v>
      </c>
      <c r="BB170" s="1" t="s">
        <v>1335</v>
      </c>
      <c r="BC170" s="1" t="s">
        <v>145</v>
      </c>
      <c r="BD170" s="1" t="s">
        <v>47</v>
      </c>
      <c r="BE170" s="1" t="s">
        <v>146</v>
      </c>
      <c r="BF170" s="1" t="s">
        <v>52</v>
      </c>
      <c r="BG170" s="1" t="s">
        <v>53</v>
      </c>
      <c r="BH170" s="1" t="s">
        <v>47</v>
      </c>
      <c r="BI170" s="1" t="s">
        <v>159</v>
      </c>
    </row>
    <row r="171" spans="2:61" x14ac:dyDescent="0.25">
      <c r="B171" s="16">
        <f t="shared" si="45"/>
        <v>167</v>
      </c>
      <c r="C171" s="16" t="str">
        <f t="shared" si="46"/>
        <v>CDG</v>
      </c>
      <c r="D171" s="16" t="str">
        <f t="shared" si="47"/>
        <v>2025-08-08</v>
      </c>
      <c r="E171" s="16" t="str">
        <f t="shared" si="48"/>
        <v>18042697115</v>
      </c>
      <c r="F171" s="16" t="str">
        <f t="shared" si="49"/>
        <v>PFR027987199</v>
      </c>
      <c r="G171" s="16" t="str">
        <f t="shared" si="50"/>
        <v>권효진</v>
      </c>
      <c r="H171" s="16" t="str">
        <f t="shared" si="41"/>
        <v>간이(Simple)</v>
      </c>
      <c r="I171" s="16">
        <f t="shared" si="51"/>
        <v>160.53</v>
      </c>
      <c r="J171" s="16">
        <f t="shared" si="52"/>
        <v>1</v>
      </c>
      <c r="K171" s="43">
        <f t="shared" si="53"/>
        <v>1</v>
      </c>
      <c r="L171" s="43">
        <f t="shared" si="54"/>
        <v>0.4</v>
      </c>
      <c r="M171" s="43">
        <f t="shared" si="54"/>
        <v>1</v>
      </c>
      <c r="N171" s="43">
        <f t="shared" si="42"/>
        <v>1</v>
      </c>
      <c r="O171" s="23" t="str">
        <f t="shared" si="55"/>
        <v>PFR027987199</v>
      </c>
      <c r="P171" s="51">
        <f>VLOOKUP(C171,MAPPING!$B$24:$G$27,2,0)+(N171-0.5)/0.5*VLOOKUP(C171,MAPPING!$B$24:$G$27,4,0)</f>
        <v>0</v>
      </c>
      <c r="Q171" s="72">
        <f>VLOOKUP(C171,MAPPING!$B$24:$G$27,6,0)</f>
        <v>3350</v>
      </c>
      <c r="R171" s="105">
        <f>Q171*VLOOKUP(C171,MAPPING!$B$24:$H$27,7,0)</f>
        <v>3350</v>
      </c>
      <c r="S171" s="29">
        <f>VLOOKUP(H171,MAPPING!$B$3:$D$12,3,0)</f>
        <v>1100</v>
      </c>
      <c r="T171" s="67">
        <f t="shared" si="43"/>
        <v>0</v>
      </c>
      <c r="U171" s="75">
        <v>0</v>
      </c>
      <c r="V171" s="29">
        <f>(J171*VLOOKUP(M171/J171,MAPPING!$B$15:$C$22,2,10))</f>
        <v>0</v>
      </c>
      <c r="W171" s="100">
        <v>0</v>
      </c>
      <c r="X171" s="68">
        <f>IFERROR(IF($M171&lt;6.000001,0,VLOOKUP($M171,할증료!$B:$C,2,1)),0)</f>
        <v>0</v>
      </c>
      <c r="Y171" s="67">
        <v>0</v>
      </c>
      <c r="Z171" s="29">
        <f t="shared" si="44"/>
        <v>4450</v>
      </c>
      <c r="AB171" s="1" t="s">
        <v>1278</v>
      </c>
      <c r="AC171" s="1" t="s">
        <v>142</v>
      </c>
      <c r="AD171" s="1" t="s">
        <v>1279</v>
      </c>
      <c r="AE171" s="1" t="s">
        <v>1336</v>
      </c>
      <c r="AF171" s="1" t="s">
        <v>1337</v>
      </c>
      <c r="AG171" s="1" t="s">
        <v>1338</v>
      </c>
      <c r="AH171" s="1">
        <v>7434</v>
      </c>
      <c r="AI171" s="1" t="s">
        <v>47</v>
      </c>
      <c r="AJ171" s="20">
        <v>1</v>
      </c>
      <c r="AK171" s="21">
        <v>1</v>
      </c>
      <c r="AL171" s="21">
        <v>0.4</v>
      </c>
      <c r="AM171" s="21">
        <v>1</v>
      </c>
      <c r="AN171" s="1" t="s">
        <v>56</v>
      </c>
      <c r="AO171" s="21">
        <v>160.53</v>
      </c>
      <c r="AP171" s="1" t="s">
        <v>49</v>
      </c>
      <c r="AQ171" s="1" t="s">
        <v>49</v>
      </c>
      <c r="AR171" s="1" t="s">
        <v>49</v>
      </c>
      <c r="AS171" s="1" t="s">
        <v>49</v>
      </c>
      <c r="AT171" s="1" t="s">
        <v>49</v>
      </c>
      <c r="AU171" s="1" t="s">
        <v>143</v>
      </c>
      <c r="AV171" s="1" t="s">
        <v>144</v>
      </c>
      <c r="AW171" s="1" t="s">
        <v>1339</v>
      </c>
      <c r="AX171" s="1" t="s">
        <v>47</v>
      </c>
      <c r="AY171" s="1" t="s">
        <v>50</v>
      </c>
      <c r="AZ171" s="1" t="s">
        <v>1340</v>
      </c>
      <c r="BA171" s="1" t="s">
        <v>1341</v>
      </c>
      <c r="BB171" s="1" t="s">
        <v>1341</v>
      </c>
      <c r="BC171" s="1" t="s">
        <v>145</v>
      </c>
      <c r="BD171" s="1" t="s">
        <v>47</v>
      </c>
      <c r="BE171" s="1" t="s">
        <v>146</v>
      </c>
      <c r="BF171" s="1" t="s">
        <v>52</v>
      </c>
      <c r="BG171" s="1" t="s">
        <v>53</v>
      </c>
      <c r="BH171" s="1" t="s">
        <v>47</v>
      </c>
      <c r="BI171" s="1" t="s">
        <v>159</v>
      </c>
    </row>
    <row r="172" spans="2:61" x14ac:dyDescent="0.25">
      <c r="B172" s="16">
        <f t="shared" si="45"/>
        <v>168</v>
      </c>
      <c r="C172" s="16" t="str">
        <f t="shared" si="46"/>
        <v>CDG</v>
      </c>
      <c r="D172" s="16" t="str">
        <f t="shared" si="47"/>
        <v>2025-08-08</v>
      </c>
      <c r="E172" s="16" t="str">
        <f t="shared" si="48"/>
        <v>18042697115</v>
      </c>
      <c r="F172" s="16" t="str">
        <f t="shared" si="49"/>
        <v>PFR027987190</v>
      </c>
      <c r="G172" s="16" t="str">
        <f t="shared" si="50"/>
        <v>조소영</v>
      </c>
      <c r="H172" s="16" t="str">
        <f t="shared" si="41"/>
        <v>목록(Manifest)</v>
      </c>
      <c r="I172" s="16">
        <f t="shared" si="51"/>
        <v>80.84</v>
      </c>
      <c r="J172" s="16">
        <f t="shared" si="52"/>
        <v>1</v>
      </c>
      <c r="K172" s="43">
        <f t="shared" si="53"/>
        <v>1</v>
      </c>
      <c r="L172" s="43">
        <f t="shared" si="54"/>
        <v>3.2</v>
      </c>
      <c r="M172" s="43">
        <f t="shared" si="54"/>
        <v>3.2</v>
      </c>
      <c r="N172" s="43">
        <f t="shared" si="42"/>
        <v>3.5</v>
      </c>
      <c r="O172" s="23" t="str">
        <f t="shared" si="55"/>
        <v>PFR027987190</v>
      </c>
      <c r="P172" s="51">
        <f>VLOOKUP(C172,MAPPING!$B$24:$G$27,2,0)+(N172-0.5)/0.5*VLOOKUP(C172,MAPPING!$B$24:$G$27,4,0)</f>
        <v>0</v>
      </c>
      <c r="Q172" s="72">
        <f>VLOOKUP(C172,MAPPING!$B$24:$G$27,6,0)</f>
        <v>3350</v>
      </c>
      <c r="R172" s="105">
        <f>Q172*VLOOKUP(C172,MAPPING!$B$24:$H$27,7,0)</f>
        <v>3350</v>
      </c>
      <c r="S172" s="29">
        <f>VLOOKUP(H172,MAPPING!$B$3:$D$12,3,0)</f>
        <v>0</v>
      </c>
      <c r="T172" s="67">
        <f t="shared" si="43"/>
        <v>0</v>
      </c>
      <c r="U172" s="75">
        <v>0</v>
      </c>
      <c r="V172" s="29">
        <f>(J172*VLOOKUP(M172/J172,MAPPING!$B$15:$C$22,2,10))</f>
        <v>550</v>
      </c>
      <c r="W172" s="100">
        <v>0</v>
      </c>
      <c r="X172" s="68">
        <f>IFERROR(IF($M172&lt;6.000001,0,VLOOKUP($M172,할증료!$B:$C,2,1)),0)</f>
        <v>0</v>
      </c>
      <c r="Y172" s="67">
        <v>0</v>
      </c>
      <c r="Z172" s="29">
        <f t="shared" si="44"/>
        <v>3900</v>
      </c>
      <c r="AB172" s="1" t="s">
        <v>1278</v>
      </c>
      <c r="AC172" s="1" t="s">
        <v>142</v>
      </c>
      <c r="AD172" s="1" t="s">
        <v>1279</v>
      </c>
      <c r="AE172" s="1" t="s">
        <v>1342</v>
      </c>
      <c r="AF172" s="1" t="s">
        <v>1343</v>
      </c>
      <c r="AG172" s="1" t="s">
        <v>1344</v>
      </c>
      <c r="AH172" s="1">
        <v>16823</v>
      </c>
      <c r="AI172" s="1" t="s">
        <v>47</v>
      </c>
      <c r="AJ172" s="20">
        <v>1</v>
      </c>
      <c r="AK172" s="21">
        <v>1</v>
      </c>
      <c r="AL172" s="21">
        <v>3.2</v>
      </c>
      <c r="AM172" s="21">
        <v>3.2</v>
      </c>
      <c r="AN172" s="1" t="s">
        <v>48</v>
      </c>
      <c r="AO172" s="21">
        <v>80.84</v>
      </c>
      <c r="AP172" s="1" t="s">
        <v>49</v>
      </c>
      <c r="AQ172" s="1" t="s">
        <v>49</v>
      </c>
      <c r="AR172" s="1" t="s">
        <v>49</v>
      </c>
      <c r="AS172" s="1" t="s">
        <v>49</v>
      </c>
      <c r="AT172" s="1" t="s">
        <v>49</v>
      </c>
      <c r="AU172" s="1" t="s">
        <v>143</v>
      </c>
      <c r="AV172" s="1" t="s">
        <v>144</v>
      </c>
      <c r="AW172" s="1" t="s">
        <v>1345</v>
      </c>
      <c r="AX172" s="1" t="s">
        <v>47</v>
      </c>
      <c r="AY172" s="1" t="s">
        <v>50</v>
      </c>
      <c r="AZ172" s="1" t="s">
        <v>1346</v>
      </c>
      <c r="BA172" s="1" t="s">
        <v>1347</v>
      </c>
      <c r="BB172" s="1" t="s">
        <v>1347</v>
      </c>
      <c r="BC172" s="1" t="s">
        <v>145</v>
      </c>
      <c r="BD172" s="1" t="s">
        <v>47</v>
      </c>
      <c r="BE172" s="1" t="s">
        <v>146</v>
      </c>
      <c r="BF172" s="1" t="s">
        <v>52</v>
      </c>
      <c r="BG172" s="1" t="s">
        <v>53</v>
      </c>
      <c r="BH172" s="1" t="s">
        <v>47</v>
      </c>
      <c r="BI172" s="1" t="s">
        <v>159</v>
      </c>
    </row>
    <row r="173" spans="2:61" x14ac:dyDescent="0.25">
      <c r="B173" s="16">
        <f t="shared" si="45"/>
        <v>169</v>
      </c>
      <c r="C173" s="16" t="str">
        <f t="shared" si="46"/>
        <v>CDG</v>
      </c>
      <c r="D173" s="16" t="str">
        <f t="shared" si="47"/>
        <v>2025-08-08</v>
      </c>
      <c r="E173" s="16" t="str">
        <f t="shared" si="48"/>
        <v>18042697115</v>
      </c>
      <c r="F173" s="16" t="str">
        <f t="shared" si="49"/>
        <v>PFR027987122</v>
      </c>
      <c r="G173" s="16" t="str">
        <f t="shared" si="50"/>
        <v>김이지</v>
      </c>
      <c r="H173" s="16" t="str">
        <f t="shared" si="41"/>
        <v>목록(Manifest)</v>
      </c>
      <c r="I173" s="16">
        <f t="shared" si="51"/>
        <v>87.75</v>
      </c>
      <c r="J173" s="16">
        <f t="shared" si="52"/>
        <v>2</v>
      </c>
      <c r="K173" s="43">
        <f t="shared" si="53"/>
        <v>18</v>
      </c>
      <c r="L173" s="43">
        <f t="shared" si="54"/>
        <v>29</v>
      </c>
      <c r="M173" s="43">
        <f t="shared" si="54"/>
        <v>29</v>
      </c>
      <c r="N173" s="43">
        <f t="shared" si="42"/>
        <v>29</v>
      </c>
      <c r="O173" s="23" t="str">
        <f t="shared" si="55"/>
        <v>PFR027987122</v>
      </c>
      <c r="P173" s="51">
        <f>VLOOKUP(C173,MAPPING!$B$24:$G$27,2,0)+(N173-0.5)/0.5*VLOOKUP(C173,MAPPING!$B$24:$G$27,4,0)</f>
        <v>0</v>
      </c>
      <c r="Q173" s="72">
        <f>VLOOKUP(C173,MAPPING!$B$24:$G$27,6,0)</f>
        <v>3350</v>
      </c>
      <c r="R173" s="105">
        <f>Q173*VLOOKUP(C173,MAPPING!$B$24:$H$27,7,0)</f>
        <v>3350</v>
      </c>
      <c r="S173" s="29">
        <f>VLOOKUP(H173,MAPPING!$B$3:$D$12,3,0)</f>
        <v>0</v>
      </c>
      <c r="T173" s="67">
        <f t="shared" si="43"/>
        <v>2500</v>
      </c>
      <c r="U173" s="75">
        <v>0</v>
      </c>
      <c r="V173" s="29">
        <f>(J173*VLOOKUP(M173/J173,MAPPING!$B$15:$C$22,2,10))</f>
        <v>9000</v>
      </c>
      <c r="W173" s="100">
        <v>0</v>
      </c>
      <c r="X173" s="68">
        <f>IFERROR(IF($M173&lt;6.000001,0,VLOOKUP($M173,할증료!$B:$C,2,1)),0)</f>
        <v>2400</v>
      </c>
      <c r="Y173" s="67">
        <v>0</v>
      </c>
      <c r="Z173" s="29">
        <f t="shared" si="44"/>
        <v>17250</v>
      </c>
      <c r="AB173" s="1" t="s">
        <v>1278</v>
      </c>
      <c r="AC173" s="1" t="s">
        <v>142</v>
      </c>
      <c r="AD173" s="1" t="s">
        <v>1279</v>
      </c>
      <c r="AE173" s="1" t="s">
        <v>1348</v>
      </c>
      <c r="AF173" s="1" t="s">
        <v>1349</v>
      </c>
      <c r="AG173" s="1" t="s">
        <v>1350</v>
      </c>
      <c r="AH173" s="1">
        <v>39519</v>
      </c>
      <c r="AI173" s="1" t="s">
        <v>47</v>
      </c>
      <c r="AJ173" s="20">
        <v>2</v>
      </c>
      <c r="AK173" s="21">
        <v>18</v>
      </c>
      <c r="AL173" s="21">
        <v>29</v>
      </c>
      <c r="AM173" s="21">
        <v>29</v>
      </c>
      <c r="AN173" s="1" t="s">
        <v>48</v>
      </c>
      <c r="AO173" s="21">
        <v>87.75</v>
      </c>
      <c r="AP173" s="1" t="s">
        <v>49</v>
      </c>
      <c r="AQ173" s="1" t="s">
        <v>49</v>
      </c>
      <c r="AR173" s="1" t="s">
        <v>49</v>
      </c>
      <c r="AS173" s="1" t="s">
        <v>49</v>
      </c>
      <c r="AT173" s="1" t="s">
        <v>49</v>
      </c>
      <c r="AU173" s="1" t="s">
        <v>143</v>
      </c>
      <c r="AV173" s="1" t="s">
        <v>144</v>
      </c>
      <c r="AW173" s="1" t="s">
        <v>1351</v>
      </c>
      <c r="AX173" s="1" t="s">
        <v>47</v>
      </c>
      <c r="AY173" s="1" t="s">
        <v>50</v>
      </c>
      <c r="AZ173" s="1" t="s">
        <v>1352</v>
      </c>
      <c r="BA173" s="1" t="s">
        <v>1353</v>
      </c>
      <c r="BB173" s="1" t="s">
        <v>1353</v>
      </c>
      <c r="BC173" s="1" t="s">
        <v>145</v>
      </c>
      <c r="BD173" s="1" t="s">
        <v>47</v>
      </c>
      <c r="BE173" s="1" t="s">
        <v>146</v>
      </c>
      <c r="BF173" s="1" t="s">
        <v>52</v>
      </c>
      <c r="BG173" s="1" t="s">
        <v>53</v>
      </c>
      <c r="BH173" s="1" t="s">
        <v>47</v>
      </c>
      <c r="BI173" s="1" t="s">
        <v>159</v>
      </c>
    </row>
    <row r="174" spans="2:61" x14ac:dyDescent="0.25">
      <c r="B174" s="16">
        <f t="shared" si="45"/>
        <v>170</v>
      </c>
      <c r="C174" s="16" t="str">
        <f t="shared" si="46"/>
        <v>CDG</v>
      </c>
      <c r="D174" s="16" t="str">
        <f t="shared" si="47"/>
        <v>2025-08-08</v>
      </c>
      <c r="E174" s="16" t="str">
        <f t="shared" si="48"/>
        <v>18042697115</v>
      </c>
      <c r="F174" s="16" t="str">
        <f t="shared" si="49"/>
        <v>PFR027987090</v>
      </c>
      <c r="G174" s="16" t="str">
        <f t="shared" si="50"/>
        <v>문정민</v>
      </c>
      <c r="H174" s="16" t="str">
        <f t="shared" si="41"/>
        <v>목록(Manifest)</v>
      </c>
      <c r="I174" s="16">
        <f t="shared" si="51"/>
        <v>97</v>
      </c>
      <c r="J174" s="16">
        <f t="shared" si="52"/>
        <v>1</v>
      </c>
      <c r="K174" s="43">
        <f t="shared" si="53"/>
        <v>2.5</v>
      </c>
      <c r="L174" s="43">
        <f t="shared" si="54"/>
        <v>5.7</v>
      </c>
      <c r="M174" s="43">
        <f t="shared" si="54"/>
        <v>6</v>
      </c>
      <c r="N174" s="43">
        <f t="shared" si="42"/>
        <v>6</v>
      </c>
      <c r="O174" s="23" t="str">
        <f t="shared" si="55"/>
        <v>PFR027987090</v>
      </c>
      <c r="P174" s="51">
        <f>VLOOKUP(C174,MAPPING!$B$24:$G$27,2,0)+(N174-0.5)/0.5*VLOOKUP(C174,MAPPING!$B$24:$G$27,4,0)</f>
        <v>0</v>
      </c>
      <c r="Q174" s="72">
        <f>VLOOKUP(C174,MAPPING!$B$24:$G$27,6,0)</f>
        <v>3350</v>
      </c>
      <c r="R174" s="105">
        <f>Q174*VLOOKUP(C174,MAPPING!$B$24:$H$27,7,0)</f>
        <v>3350</v>
      </c>
      <c r="S174" s="29">
        <f>VLOOKUP(H174,MAPPING!$B$3:$D$12,3,0)</f>
        <v>0</v>
      </c>
      <c r="T174" s="67">
        <f t="shared" si="43"/>
        <v>0</v>
      </c>
      <c r="U174" s="75">
        <v>0</v>
      </c>
      <c r="V174" s="29">
        <f>(J174*VLOOKUP(M174/J174,MAPPING!$B$15:$C$22,2,10))</f>
        <v>1200</v>
      </c>
      <c r="W174" s="100">
        <v>0</v>
      </c>
      <c r="X174" s="68">
        <f>IFERROR(IF($M174&lt;6.000001,0,VLOOKUP($M174,할증료!$B:$C,2,1)),0)</f>
        <v>0</v>
      </c>
      <c r="Y174" s="67">
        <v>0</v>
      </c>
      <c r="Z174" s="29">
        <f t="shared" si="44"/>
        <v>4550</v>
      </c>
      <c r="AB174" s="1" t="s">
        <v>1278</v>
      </c>
      <c r="AC174" s="1" t="s">
        <v>142</v>
      </c>
      <c r="AD174" s="1" t="s">
        <v>1279</v>
      </c>
      <c r="AE174" s="1" t="s">
        <v>1354</v>
      </c>
      <c r="AF174" s="1" t="s">
        <v>1268</v>
      </c>
      <c r="AG174" s="1" t="s">
        <v>1269</v>
      </c>
      <c r="AH174" s="1">
        <v>8819</v>
      </c>
      <c r="AI174" s="1" t="s">
        <v>47</v>
      </c>
      <c r="AJ174" s="20">
        <v>1</v>
      </c>
      <c r="AK174" s="21">
        <v>2.5</v>
      </c>
      <c r="AL174" s="21">
        <v>5.7</v>
      </c>
      <c r="AM174" s="21">
        <v>6</v>
      </c>
      <c r="AN174" s="1" t="s">
        <v>48</v>
      </c>
      <c r="AO174" s="21">
        <v>97</v>
      </c>
      <c r="AP174" s="1" t="s">
        <v>49</v>
      </c>
      <c r="AQ174" s="1" t="s">
        <v>49</v>
      </c>
      <c r="AR174" s="1" t="s">
        <v>49</v>
      </c>
      <c r="AS174" s="1" t="s">
        <v>49</v>
      </c>
      <c r="AT174" s="1" t="s">
        <v>49</v>
      </c>
      <c r="AU174" s="1" t="s">
        <v>143</v>
      </c>
      <c r="AV174" s="1" t="s">
        <v>144</v>
      </c>
      <c r="AW174" s="1" t="s">
        <v>1355</v>
      </c>
      <c r="AX174" s="1" t="s">
        <v>47</v>
      </c>
      <c r="AY174" s="1" t="s">
        <v>50</v>
      </c>
      <c r="AZ174" s="1" t="s">
        <v>1356</v>
      </c>
      <c r="BA174" s="1" t="s">
        <v>1357</v>
      </c>
      <c r="BB174" s="1" t="s">
        <v>1357</v>
      </c>
      <c r="BC174" s="1" t="s">
        <v>145</v>
      </c>
      <c r="BD174" s="1" t="s">
        <v>47</v>
      </c>
      <c r="BE174" s="1" t="s">
        <v>146</v>
      </c>
      <c r="BF174" s="1" t="s">
        <v>52</v>
      </c>
      <c r="BG174" s="1" t="s">
        <v>53</v>
      </c>
      <c r="BH174" s="1" t="s">
        <v>47</v>
      </c>
      <c r="BI174" s="1" t="s">
        <v>159</v>
      </c>
    </row>
    <row r="175" spans="2:61" x14ac:dyDescent="0.25">
      <c r="B175" s="16">
        <f t="shared" si="45"/>
        <v>171</v>
      </c>
      <c r="C175" s="16" t="str">
        <f t="shared" si="46"/>
        <v>CDG</v>
      </c>
      <c r="D175" s="16" t="str">
        <f t="shared" si="47"/>
        <v>2025-08-08</v>
      </c>
      <c r="E175" s="16" t="str">
        <f t="shared" si="48"/>
        <v>18042697115</v>
      </c>
      <c r="F175" s="16" t="str">
        <f t="shared" si="49"/>
        <v>PFR027987240</v>
      </c>
      <c r="G175" s="16" t="str">
        <f t="shared" si="50"/>
        <v>김형록</v>
      </c>
      <c r="H175" s="16" t="str">
        <f t="shared" si="41"/>
        <v>일반(목록배제,Normal-Manifest Exception)</v>
      </c>
      <c r="I175" s="16">
        <f t="shared" si="51"/>
        <v>132.84</v>
      </c>
      <c r="J175" s="16">
        <f t="shared" si="52"/>
        <v>1</v>
      </c>
      <c r="K175" s="43">
        <f t="shared" si="53"/>
        <v>1</v>
      </c>
      <c r="L175" s="43">
        <f t="shared" si="54"/>
        <v>0.6</v>
      </c>
      <c r="M175" s="43">
        <f t="shared" si="54"/>
        <v>1</v>
      </c>
      <c r="N175" s="43">
        <f t="shared" si="42"/>
        <v>1</v>
      </c>
      <c r="O175" s="23" t="str">
        <f t="shared" si="55"/>
        <v>PFR027987240</v>
      </c>
      <c r="P175" s="51">
        <f>VLOOKUP(C175,MAPPING!$B$24:$G$27,2,0)+(N175-0.5)/0.5*VLOOKUP(C175,MAPPING!$B$24:$G$27,4,0)</f>
        <v>0</v>
      </c>
      <c r="Q175" s="72">
        <f>VLOOKUP(C175,MAPPING!$B$24:$G$27,6,0)</f>
        <v>3350</v>
      </c>
      <c r="R175" s="105">
        <f>Q175*VLOOKUP(C175,MAPPING!$B$24:$H$27,7,0)</f>
        <v>3350</v>
      </c>
      <c r="S175" s="29">
        <f>VLOOKUP(H175,MAPPING!$B$3:$D$12,3,0)</f>
        <v>1100</v>
      </c>
      <c r="T175" s="67">
        <f t="shared" si="43"/>
        <v>0</v>
      </c>
      <c r="U175" s="75">
        <v>0</v>
      </c>
      <c r="V175" s="29">
        <f>(J175*VLOOKUP(M175/J175,MAPPING!$B$15:$C$22,2,10))</f>
        <v>0</v>
      </c>
      <c r="W175" s="100">
        <v>0</v>
      </c>
      <c r="X175" s="68">
        <f>IFERROR(IF($M175&lt;6.000001,0,VLOOKUP($M175,할증료!$B:$C,2,1)),0)</f>
        <v>0</v>
      </c>
      <c r="Y175" s="67">
        <v>0</v>
      </c>
      <c r="Z175" s="29">
        <f t="shared" si="44"/>
        <v>4450</v>
      </c>
      <c r="AB175" s="1" t="s">
        <v>1278</v>
      </c>
      <c r="AC175" s="1" t="s">
        <v>142</v>
      </c>
      <c r="AD175" s="1" t="s">
        <v>1279</v>
      </c>
      <c r="AE175" s="1" t="s">
        <v>1358</v>
      </c>
      <c r="AF175" s="1" t="s">
        <v>1359</v>
      </c>
      <c r="AG175" s="1" t="s">
        <v>1360</v>
      </c>
      <c r="AH175" s="1">
        <v>6096</v>
      </c>
      <c r="AI175" s="1" t="s">
        <v>47</v>
      </c>
      <c r="AJ175" s="20">
        <v>1</v>
      </c>
      <c r="AK175" s="21">
        <v>1</v>
      </c>
      <c r="AL175" s="21">
        <v>0.6</v>
      </c>
      <c r="AM175" s="21">
        <v>1</v>
      </c>
      <c r="AN175" s="1" t="s">
        <v>54</v>
      </c>
      <c r="AO175" s="21">
        <v>132.84</v>
      </c>
      <c r="AP175" s="1" t="s">
        <v>49</v>
      </c>
      <c r="AQ175" s="1" t="s">
        <v>49</v>
      </c>
      <c r="AR175" s="1" t="s">
        <v>49</v>
      </c>
      <c r="AS175" s="1" t="s">
        <v>49</v>
      </c>
      <c r="AT175" s="1" t="s">
        <v>49</v>
      </c>
      <c r="AU175" s="1" t="s">
        <v>143</v>
      </c>
      <c r="AV175" s="1" t="s">
        <v>144</v>
      </c>
      <c r="AW175" s="1" t="s">
        <v>1361</v>
      </c>
      <c r="AX175" s="1" t="s">
        <v>47</v>
      </c>
      <c r="AY175" s="1" t="s">
        <v>50</v>
      </c>
      <c r="AZ175" s="1" t="s">
        <v>1362</v>
      </c>
      <c r="BA175" s="1" t="s">
        <v>1363</v>
      </c>
      <c r="BB175" s="1" t="s">
        <v>1363</v>
      </c>
      <c r="BC175" s="1" t="s">
        <v>145</v>
      </c>
      <c r="BD175" s="1" t="s">
        <v>47</v>
      </c>
      <c r="BE175" s="1" t="s">
        <v>146</v>
      </c>
      <c r="BF175" s="1" t="s">
        <v>52</v>
      </c>
      <c r="BG175" s="1" t="s">
        <v>53</v>
      </c>
      <c r="BH175" s="1" t="s">
        <v>47</v>
      </c>
      <c r="BI175" s="1" t="s">
        <v>159</v>
      </c>
    </row>
    <row r="176" spans="2:61" x14ac:dyDescent="0.25">
      <c r="B176" s="16">
        <f t="shared" si="45"/>
        <v>172</v>
      </c>
      <c r="C176" s="16" t="str">
        <f t="shared" si="46"/>
        <v>FRA</v>
      </c>
      <c r="D176" s="16" t="str">
        <f t="shared" si="47"/>
        <v>2025-08-08</v>
      </c>
      <c r="E176" s="16" t="str">
        <f t="shared" si="48"/>
        <v>18050214905</v>
      </c>
      <c r="F176" s="16" t="str">
        <f t="shared" si="49"/>
        <v>PDE026649214</v>
      </c>
      <c r="G176" s="16" t="str">
        <f t="shared" si="50"/>
        <v>이미란</v>
      </c>
      <c r="H176" s="16" t="str">
        <f t="shared" si="41"/>
        <v>일반(목록배제,Normal-Manifest Exception)</v>
      </c>
      <c r="I176" s="16">
        <f t="shared" si="51"/>
        <v>88.39</v>
      </c>
      <c r="J176" s="16">
        <f t="shared" si="52"/>
        <v>1</v>
      </c>
      <c r="K176" s="43">
        <f t="shared" si="53"/>
        <v>1</v>
      </c>
      <c r="L176" s="43">
        <f t="shared" si="54"/>
        <v>0.6</v>
      </c>
      <c r="M176" s="43">
        <f t="shared" si="54"/>
        <v>1</v>
      </c>
      <c r="N176" s="43">
        <f t="shared" si="42"/>
        <v>1</v>
      </c>
      <c r="O176" s="23" t="str">
        <f t="shared" si="55"/>
        <v>PDE026649214</v>
      </c>
      <c r="P176" s="51">
        <f>VLOOKUP(C176,MAPPING!$B$24:$G$27,2,0)+(N176-0.5)/0.5*VLOOKUP(C176,MAPPING!$B$24:$G$27,4,0)</f>
        <v>9350</v>
      </c>
      <c r="Q176" s="72">
        <f>VLOOKUP(C176,MAPPING!$B$24:$G$27,6,0)</f>
        <v>3.401757367653961</v>
      </c>
      <c r="R176" s="105">
        <f>Q176*VLOOKUP(C176,MAPPING!$B$24:$H$27,7,0)</f>
        <v>5508.2615999999998</v>
      </c>
      <c r="S176" s="29">
        <f>VLOOKUP(H176,MAPPING!$B$3:$D$12,3,0)</f>
        <v>1100</v>
      </c>
      <c r="T176" s="67">
        <f t="shared" si="43"/>
        <v>0</v>
      </c>
      <c r="U176" s="75">
        <v>0</v>
      </c>
      <c r="V176" s="29">
        <f>(J176*VLOOKUP(M176/J176,MAPPING!$B$15:$C$22,2,10))</f>
        <v>0</v>
      </c>
      <c r="W176" s="100">
        <v>0</v>
      </c>
      <c r="X176" s="68">
        <f>IFERROR(IF($M176&lt;6.000001,0,VLOOKUP($M176,할증료!$B:$C,2,1)),0)</f>
        <v>0</v>
      </c>
      <c r="Y176" s="67">
        <v>0</v>
      </c>
      <c r="Z176" s="29">
        <f t="shared" si="44"/>
        <v>15958.2616</v>
      </c>
      <c r="AB176" s="1" t="s">
        <v>1278</v>
      </c>
      <c r="AC176" s="1" t="s">
        <v>131</v>
      </c>
      <c r="AD176" s="1" t="s">
        <v>1364</v>
      </c>
      <c r="AE176" s="1" t="s">
        <v>1365</v>
      </c>
      <c r="AF176" s="1" t="s">
        <v>525</v>
      </c>
      <c r="AG176" s="1" t="s">
        <v>526</v>
      </c>
      <c r="AH176" s="1">
        <v>8862</v>
      </c>
      <c r="AI176" s="1" t="s">
        <v>47</v>
      </c>
      <c r="AJ176" s="20">
        <v>1</v>
      </c>
      <c r="AK176" s="21">
        <v>1</v>
      </c>
      <c r="AL176" s="21">
        <v>0.6</v>
      </c>
      <c r="AM176" s="21">
        <v>1</v>
      </c>
      <c r="AN176" s="1" t="s">
        <v>54</v>
      </c>
      <c r="AO176" s="21">
        <v>88.39</v>
      </c>
      <c r="AP176" s="1" t="s">
        <v>49</v>
      </c>
      <c r="AQ176" s="1" t="s">
        <v>49</v>
      </c>
      <c r="AR176" s="1" t="s">
        <v>49</v>
      </c>
      <c r="AS176" s="1" t="s">
        <v>49</v>
      </c>
      <c r="AT176" s="1" t="s">
        <v>49</v>
      </c>
      <c r="AU176" s="1" t="s">
        <v>133</v>
      </c>
      <c r="AV176" s="1" t="s">
        <v>134</v>
      </c>
      <c r="AW176" s="1" t="s">
        <v>188</v>
      </c>
      <c r="AX176" s="1" t="s">
        <v>47</v>
      </c>
      <c r="AY176" s="1" t="s">
        <v>50</v>
      </c>
      <c r="AZ176" s="1" t="s">
        <v>1366</v>
      </c>
      <c r="BA176" s="1" t="s">
        <v>1367</v>
      </c>
      <c r="BB176" s="1" t="s">
        <v>1367</v>
      </c>
      <c r="BC176" s="1" t="s">
        <v>367</v>
      </c>
      <c r="BD176" s="1" t="s">
        <v>220</v>
      </c>
      <c r="BE176" s="1" t="s">
        <v>135</v>
      </c>
      <c r="BF176" s="1" t="s">
        <v>52</v>
      </c>
      <c r="BG176" s="1" t="s">
        <v>53</v>
      </c>
      <c r="BH176" s="1" t="s">
        <v>47</v>
      </c>
      <c r="BI176" s="1" t="s">
        <v>159</v>
      </c>
    </row>
    <row r="177" spans="2:61" x14ac:dyDescent="0.25">
      <c r="B177" s="16">
        <f t="shared" si="45"/>
        <v>173</v>
      </c>
      <c r="C177" s="16" t="str">
        <f t="shared" si="46"/>
        <v>FRA</v>
      </c>
      <c r="D177" s="16" t="str">
        <f t="shared" si="47"/>
        <v>2025-08-08</v>
      </c>
      <c r="E177" s="16" t="str">
        <f t="shared" si="48"/>
        <v>18050214905</v>
      </c>
      <c r="F177" s="16" t="str">
        <f t="shared" si="49"/>
        <v>PDE026648851</v>
      </c>
      <c r="G177" s="16" t="str">
        <f t="shared" si="50"/>
        <v>이경희</v>
      </c>
      <c r="H177" s="16" t="str">
        <f t="shared" si="41"/>
        <v>일반(목록배제,Normal-Manifest Exception)</v>
      </c>
      <c r="I177" s="16">
        <f t="shared" si="51"/>
        <v>87.32</v>
      </c>
      <c r="J177" s="16">
        <f t="shared" si="52"/>
        <v>1</v>
      </c>
      <c r="K177" s="43">
        <f t="shared" si="53"/>
        <v>0.5</v>
      </c>
      <c r="L177" s="43">
        <f t="shared" si="54"/>
        <v>0.5</v>
      </c>
      <c r="M177" s="43">
        <f t="shared" si="54"/>
        <v>0.5</v>
      </c>
      <c r="N177" s="43">
        <f t="shared" si="42"/>
        <v>0.5</v>
      </c>
      <c r="O177" s="23" t="str">
        <f t="shared" si="55"/>
        <v>PDE026648851</v>
      </c>
      <c r="P177" s="51">
        <f>VLOOKUP(C177,MAPPING!$B$24:$G$27,2,0)+(N177-0.5)/0.5*VLOOKUP(C177,MAPPING!$B$24:$G$27,4,0)</f>
        <v>6900</v>
      </c>
      <c r="Q177" s="72">
        <f>VLOOKUP(C177,MAPPING!$B$24:$G$27,6,0)</f>
        <v>3.401757367653961</v>
      </c>
      <c r="R177" s="105">
        <f>Q177*VLOOKUP(C177,MAPPING!$B$24:$H$27,7,0)</f>
        <v>5508.2615999999998</v>
      </c>
      <c r="S177" s="29">
        <f>VLOOKUP(H177,MAPPING!$B$3:$D$12,3,0)</f>
        <v>1100</v>
      </c>
      <c r="T177" s="67">
        <f t="shared" si="43"/>
        <v>0</v>
      </c>
      <c r="U177" s="75">
        <v>0</v>
      </c>
      <c r="V177" s="29">
        <f>(J177*VLOOKUP(M177/J177,MAPPING!$B$15:$C$22,2,10))</f>
        <v>0</v>
      </c>
      <c r="W177" s="100">
        <v>0</v>
      </c>
      <c r="X177" s="68">
        <f>IFERROR(IF($M177&lt;6.000001,0,VLOOKUP($M177,할증료!$B:$C,2,1)),0)</f>
        <v>0</v>
      </c>
      <c r="Y177" s="67">
        <v>0</v>
      </c>
      <c r="Z177" s="29">
        <f t="shared" si="44"/>
        <v>13508.2616</v>
      </c>
      <c r="AB177" s="1" t="s">
        <v>1278</v>
      </c>
      <c r="AC177" s="1" t="s">
        <v>131</v>
      </c>
      <c r="AD177" s="1" t="s">
        <v>1364</v>
      </c>
      <c r="AE177" s="1" t="s">
        <v>1368</v>
      </c>
      <c r="AF177" s="1" t="s">
        <v>214</v>
      </c>
      <c r="AG177" s="1" t="s">
        <v>1369</v>
      </c>
      <c r="AH177" s="1">
        <v>48050</v>
      </c>
      <c r="AI177" s="1" t="s">
        <v>1370</v>
      </c>
      <c r="AJ177" s="20">
        <v>1</v>
      </c>
      <c r="AK177" s="21">
        <v>0.5</v>
      </c>
      <c r="AL177" s="21">
        <v>0.5</v>
      </c>
      <c r="AM177" s="21">
        <v>0.5</v>
      </c>
      <c r="AN177" s="1" t="s">
        <v>54</v>
      </c>
      <c r="AO177" s="21">
        <v>87.32</v>
      </c>
      <c r="AP177" s="1" t="s">
        <v>49</v>
      </c>
      <c r="AQ177" s="1" t="s">
        <v>49</v>
      </c>
      <c r="AR177" s="1" t="s">
        <v>49</v>
      </c>
      <c r="AS177" s="1" t="s">
        <v>49</v>
      </c>
      <c r="AT177" s="1" t="s">
        <v>49</v>
      </c>
      <c r="AU177" s="1" t="s">
        <v>133</v>
      </c>
      <c r="AV177" s="1" t="s">
        <v>134</v>
      </c>
      <c r="AW177" s="1" t="s">
        <v>364</v>
      </c>
      <c r="AX177" s="1" t="s">
        <v>47</v>
      </c>
      <c r="AY177" s="1" t="s">
        <v>50</v>
      </c>
      <c r="AZ177" s="1" t="s">
        <v>1371</v>
      </c>
      <c r="BA177" s="1" t="s">
        <v>1372</v>
      </c>
      <c r="BB177" s="1" t="s">
        <v>1372</v>
      </c>
      <c r="BC177" s="1" t="s">
        <v>367</v>
      </c>
      <c r="BD177" s="1" t="s">
        <v>220</v>
      </c>
      <c r="BE177" s="1" t="s">
        <v>135</v>
      </c>
      <c r="BF177" s="1" t="s">
        <v>52</v>
      </c>
      <c r="BG177" s="1" t="s">
        <v>53</v>
      </c>
      <c r="BH177" s="1" t="s">
        <v>47</v>
      </c>
      <c r="BI177" s="1" t="s">
        <v>159</v>
      </c>
    </row>
    <row r="178" spans="2:61" x14ac:dyDescent="0.25">
      <c r="B178" s="16">
        <f t="shared" si="45"/>
        <v>174</v>
      </c>
      <c r="C178" s="16" t="str">
        <f t="shared" si="46"/>
        <v>FRA</v>
      </c>
      <c r="D178" s="16" t="str">
        <f t="shared" si="47"/>
        <v>2025-08-08</v>
      </c>
      <c r="E178" s="16" t="str">
        <f t="shared" si="48"/>
        <v>18050214905</v>
      </c>
      <c r="F178" s="16" t="str">
        <f t="shared" si="49"/>
        <v>PDE026649211</v>
      </c>
      <c r="G178" s="16" t="str">
        <f t="shared" si="50"/>
        <v>이문경</v>
      </c>
      <c r="H178" s="16" t="str">
        <f t="shared" si="41"/>
        <v>식물검역(Plants Inspection)</v>
      </c>
      <c r="I178" s="16">
        <f t="shared" si="51"/>
        <v>22.98</v>
      </c>
      <c r="J178" s="16">
        <f t="shared" si="52"/>
        <v>1</v>
      </c>
      <c r="K178" s="43">
        <f t="shared" si="53"/>
        <v>0.5</v>
      </c>
      <c r="L178" s="43">
        <f t="shared" si="54"/>
        <v>0.5</v>
      </c>
      <c r="M178" s="43">
        <f t="shared" si="54"/>
        <v>0.5</v>
      </c>
      <c r="N178" s="43">
        <f t="shared" si="42"/>
        <v>0.5</v>
      </c>
      <c r="O178" s="23" t="str">
        <f t="shared" si="55"/>
        <v>PDE026649211</v>
      </c>
      <c r="P178" s="51">
        <f>VLOOKUP(C178,MAPPING!$B$24:$G$27,2,0)+(N178-0.5)/0.5*VLOOKUP(C178,MAPPING!$B$24:$G$27,4,0)</f>
        <v>6900</v>
      </c>
      <c r="Q178" s="72">
        <f>VLOOKUP(C178,MAPPING!$B$24:$G$27,6,0)</f>
        <v>3.401757367653961</v>
      </c>
      <c r="R178" s="105">
        <f>Q178*VLOOKUP(C178,MAPPING!$B$24:$H$27,7,0)</f>
        <v>5508.2615999999998</v>
      </c>
      <c r="S178" s="29">
        <f>VLOOKUP(H178,MAPPING!$B$3:$D$12,3,0)</f>
        <v>1100</v>
      </c>
      <c r="T178" s="67">
        <f t="shared" si="43"/>
        <v>0</v>
      </c>
      <c r="U178" s="75">
        <v>0</v>
      </c>
      <c r="V178" s="29">
        <f>(J178*VLOOKUP(M178/J178,MAPPING!$B$15:$C$22,2,10))</f>
        <v>0</v>
      </c>
      <c r="W178" s="100">
        <v>0</v>
      </c>
      <c r="X178" s="68">
        <f>IFERROR(IF($M178&lt;6.000001,0,VLOOKUP($M178,할증료!$B:$C,2,1)),0)</f>
        <v>0</v>
      </c>
      <c r="Y178" s="67">
        <v>0</v>
      </c>
      <c r="Z178" s="29">
        <f t="shared" si="44"/>
        <v>13508.2616</v>
      </c>
      <c r="AB178" s="1" t="s">
        <v>1278</v>
      </c>
      <c r="AC178" s="1" t="s">
        <v>131</v>
      </c>
      <c r="AD178" s="1" t="s">
        <v>1364</v>
      </c>
      <c r="AE178" s="1" t="s">
        <v>1373</v>
      </c>
      <c r="AF178" s="1" t="s">
        <v>1374</v>
      </c>
      <c r="AG178" s="1" t="s">
        <v>1375</v>
      </c>
      <c r="AH178" s="1">
        <v>32241</v>
      </c>
      <c r="AI178" s="1" t="s">
        <v>359</v>
      </c>
      <c r="AJ178" s="20">
        <v>1</v>
      </c>
      <c r="AK178" s="21">
        <v>0.5</v>
      </c>
      <c r="AL178" s="21">
        <v>0.5</v>
      </c>
      <c r="AM178" s="21">
        <v>0.5</v>
      </c>
      <c r="AN178" s="1" t="s">
        <v>254</v>
      </c>
      <c r="AO178" s="21">
        <v>22.98</v>
      </c>
      <c r="AP178" s="1" t="s">
        <v>49</v>
      </c>
      <c r="AQ178" s="1" t="s">
        <v>49</v>
      </c>
      <c r="AR178" s="1" t="s">
        <v>49</v>
      </c>
      <c r="AS178" s="1" t="s">
        <v>49</v>
      </c>
      <c r="AT178" s="1" t="s">
        <v>49</v>
      </c>
      <c r="AU178" s="1" t="s">
        <v>133</v>
      </c>
      <c r="AV178" s="1" t="s">
        <v>134</v>
      </c>
      <c r="AW178" s="1" t="s">
        <v>195</v>
      </c>
      <c r="AX178" s="1" t="s">
        <v>47</v>
      </c>
      <c r="AY178" s="1" t="s">
        <v>50</v>
      </c>
      <c r="AZ178" s="1" t="s">
        <v>1376</v>
      </c>
      <c r="BA178" s="1" t="s">
        <v>1377</v>
      </c>
      <c r="BB178" s="1" t="s">
        <v>1377</v>
      </c>
      <c r="BC178" s="1" t="s">
        <v>367</v>
      </c>
      <c r="BD178" s="1" t="s">
        <v>220</v>
      </c>
      <c r="BE178" s="1" t="s">
        <v>135</v>
      </c>
      <c r="BF178" s="1" t="s">
        <v>52</v>
      </c>
      <c r="BG178" s="1" t="s">
        <v>53</v>
      </c>
      <c r="BH178" s="1" t="s">
        <v>47</v>
      </c>
      <c r="BI178" s="1" t="s">
        <v>159</v>
      </c>
    </row>
    <row r="179" spans="2:61" x14ac:dyDescent="0.25">
      <c r="B179" s="16">
        <f t="shared" si="45"/>
        <v>175</v>
      </c>
      <c r="C179" s="16" t="str">
        <f t="shared" si="46"/>
        <v>FRA</v>
      </c>
      <c r="D179" s="16" t="str">
        <f t="shared" si="47"/>
        <v>2025-08-08</v>
      </c>
      <c r="E179" s="16" t="str">
        <f t="shared" si="48"/>
        <v>18050214905</v>
      </c>
      <c r="F179" s="16" t="str">
        <f t="shared" si="49"/>
        <v>PDE026649210</v>
      </c>
      <c r="G179" s="16" t="str">
        <f t="shared" si="50"/>
        <v>박효원</v>
      </c>
      <c r="H179" s="16" t="str">
        <f t="shared" si="41"/>
        <v>일반(목록배제,Normal-Manifest Exception)</v>
      </c>
      <c r="I179" s="16">
        <f t="shared" si="51"/>
        <v>22.98</v>
      </c>
      <c r="J179" s="16">
        <f t="shared" si="52"/>
        <v>1</v>
      </c>
      <c r="K179" s="43">
        <f t="shared" si="53"/>
        <v>0.5</v>
      </c>
      <c r="L179" s="43">
        <f t="shared" si="54"/>
        <v>0.5</v>
      </c>
      <c r="M179" s="43">
        <f t="shared" si="54"/>
        <v>0.5</v>
      </c>
      <c r="N179" s="43">
        <f t="shared" si="42"/>
        <v>0.5</v>
      </c>
      <c r="O179" s="23" t="str">
        <f t="shared" si="55"/>
        <v>PDE026649210</v>
      </c>
      <c r="P179" s="51">
        <f>VLOOKUP(C179,MAPPING!$B$24:$G$27,2,0)+(N179-0.5)/0.5*VLOOKUP(C179,MAPPING!$B$24:$G$27,4,0)</f>
        <v>6900</v>
      </c>
      <c r="Q179" s="72">
        <f>VLOOKUP(C179,MAPPING!$B$24:$G$27,6,0)</f>
        <v>3.401757367653961</v>
      </c>
      <c r="R179" s="105">
        <f>Q179*VLOOKUP(C179,MAPPING!$B$24:$H$27,7,0)</f>
        <v>5508.2615999999998</v>
      </c>
      <c r="S179" s="29">
        <f>VLOOKUP(H179,MAPPING!$B$3:$D$12,3,0)</f>
        <v>1100</v>
      </c>
      <c r="T179" s="67">
        <f t="shared" si="43"/>
        <v>0</v>
      </c>
      <c r="U179" s="75">
        <v>0</v>
      </c>
      <c r="V179" s="29">
        <f>(J179*VLOOKUP(M179/J179,MAPPING!$B$15:$C$22,2,10))</f>
        <v>0</v>
      </c>
      <c r="W179" s="100">
        <v>0</v>
      </c>
      <c r="X179" s="68">
        <f>IFERROR(IF($M179&lt;6.000001,0,VLOOKUP($M179,할증료!$B:$C,2,1)),0)</f>
        <v>0</v>
      </c>
      <c r="Y179" s="67">
        <v>0</v>
      </c>
      <c r="Z179" s="29">
        <f t="shared" si="44"/>
        <v>13508.2616</v>
      </c>
      <c r="AB179" s="1" t="s">
        <v>1278</v>
      </c>
      <c r="AC179" s="1" t="s">
        <v>131</v>
      </c>
      <c r="AD179" s="1" t="s">
        <v>1364</v>
      </c>
      <c r="AE179" s="1" t="s">
        <v>1378</v>
      </c>
      <c r="AF179" s="1" t="s">
        <v>1379</v>
      </c>
      <c r="AG179" s="1" t="s">
        <v>1380</v>
      </c>
      <c r="AH179" s="1">
        <v>18366</v>
      </c>
      <c r="AI179" s="1" t="s">
        <v>47</v>
      </c>
      <c r="AJ179" s="20">
        <v>1</v>
      </c>
      <c r="AK179" s="21">
        <v>0.5</v>
      </c>
      <c r="AL179" s="21">
        <v>0.5</v>
      </c>
      <c r="AM179" s="21">
        <v>0.5</v>
      </c>
      <c r="AN179" s="1" t="s">
        <v>54</v>
      </c>
      <c r="AO179" s="21">
        <v>22.98</v>
      </c>
      <c r="AP179" s="1" t="s">
        <v>49</v>
      </c>
      <c r="AQ179" s="1" t="s">
        <v>49</v>
      </c>
      <c r="AR179" s="1" t="s">
        <v>49</v>
      </c>
      <c r="AS179" s="1" t="s">
        <v>49</v>
      </c>
      <c r="AT179" s="1" t="s">
        <v>49</v>
      </c>
      <c r="AU179" s="1" t="s">
        <v>133</v>
      </c>
      <c r="AV179" s="1" t="s">
        <v>134</v>
      </c>
      <c r="AW179" s="1" t="s">
        <v>195</v>
      </c>
      <c r="AX179" s="1" t="s">
        <v>47</v>
      </c>
      <c r="AY179" s="1" t="s">
        <v>50</v>
      </c>
      <c r="AZ179" s="1" t="s">
        <v>1381</v>
      </c>
      <c r="BA179" s="1" t="s">
        <v>1382</v>
      </c>
      <c r="BB179" s="1" t="s">
        <v>1382</v>
      </c>
      <c r="BC179" s="1" t="s">
        <v>367</v>
      </c>
      <c r="BD179" s="1" t="s">
        <v>220</v>
      </c>
      <c r="BE179" s="1" t="s">
        <v>135</v>
      </c>
      <c r="BF179" s="1" t="s">
        <v>52</v>
      </c>
      <c r="BG179" s="1" t="s">
        <v>53</v>
      </c>
      <c r="BH179" s="1" t="s">
        <v>47</v>
      </c>
      <c r="BI179" s="1" t="s">
        <v>159</v>
      </c>
    </row>
    <row r="180" spans="2:61" x14ac:dyDescent="0.25">
      <c r="B180" s="16">
        <f t="shared" si="45"/>
        <v>176</v>
      </c>
      <c r="C180" s="16" t="str">
        <f t="shared" si="46"/>
        <v>FRA</v>
      </c>
      <c r="D180" s="16" t="str">
        <f t="shared" si="47"/>
        <v>2025-08-08</v>
      </c>
      <c r="E180" s="16" t="str">
        <f t="shared" si="48"/>
        <v>18050214905</v>
      </c>
      <c r="F180" s="16" t="str">
        <f t="shared" si="49"/>
        <v>PDE026649209</v>
      </c>
      <c r="G180" s="16" t="str">
        <f t="shared" si="50"/>
        <v>한혁</v>
      </c>
      <c r="H180" s="16" t="str">
        <f t="shared" si="41"/>
        <v>일반(목록배제,Normal-Manifest Exception)</v>
      </c>
      <c r="I180" s="16">
        <f t="shared" si="51"/>
        <v>50.91</v>
      </c>
      <c r="J180" s="16">
        <f t="shared" si="52"/>
        <v>1</v>
      </c>
      <c r="K180" s="43">
        <f t="shared" si="53"/>
        <v>0.5</v>
      </c>
      <c r="L180" s="43">
        <f t="shared" si="54"/>
        <v>0.5</v>
      </c>
      <c r="M180" s="43">
        <f t="shared" si="54"/>
        <v>0.5</v>
      </c>
      <c r="N180" s="43">
        <f t="shared" si="42"/>
        <v>0.5</v>
      </c>
      <c r="O180" s="23" t="str">
        <f t="shared" si="55"/>
        <v>PDE026649209</v>
      </c>
      <c r="P180" s="51">
        <f>VLOOKUP(C180,MAPPING!$B$24:$G$27,2,0)+(N180-0.5)/0.5*VLOOKUP(C180,MAPPING!$B$24:$G$27,4,0)</f>
        <v>6900</v>
      </c>
      <c r="Q180" s="72">
        <f>VLOOKUP(C180,MAPPING!$B$24:$G$27,6,0)</f>
        <v>3.401757367653961</v>
      </c>
      <c r="R180" s="105">
        <f>Q180*VLOOKUP(C180,MAPPING!$B$24:$H$27,7,0)</f>
        <v>5508.2615999999998</v>
      </c>
      <c r="S180" s="29">
        <f>VLOOKUP(H180,MAPPING!$B$3:$D$12,3,0)</f>
        <v>1100</v>
      </c>
      <c r="T180" s="67">
        <f t="shared" si="43"/>
        <v>0</v>
      </c>
      <c r="U180" s="75">
        <v>0</v>
      </c>
      <c r="V180" s="29">
        <f>(J180*VLOOKUP(M180/J180,MAPPING!$B$15:$C$22,2,10))</f>
        <v>0</v>
      </c>
      <c r="W180" s="100">
        <v>0</v>
      </c>
      <c r="X180" s="68">
        <f>IFERROR(IF($M180&lt;6.000001,0,VLOOKUP($M180,할증료!$B:$C,2,1)),0)</f>
        <v>0</v>
      </c>
      <c r="Y180" s="67">
        <v>0</v>
      </c>
      <c r="Z180" s="29">
        <f t="shared" si="44"/>
        <v>13508.2616</v>
      </c>
      <c r="AB180" s="1" t="s">
        <v>1278</v>
      </c>
      <c r="AC180" s="1" t="s">
        <v>131</v>
      </c>
      <c r="AD180" s="1" t="s">
        <v>1364</v>
      </c>
      <c r="AE180" s="1" t="s">
        <v>1383</v>
      </c>
      <c r="AF180" s="1" t="s">
        <v>577</v>
      </c>
      <c r="AG180" s="1" t="s">
        <v>578</v>
      </c>
      <c r="AH180" s="1">
        <v>5820</v>
      </c>
      <c r="AI180" s="1" t="s">
        <v>47</v>
      </c>
      <c r="AJ180" s="20">
        <v>1</v>
      </c>
      <c r="AK180" s="21">
        <v>0.5</v>
      </c>
      <c r="AL180" s="21">
        <v>0.5</v>
      </c>
      <c r="AM180" s="21">
        <v>0.5</v>
      </c>
      <c r="AN180" s="1" t="s">
        <v>54</v>
      </c>
      <c r="AO180" s="21">
        <v>50.91</v>
      </c>
      <c r="AP180" s="1" t="s">
        <v>49</v>
      </c>
      <c r="AQ180" s="1" t="s">
        <v>49</v>
      </c>
      <c r="AR180" s="1" t="s">
        <v>49</v>
      </c>
      <c r="AS180" s="1" t="s">
        <v>49</v>
      </c>
      <c r="AT180" s="1" t="s">
        <v>49</v>
      </c>
      <c r="AU180" s="1" t="s">
        <v>133</v>
      </c>
      <c r="AV180" s="1" t="s">
        <v>134</v>
      </c>
      <c r="AW180" s="1" t="s">
        <v>188</v>
      </c>
      <c r="AX180" s="1" t="s">
        <v>47</v>
      </c>
      <c r="AY180" s="1" t="s">
        <v>50</v>
      </c>
      <c r="AZ180" s="1" t="s">
        <v>1384</v>
      </c>
      <c r="BA180" s="1" t="s">
        <v>1385</v>
      </c>
      <c r="BB180" s="1" t="s">
        <v>1385</v>
      </c>
      <c r="BC180" s="1" t="s">
        <v>367</v>
      </c>
      <c r="BD180" s="1" t="s">
        <v>220</v>
      </c>
      <c r="BE180" s="1" t="s">
        <v>135</v>
      </c>
      <c r="BF180" s="1" t="s">
        <v>52</v>
      </c>
      <c r="BG180" s="1" t="s">
        <v>53</v>
      </c>
      <c r="BH180" s="1" t="s">
        <v>47</v>
      </c>
      <c r="BI180" s="1" t="s">
        <v>159</v>
      </c>
    </row>
    <row r="181" spans="2:61" x14ac:dyDescent="0.25">
      <c r="B181" s="16">
        <f t="shared" si="45"/>
        <v>177</v>
      </c>
      <c r="C181" s="16" t="str">
        <f t="shared" si="46"/>
        <v>FRA</v>
      </c>
      <c r="D181" s="16" t="str">
        <f t="shared" si="47"/>
        <v>2025-08-08</v>
      </c>
      <c r="E181" s="16" t="str">
        <f t="shared" si="48"/>
        <v>18050214905</v>
      </c>
      <c r="F181" s="16" t="str">
        <f t="shared" si="49"/>
        <v>PDE026649208</v>
      </c>
      <c r="G181" s="16" t="str">
        <f t="shared" si="50"/>
        <v>노현정</v>
      </c>
      <c r="H181" s="16" t="str">
        <f t="shared" si="41"/>
        <v>일반(목록배제,Normal-Manifest Exception)</v>
      </c>
      <c r="I181" s="16">
        <f t="shared" si="51"/>
        <v>34.56</v>
      </c>
      <c r="J181" s="16">
        <f t="shared" si="52"/>
        <v>1</v>
      </c>
      <c r="K181" s="43">
        <f t="shared" si="53"/>
        <v>0.5</v>
      </c>
      <c r="L181" s="43">
        <f t="shared" si="54"/>
        <v>0.5</v>
      </c>
      <c r="M181" s="43">
        <f t="shared" si="54"/>
        <v>0.5</v>
      </c>
      <c r="N181" s="43">
        <f t="shared" si="42"/>
        <v>0.5</v>
      </c>
      <c r="O181" s="23" t="str">
        <f t="shared" si="55"/>
        <v>PDE026649208</v>
      </c>
      <c r="P181" s="51">
        <f>VLOOKUP(C181,MAPPING!$B$24:$G$27,2,0)+(N181-0.5)/0.5*VLOOKUP(C181,MAPPING!$B$24:$G$27,4,0)</f>
        <v>6900</v>
      </c>
      <c r="Q181" s="72">
        <f>VLOOKUP(C181,MAPPING!$B$24:$G$27,6,0)</f>
        <v>3.401757367653961</v>
      </c>
      <c r="R181" s="105">
        <f>Q181*VLOOKUP(C181,MAPPING!$B$24:$H$27,7,0)</f>
        <v>5508.2615999999998</v>
      </c>
      <c r="S181" s="29">
        <f>VLOOKUP(H181,MAPPING!$B$3:$D$12,3,0)</f>
        <v>1100</v>
      </c>
      <c r="T181" s="67">
        <f t="shared" si="43"/>
        <v>0</v>
      </c>
      <c r="U181" s="75">
        <v>0</v>
      </c>
      <c r="V181" s="29">
        <f>(J181*VLOOKUP(M181/J181,MAPPING!$B$15:$C$22,2,10))</f>
        <v>0</v>
      </c>
      <c r="W181" s="100">
        <v>0</v>
      </c>
      <c r="X181" s="68">
        <f>IFERROR(IF($M181&lt;6.000001,0,VLOOKUP($M181,할증료!$B:$C,2,1)),0)</f>
        <v>0</v>
      </c>
      <c r="Y181" s="67">
        <v>0</v>
      </c>
      <c r="Z181" s="29">
        <f t="shared" si="44"/>
        <v>13508.2616</v>
      </c>
      <c r="AB181" s="1" t="s">
        <v>1278</v>
      </c>
      <c r="AC181" s="1" t="s">
        <v>131</v>
      </c>
      <c r="AD181" s="1" t="s">
        <v>1364</v>
      </c>
      <c r="AE181" s="1" t="s">
        <v>1386</v>
      </c>
      <c r="AF181" s="1" t="s">
        <v>1387</v>
      </c>
      <c r="AG181" s="1" t="s">
        <v>1388</v>
      </c>
      <c r="AH181" s="1">
        <v>46274</v>
      </c>
      <c r="AI181" s="1" t="s">
        <v>47</v>
      </c>
      <c r="AJ181" s="20">
        <v>1</v>
      </c>
      <c r="AK181" s="21">
        <v>0.5</v>
      </c>
      <c r="AL181" s="21">
        <v>0.5</v>
      </c>
      <c r="AM181" s="21">
        <v>0.5</v>
      </c>
      <c r="AN181" s="1" t="s">
        <v>54</v>
      </c>
      <c r="AO181" s="21">
        <v>34.56</v>
      </c>
      <c r="AP181" s="1" t="s">
        <v>49</v>
      </c>
      <c r="AQ181" s="1" t="s">
        <v>49</v>
      </c>
      <c r="AR181" s="1" t="s">
        <v>49</v>
      </c>
      <c r="AS181" s="1" t="s">
        <v>49</v>
      </c>
      <c r="AT181" s="1" t="s">
        <v>49</v>
      </c>
      <c r="AU181" s="1" t="s">
        <v>133</v>
      </c>
      <c r="AV181" s="1" t="s">
        <v>134</v>
      </c>
      <c r="AW181" s="1" t="s">
        <v>188</v>
      </c>
      <c r="AX181" s="1" t="s">
        <v>47</v>
      </c>
      <c r="AY181" s="1" t="s">
        <v>50</v>
      </c>
      <c r="AZ181" s="1" t="s">
        <v>1389</v>
      </c>
      <c r="BA181" s="1" t="s">
        <v>1390</v>
      </c>
      <c r="BB181" s="1" t="s">
        <v>1390</v>
      </c>
      <c r="BC181" s="1" t="s">
        <v>367</v>
      </c>
      <c r="BD181" s="1" t="s">
        <v>220</v>
      </c>
      <c r="BE181" s="1" t="s">
        <v>135</v>
      </c>
      <c r="BF181" s="1" t="s">
        <v>52</v>
      </c>
      <c r="BG181" s="1" t="s">
        <v>53</v>
      </c>
      <c r="BH181" s="1" t="s">
        <v>47</v>
      </c>
      <c r="BI181" s="1" t="s">
        <v>159</v>
      </c>
    </row>
    <row r="182" spans="2:61" x14ac:dyDescent="0.25">
      <c r="B182" s="16">
        <f t="shared" si="45"/>
        <v>178</v>
      </c>
      <c r="C182" s="16" t="str">
        <f t="shared" si="46"/>
        <v>FRA</v>
      </c>
      <c r="D182" s="16" t="str">
        <f t="shared" si="47"/>
        <v>2025-08-08</v>
      </c>
      <c r="E182" s="16" t="str">
        <f t="shared" si="48"/>
        <v>18050214905</v>
      </c>
      <c r="F182" s="16" t="str">
        <f t="shared" si="49"/>
        <v>PDE026649206</v>
      </c>
      <c r="G182" s="16" t="str">
        <f t="shared" si="50"/>
        <v>김현숙</v>
      </c>
      <c r="H182" s="16" t="str">
        <f t="shared" si="41"/>
        <v>일반(목록배제,Normal-Manifest Exception)</v>
      </c>
      <c r="I182" s="16">
        <f t="shared" si="51"/>
        <v>140.34</v>
      </c>
      <c r="J182" s="16">
        <f t="shared" si="52"/>
        <v>1</v>
      </c>
      <c r="K182" s="43">
        <f t="shared" si="53"/>
        <v>1</v>
      </c>
      <c r="L182" s="43">
        <f t="shared" si="54"/>
        <v>0.6</v>
      </c>
      <c r="M182" s="43">
        <f t="shared" si="54"/>
        <v>1</v>
      </c>
      <c r="N182" s="43">
        <f t="shared" si="42"/>
        <v>1</v>
      </c>
      <c r="O182" s="23" t="str">
        <f t="shared" si="55"/>
        <v>PDE026649206</v>
      </c>
      <c r="P182" s="51">
        <f>VLOOKUP(C182,MAPPING!$B$24:$G$27,2,0)+(N182-0.5)/0.5*VLOOKUP(C182,MAPPING!$B$24:$G$27,4,0)</f>
        <v>9350</v>
      </c>
      <c r="Q182" s="72">
        <f>VLOOKUP(C182,MAPPING!$B$24:$G$27,6,0)</f>
        <v>3.401757367653961</v>
      </c>
      <c r="R182" s="105">
        <f>Q182*VLOOKUP(C182,MAPPING!$B$24:$H$27,7,0)</f>
        <v>5508.2615999999998</v>
      </c>
      <c r="S182" s="29">
        <f>VLOOKUP(H182,MAPPING!$B$3:$D$12,3,0)</f>
        <v>1100</v>
      </c>
      <c r="T182" s="67">
        <f t="shared" si="43"/>
        <v>0</v>
      </c>
      <c r="U182" s="75">
        <v>0</v>
      </c>
      <c r="V182" s="29">
        <f>(J182*VLOOKUP(M182/J182,MAPPING!$B$15:$C$22,2,10))</f>
        <v>0</v>
      </c>
      <c r="W182" s="100">
        <v>0</v>
      </c>
      <c r="X182" s="68">
        <f>IFERROR(IF($M182&lt;6.000001,0,VLOOKUP($M182,할증료!$B:$C,2,1)),0)</f>
        <v>0</v>
      </c>
      <c r="Y182" s="67">
        <v>0</v>
      </c>
      <c r="Z182" s="29">
        <f t="shared" si="44"/>
        <v>15958.2616</v>
      </c>
      <c r="AB182" s="1" t="s">
        <v>1278</v>
      </c>
      <c r="AC182" s="1" t="s">
        <v>131</v>
      </c>
      <c r="AD182" s="1" t="s">
        <v>1364</v>
      </c>
      <c r="AE182" s="1" t="s">
        <v>1391</v>
      </c>
      <c r="AF182" s="1" t="s">
        <v>1392</v>
      </c>
      <c r="AG182" s="1" t="s">
        <v>1393</v>
      </c>
      <c r="AH182" s="1">
        <v>16840</v>
      </c>
      <c r="AI182" s="1" t="s">
        <v>47</v>
      </c>
      <c r="AJ182" s="20">
        <v>1</v>
      </c>
      <c r="AK182" s="21">
        <v>1</v>
      </c>
      <c r="AL182" s="21">
        <v>0.6</v>
      </c>
      <c r="AM182" s="21">
        <v>1</v>
      </c>
      <c r="AN182" s="1" t="s">
        <v>54</v>
      </c>
      <c r="AO182" s="21">
        <v>140.34</v>
      </c>
      <c r="AP182" s="1" t="s">
        <v>49</v>
      </c>
      <c r="AQ182" s="1" t="s">
        <v>49</v>
      </c>
      <c r="AR182" s="1" t="s">
        <v>49</v>
      </c>
      <c r="AS182" s="1" t="s">
        <v>49</v>
      </c>
      <c r="AT182" s="1" t="s">
        <v>49</v>
      </c>
      <c r="AU182" s="1" t="s">
        <v>133</v>
      </c>
      <c r="AV182" s="1" t="s">
        <v>134</v>
      </c>
      <c r="AW182" s="1" t="s">
        <v>188</v>
      </c>
      <c r="AX182" s="1" t="s">
        <v>47</v>
      </c>
      <c r="AY182" s="1" t="s">
        <v>50</v>
      </c>
      <c r="AZ182" s="1" t="s">
        <v>1394</v>
      </c>
      <c r="BA182" s="1" t="s">
        <v>1395</v>
      </c>
      <c r="BB182" s="1" t="s">
        <v>1395</v>
      </c>
      <c r="BC182" s="1" t="s">
        <v>367</v>
      </c>
      <c r="BD182" s="1" t="s">
        <v>220</v>
      </c>
      <c r="BE182" s="1" t="s">
        <v>135</v>
      </c>
      <c r="BF182" s="1" t="s">
        <v>52</v>
      </c>
      <c r="BG182" s="1" t="s">
        <v>53</v>
      </c>
      <c r="BH182" s="1" t="s">
        <v>47</v>
      </c>
      <c r="BI182" s="1" t="s">
        <v>159</v>
      </c>
    </row>
    <row r="183" spans="2:61" x14ac:dyDescent="0.25">
      <c r="B183" s="16">
        <f t="shared" si="45"/>
        <v>179</v>
      </c>
      <c r="C183" s="16" t="str">
        <f t="shared" si="46"/>
        <v>FRA</v>
      </c>
      <c r="D183" s="16" t="str">
        <f t="shared" si="47"/>
        <v>2025-08-08</v>
      </c>
      <c r="E183" s="16" t="str">
        <f t="shared" si="48"/>
        <v>18050214905</v>
      </c>
      <c r="F183" s="16" t="str">
        <f t="shared" si="49"/>
        <v>PDE026649205</v>
      </c>
      <c r="G183" s="16" t="str">
        <f t="shared" si="50"/>
        <v>김유선</v>
      </c>
      <c r="H183" s="16" t="str">
        <f t="shared" si="41"/>
        <v>일반(목록배제,Normal-Manifest Exception)</v>
      </c>
      <c r="I183" s="16">
        <f t="shared" si="51"/>
        <v>81.42</v>
      </c>
      <c r="J183" s="16">
        <f t="shared" si="52"/>
        <v>1</v>
      </c>
      <c r="K183" s="43">
        <f t="shared" si="53"/>
        <v>1</v>
      </c>
      <c r="L183" s="43">
        <f t="shared" si="54"/>
        <v>0.5</v>
      </c>
      <c r="M183" s="43">
        <f t="shared" si="54"/>
        <v>1</v>
      </c>
      <c r="N183" s="43">
        <f t="shared" si="42"/>
        <v>1</v>
      </c>
      <c r="O183" s="23" t="str">
        <f t="shared" si="55"/>
        <v>PDE026649205</v>
      </c>
      <c r="P183" s="51">
        <f>VLOOKUP(C183,MAPPING!$B$24:$G$27,2,0)+(N183-0.5)/0.5*VLOOKUP(C183,MAPPING!$B$24:$G$27,4,0)</f>
        <v>9350</v>
      </c>
      <c r="Q183" s="72">
        <f>VLOOKUP(C183,MAPPING!$B$24:$G$27,6,0)</f>
        <v>3.401757367653961</v>
      </c>
      <c r="R183" s="105">
        <f>Q183*VLOOKUP(C183,MAPPING!$B$24:$H$27,7,0)</f>
        <v>5508.2615999999998</v>
      </c>
      <c r="S183" s="29">
        <f>VLOOKUP(H183,MAPPING!$B$3:$D$12,3,0)</f>
        <v>1100</v>
      </c>
      <c r="T183" s="67">
        <f t="shared" si="43"/>
        <v>0</v>
      </c>
      <c r="U183" s="75">
        <v>0</v>
      </c>
      <c r="V183" s="29">
        <f>(J183*VLOOKUP(M183/J183,MAPPING!$B$15:$C$22,2,10))</f>
        <v>0</v>
      </c>
      <c r="W183" s="100">
        <v>0</v>
      </c>
      <c r="X183" s="68">
        <f>IFERROR(IF($M183&lt;6.000001,0,VLOOKUP($M183,할증료!$B:$C,2,1)),0)</f>
        <v>0</v>
      </c>
      <c r="Y183" s="67">
        <v>0</v>
      </c>
      <c r="Z183" s="29">
        <f t="shared" si="44"/>
        <v>15958.2616</v>
      </c>
      <c r="AB183" s="1" t="s">
        <v>1278</v>
      </c>
      <c r="AC183" s="1" t="s">
        <v>131</v>
      </c>
      <c r="AD183" s="1" t="s">
        <v>1364</v>
      </c>
      <c r="AE183" s="1" t="s">
        <v>1396</v>
      </c>
      <c r="AF183" s="1" t="s">
        <v>1397</v>
      </c>
      <c r="AG183" s="1" t="s">
        <v>1398</v>
      </c>
      <c r="AH183" s="1">
        <v>18489</v>
      </c>
      <c r="AI183" s="1" t="s">
        <v>47</v>
      </c>
      <c r="AJ183" s="20">
        <v>1</v>
      </c>
      <c r="AK183" s="21">
        <v>1</v>
      </c>
      <c r="AL183" s="21">
        <v>0.5</v>
      </c>
      <c r="AM183" s="21">
        <v>1</v>
      </c>
      <c r="AN183" s="1" t="s">
        <v>54</v>
      </c>
      <c r="AO183" s="21">
        <v>81.42</v>
      </c>
      <c r="AP183" s="1" t="s">
        <v>49</v>
      </c>
      <c r="AQ183" s="1" t="s">
        <v>49</v>
      </c>
      <c r="AR183" s="1" t="s">
        <v>49</v>
      </c>
      <c r="AS183" s="1" t="s">
        <v>49</v>
      </c>
      <c r="AT183" s="1" t="s">
        <v>49</v>
      </c>
      <c r="AU183" s="1" t="s">
        <v>133</v>
      </c>
      <c r="AV183" s="1" t="s">
        <v>134</v>
      </c>
      <c r="AW183" s="1" t="s">
        <v>188</v>
      </c>
      <c r="AX183" s="1" t="s">
        <v>47</v>
      </c>
      <c r="AY183" s="1" t="s">
        <v>50</v>
      </c>
      <c r="AZ183" s="1" t="s">
        <v>1399</v>
      </c>
      <c r="BA183" s="1" t="s">
        <v>1400</v>
      </c>
      <c r="BB183" s="1" t="s">
        <v>1400</v>
      </c>
      <c r="BC183" s="1" t="s">
        <v>367</v>
      </c>
      <c r="BD183" s="1" t="s">
        <v>220</v>
      </c>
      <c r="BE183" s="1" t="s">
        <v>135</v>
      </c>
      <c r="BF183" s="1" t="s">
        <v>52</v>
      </c>
      <c r="BG183" s="1" t="s">
        <v>53</v>
      </c>
      <c r="BH183" s="1" t="s">
        <v>47</v>
      </c>
      <c r="BI183" s="1" t="s">
        <v>159</v>
      </c>
    </row>
    <row r="184" spans="2:61" x14ac:dyDescent="0.25">
      <c r="B184" s="16">
        <f t="shared" si="45"/>
        <v>180</v>
      </c>
      <c r="C184" s="16" t="str">
        <f t="shared" si="46"/>
        <v>FRA</v>
      </c>
      <c r="D184" s="16" t="str">
        <f t="shared" si="47"/>
        <v>2025-08-08</v>
      </c>
      <c r="E184" s="16" t="str">
        <f t="shared" si="48"/>
        <v>18050214905</v>
      </c>
      <c r="F184" s="16" t="str">
        <f t="shared" si="49"/>
        <v>PDE026649203</v>
      </c>
      <c r="G184" s="16" t="str">
        <f t="shared" si="50"/>
        <v>정혜경</v>
      </c>
      <c r="H184" s="16" t="str">
        <f t="shared" si="41"/>
        <v>일반(목록배제,Normal-Manifest Exception)</v>
      </c>
      <c r="I184" s="16">
        <f t="shared" si="51"/>
        <v>54.72</v>
      </c>
      <c r="J184" s="16">
        <f t="shared" si="52"/>
        <v>1</v>
      </c>
      <c r="K184" s="43">
        <f t="shared" si="53"/>
        <v>0.5</v>
      </c>
      <c r="L184" s="43">
        <f t="shared" si="54"/>
        <v>0.5</v>
      </c>
      <c r="M184" s="43">
        <f t="shared" si="54"/>
        <v>0.5</v>
      </c>
      <c r="N184" s="43">
        <f t="shared" si="42"/>
        <v>0.5</v>
      </c>
      <c r="O184" s="23" t="str">
        <f t="shared" si="55"/>
        <v>PDE026649203</v>
      </c>
      <c r="P184" s="51">
        <f>VLOOKUP(C184,MAPPING!$B$24:$G$27,2,0)+(N184-0.5)/0.5*VLOOKUP(C184,MAPPING!$B$24:$G$27,4,0)</f>
        <v>6900</v>
      </c>
      <c r="Q184" s="72">
        <f>VLOOKUP(C184,MAPPING!$B$24:$G$27,6,0)</f>
        <v>3.401757367653961</v>
      </c>
      <c r="R184" s="105">
        <f>Q184*VLOOKUP(C184,MAPPING!$B$24:$H$27,7,0)</f>
        <v>5508.2615999999998</v>
      </c>
      <c r="S184" s="29">
        <f>VLOOKUP(H184,MAPPING!$B$3:$D$12,3,0)</f>
        <v>1100</v>
      </c>
      <c r="T184" s="67">
        <f t="shared" si="43"/>
        <v>0</v>
      </c>
      <c r="U184" s="75">
        <v>0</v>
      </c>
      <c r="V184" s="29">
        <f>(J184*VLOOKUP(M184/J184,MAPPING!$B$15:$C$22,2,10))</f>
        <v>0</v>
      </c>
      <c r="W184" s="100">
        <v>0</v>
      </c>
      <c r="X184" s="68">
        <f>IFERROR(IF($M184&lt;6.000001,0,VLOOKUP($M184,할증료!$B:$C,2,1)),0)</f>
        <v>0</v>
      </c>
      <c r="Y184" s="67">
        <v>0</v>
      </c>
      <c r="Z184" s="29">
        <f t="shared" si="44"/>
        <v>13508.2616</v>
      </c>
      <c r="AB184" s="1" t="s">
        <v>1278</v>
      </c>
      <c r="AC184" s="1" t="s">
        <v>131</v>
      </c>
      <c r="AD184" s="1" t="s">
        <v>1364</v>
      </c>
      <c r="AE184" s="1" t="s">
        <v>1401</v>
      </c>
      <c r="AF184" s="1" t="s">
        <v>1402</v>
      </c>
      <c r="AG184" s="1" t="s">
        <v>1403</v>
      </c>
      <c r="AH184" s="1">
        <v>62232</v>
      </c>
      <c r="AI184" s="1" t="s">
        <v>47</v>
      </c>
      <c r="AJ184" s="20">
        <v>1</v>
      </c>
      <c r="AK184" s="21">
        <v>0.5</v>
      </c>
      <c r="AL184" s="21">
        <v>0.5</v>
      </c>
      <c r="AM184" s="21">
        <v>0.5</v>
      </c>
      <c r="AN184" s="1" t="s">
        <v>54</v>
      </c>
      <c r="AO184" s="21">
        <v>54.72</v>
      </c>
      <c r="AP184" s="1" t="s">
        <v>49</v>
      </c>
      <c r="AQ184" s="1" t="s">
        <v>49</v>
      </c>
      <c r="AR184" s="1" t="s">
        <v>49</v>
      </c>
      <c r="AS184" s="1" t="s">
        <v>49</v>
      </c>
      <c r="AT184" s="1" t="s">
        <v>49</v>
      </c>
      <c r="AU184" s="1" t="s">
        <v>133</v>
      </c>
      <c r="AV184" s="1" t="s">
        <v>134</v>
      </c>
      <c r="AW184" s="1" t="s">
        <v>188</v>
      </c>
      <c r="AX184" s="1" t="s">
        <v>47</v>
      </c>
      <c r="AY184" s="1" t="s">
        <v>50</v>
      </c>
      <c r="AZ184" s="1" t="s">
        <v>1404</v>
      </c>
      <c r="BA184" s="1" t="s">
        <v>1405</v>
      </c>
      <c r="BB184" s="1" t="s">
        <v>1405</v>
      </c>
      <c r="BC184" s="1" t="s">
        <v>367</v>
      </c>
      <c r="BD184" s="1" t="s">
        <v>220</v>
      </c>
      <c r="BE184" s="1" t="s">
        <v>135</v>
      </c>
      <c r="BF184" s="1" t="s">
        <v>52</v>
      </c>
      <c r="BG184" s="1" t="s">
        <v>53</v>
      </c>
      <c r="BH184" s="1" t="s">
        <v>47</v>
      </c>
      <c r="BI184" s="1" t="s">
        <v>159</v>
      </c>
    </row>
    <row r="185" spans="2:61" x14ac:dyDescent="0.25">
      <c r="B185" s="16">
        <f t="shared" si="45"/>
        <v>181</v>
      </c>
      <c r="C185" s="16" t="str">
        <f t="shared" si="46"/>
        <v>FRA</v>
      </c>
      <c r="D185" s="16" t="str">
        <f t="shared" si="47"/>
        <v>2025-08-08</v>
      </c>
      <c r="E185" s="16" t="str">
        <f t="shared" si="48"/>
        <v>18050214905</v>
      </c>
      <c r="F185" s="16" t="str">
        <f t="shared" si="49"/>
        <v>PDE026649185</v>
      </c>
      <c r="G185" s="16" t="str">
        <f t="shared" si="50"/>
        <v>권순성</v>
      </c>
      <c r="H185" s="16" t="str">
        <f t="shared" si="41"/>
        <v>목록(Manifest)</v>
      </c>
      <c r="I185" s="16">
        <f t="shared" si="51"/>
        <v>131.6</v>
      </c>
      <c r="J185" s="16">
        <f t="shared" si="52"/>
        <v>1</v>
      </c>
      <c r="K185" s="43">
        <f t="shared" si="53"/>
        <v>2.5</v>
      </c>
      <c r="L185" s="43">
        <f t="shared" si="54"/>
        <v>4.8</v>
      </c>
      <c r="M185" s="43">
        <f t="shared" si="54"/>
        <v>4.8</v>
      </c>
      <c r="N185" s="43">
        <f t="shared" si="42"/>
        <v>5</v>
      </c>
      <c r="O185" s="23" t="str">
        <f t="shared" si="55"/>
        <v>PDE026649185</v>
      </c>
      <c r="P185" s="51">
        <f>VLOOKUP(C185,MAPPING!$B$24:$G$27,2,0)+(N185-0.5)/0.5*VLOOKUP(C185,MAPPING!$B$24:$G$27,4,0)</f>
        <v>28950</v>
      </c>
      <c r="Q185" s="72">
        <f>VLOOKUP(C185,MAPPING!$B$24:$G$27,6,0)</f>
        <v>3.401757367653961</v>
      </c>
      <c r="R185" s="105">
        <f>Q185*VLOOKUP(C185,MAPPING!$B$24:$H$27,7,0)</f>
        <v>5508.2615999999998</v>
      </c>
      <c r="S185" s="29">
        <f>VLOOKUP(H185,MAPPING!$B$3:$D$12,3,0)</f>
        <v>0</v>
      </c>
      <c r="T185" s="67">
        <f t="shared" si="43"/>
        <v>0</v>
      </c>
      <c r="U185" s="75">
        <v>0</v>
      </c>
      <c r="V185" s="29">
        <f>(J185*VLOOKUP(M185/J185,MAPPING!$B$15:$C$22,2,10))</f>
        <v>550</v>
      </c>
      <c r="W185" s="100">
        <v>0</v>
      </c>
      <c r="X185" s="68">
        <f>IFERROR(IF($M185&lt;6.000001,0,VLOOKUP($M185,할증료!$B:$C,2,1)),0)</f>
        <v>0</v>
      </c>
      <c r="Y185" s="67">
        <v>0</v>
      </c>
      <c r="Z185" s="29">
        <f t="shared" si="44"/>
        <v>35008.261599999998</v>
      </c>
      <c r="AB185" s="1" t="s">
        <v>1278</v>
      </c>
      <c r="AC185" s="1" t="s">
        <v>131</v>
      </c>
      <c r="AD185" s="1" t="s">
        <v>1364</v>
      </c>
      <c r="AE185" s="1" t="s">
        <v>1406</v>
      </c>
      <c r="AF185" s="1" t="s">
        <v>1407</v>
      </c>
      <c r="AG185" s="1" t="s">
        <v>1408</v>
      </c>
      <c r="AH185" s="1">
        <v>25451</v>
      </c>
      <c r="AI185" s="1" t="s">
        <v>47</v>
      </c>
      <c r="AJ185" s="20">
        <v>1</v>
      </c>
      <c r="AK185" s="21">
        <v>2.5</v>
      </c>
      <c r="AL185" s="21">
        <v>4.8</v>
      </c>
      <c r="AM185" s="21">
        <v>4.8</v>
      </c>
      <c r="AN185" s="1" t="s">
        <v>48</v>
      </c>
      <c r="AO185" s="21">
        <v>131.6</v>
      </c>
      <c r="AP185" s="1" t="s">
        <v>49</v>
      </c>
      <c r="AQ185" s="1" t="s">
        <v>49</v>
      </c>
      <c r="AR185" s="1" t="s">
        <v>49</v>
      </c>
      <c r="AS185" s="1" t="s">
        <v>49</v>
      </c>
      <c r="AT185" s="1" t="s">
        <v>49</v>
      </c>
      <c r="AU185" s="1" t="s">
        <v>133</v>
      </c>
      <c r="AV185" s="1" t="s">
        <v>134</v>
      </c>
      <c r="AW185" s="1" t="s">
        <v>1409</v>
      </c>
      <c r="AX185" s="1" t="s">
        <v>47</v>
      </c>
      <c r="AY185" s="1" t="s">
        <v>50</v>
      </c>
      <c r="AZ185" s="1" t="s">
        <v>1410</v>
      </c>
      <c r="BA185" s="1" t="s">
        <v>1411</v>
      </c>
      <c r="BB185" s="1" t="s">
        <v>1411</v>
      </c>
      <c r="BC185" s="1" t="s">
        <v>367</v>
      </c>
      <c r="BD185" s="1" t="s">
        <v>220</v>
      </c>
      <c r="BE185" s="1" t="s">
        <v>135</v>
      </c>
      <c r="BF185" s="1" t="s">
        <v>52</v>
      </c>
      <c r="BG185" s="1" t="s">
        <v>53</v>
      </c>
      <c r="BH185" s="1" t="s">
        <v>47</v>
      </c>
      <c r="BI185" s="1" t="s">
        <v>159</v>
      </c>
    </row>
    <row r="186" spans="2:61" x14ac:dyDescent="0.25">
      <c r="B186" s="16">
        <f t="shared" si="45"/>
        <v>182</v>
      </c>
      <c r="C186" s="16" t="str">
        <f t="shared" si="46"/>
        <v>FRA</v>
      </c>
      <c r="D186" s="16" t="str">
        <f t="shared" si="47"/>
        <v>2025-08-08</v>
      </c>
      <c r="E186" s="16" t="str">
        <f t="shared" si="48"/>
        <v>18050214905</v>
      </c>
      <c r="F186" s="16" t="str">
        <f t="shared" si="49"/>
        <v>PDE026649182</v>
      </c>
      <c r="G186" s="16" t="str">
        <f t="shared" si="50"/>
        <v>이인섭</v>
      </c>
      <c r="H186" s="16" t="str">
        <f t="shared" si="41"/>
        <v>일반(목록배제,Normal-Manifest Exception)</v>
      </c>
      <c r="I186" s="16">
        <f t="shared" si="51"/>
        <v>45.62</v>
      </c>
      <c r="J186" s="16">
        <f t="shared" si="52"/>
        <v>1</v>
      </c>
      <c r="K186" s="43">
        <f t="shared" si="53"/>
        <v>0.5</v>
      </c>
      <c r="L186" s="43">
        <f t="shared" si="54"/>
        <v>0.5</v>
      </c>
      <c r="M186" s="43">
        <f t="shared" si="54"/>
        <v>0.5</v>
      </c>
      <c r="N186" s="43">
        <f t="shared" si="42"/>
        <v>0.5</v>
      </c>
      <c r="O186" s="23" t="str">
        <f t="shared" si="55"/>
        <v>PDE026649182</v>
      </c>
      <c r="P186" s="51">
        <f>VLOOKUP(C186,MAPPING!$B$24:$G$27,2,0)+(N186-0.5)/0.5*VLOOKUP(C186,MAPPING!$B$24:$G$27,4,0)</f>
        <v>6900</v>
      </c>
      <c r="Q186" s="72">
        <f>VLOOKUP(C186,MAPPING!$B$24:$G$27,6,0)</f>
        <v>3.401757367653961</v>
      </c>
      <c r="R186" s="105">
        <f>Q186*VLOOKUP(C186,MAPPING!$B$24:$H$27,7,0)</f>
        <v>5508.2615999999998</v>
      </c>
      <c r="S186" s="29">
        <f>VLOOKUP(H186,MAPPING!$B$3:$D$12,3,0)</f>
        <v>1100</v>
      </c>
      <c r="T186" s="67">
        <f t="shared" si="43"/>
        <v>0</v>
      </c>
      <c r="U186" s="75">
        <v>0</v>
      </c>
      <c r="V186" s="29">
        <f>(J186*VLOOKUP(M186/J186,MAPPING!$B$15:$C$22,2,10))</f>
        <v>0</v>
      </c>
      <c r="W186" s="100">
        <v>0</v>
      </c>
      <c r="X186" s="68">
        <f>IFERROR(IF($M186&lt;6.000001,0,VLOOKUP($M186,할증료!$B:$C,2,1)),0)</f>
        <v>0</v>
      </c>
      <c r="Y186" s="67">
        <v>0</v>
      </c>
      <c r="Z186" s="29">
        <f t="shared" si="44"/>
        <v>13508.2616</v>
      </c>
      <c r="AB186" s="1" t="s">
        <v>1278</v>
      </c>
      <c r="AC186" s="1" t="s">
        <v>131</v>
      </c>
      <c r="AD186" s="1" t="s">
        <v>1364</v>
      </c>
      <c r="AE186" s="1" t="s">
        <v>1412</v>
      </c>
      <c r="AF186" s="1" t="s">
        <v>1413</v>
      </c>
      <c r="AG186" s="1" t="s">
        <v>1414</v>
      </c>
      <c r="AH186" s="1">
        <v>10378</v>
      </c>
      <c r="AI186" s="1" t="s">
        <v>47</v>
      </c>
      <c r="AJ186" s="20">
        <v>1</v>
      </c>
      <c r="AK186" s="21">
        <v>0.5</v>
      </c>
      <c r="AL186" s="21">
        <v>0.5</v>
      </c>
      <c r="AM186" s="21">
        <v>0.5</v>
      </c>
      <c r="AN186" s="1" t="s">
        <v>54</v>
      </c>
      <c r="AO186" s="21">
        <v>45.62</v>
      </c>
      <c r="AP186" s="1" t="s">
        <v>49</v>
      </c>
      <c r="AQ186" s="1" t="s">
        <v>49</v>
      </c>
      <c r="AR186" s="1" t="s">
        <v>49</v>
      </c>
      <c r="AS186" s="1" t="s">
        <v>49</v>
      </c>
      <c r="AT186" s="1" t="s">
        <v>49</v>
      </c>
      <c r="AU186" s="1" t="s">
        <v>133</v>
      </c>
      <c r="AV186" s="1" t="s">
        <v>134</v>
      </c>
      <c r="AW186" s="1" t="s">
        <v>195</v>
      </c>
      <c r="AX186" s="1" t="s">
        <v>47</v>
      </c>
      <c r="AY186" s="1" t="s">
        <v>50</v>
      </c>
      <c r="AZ186" s="1" t="s">
        <v>1415</v>
      </c>
      <c r="BA186" s="1" t="s">
        <v>1416</v>
      </c>
      <c r="BB186" s="1" t="s">
        <v>1416</v>
      </c>
      <c r="BC186" s="1" t="s">
        <v>367</v>
      </c>
      <c r="BD186" s="1" t="s">
        <v>220</v>
      </c>
      <c r="BE186" s="1" t="s">
        <v>135</v>
      </c>
      <c r="BF186" s="1" t="s">
        <v>52</v>
      </c>
      <c r="BG186" s="1" t="s">
        <v>53</v>
      </c>
      <c r="BH186" s="1" t="s">
        <v>47</v>
      </c>
      <c r="BI186" s="1" t="s">
        <v>159</v>
      </c>
    </row>
    <row r="187" spans="2:61" x14ac:dyDescent="0.25">
      <c r="B187" s="16">
        <f t="shared" si="45"/>
        <v>183</v>
      </c>
      <c r="C187" s="16" t="str">
        <f t="shared" si="46"/>
        <v>FRA</v>
      </c>
      <c r="D187" s="16" t="str">
        <f t="shared" si="47"/>
        <v>2025-08-08</v>
      </c>
      <c r="E187" s="16" t="str">
        <f t="shared" si="48"/>
        <v>18050214905</v>
      </c>
      <c r="F187" s="16" t="str">
        <f t="shared" si="49"/>
        <v>PDE026649181</v>
      </c>
      <c r="G187" s="16" t="str">
        <f t="shared" si="50"/>
        <v>최보금</v>
      </c>
      <c r="H187" s="16" t="str">
        <f t="shared" si="41"/>
        <v>일반(목록배제,Normal-Manifest Exception)</v>
      </c>
      <c r="I187" s="16">
        <f t="shared" si="51"/>
        <v>23.08</v>
      </c>
      <c r="J187" s="16">
        <f t="shared" si="52"/>
        <v>1</v>
      </c>
      <c r="K187" s="43">
        <f t="shared" si="53"/>
        <v>0.5</v>
      </c>
      <c r="L187" s="43">
        <f t="shared" si="54"/>
        <v>0.5</v>
      </c>
      <c r="M187" s="43">
        <f t="shared" si="54"/>
        <v>0.5</v>
      </c>
      <c r="N187" s="43">
        <f t="shared" si="42"/>
        <v>0.5</v>
      </c>
      <c r="O187" s="23" t="str">
        <f t="shared" si="55"/>
        <v>PDE026649181</v>
      </c>
      <c r="P187" s="51">
        <f>VLOOKUP(C187,MAPPING!$B$24:$G$27,2,0)+(N187-0.5)/0.5*VLOOKUP(C187,MAPPING!$B$24:$G$27,4,0)</f>
        <v>6900</v>
      </c>
      <c r="Q187" s="72">
        <f>VLOOKUP(C187,MAPPING!$B$24:$G$27,6,0)</f>
        <v>3.401757367653961</v>
      </c>
      <c r="R187" s="105">
        <f>Q187*VLOOKUP(C187,MAPPING!$B$24:$H$27,7,0)</f>
        <v>5508.2615999999998</v>
      </c>
      <c r="S187" s="29">
        <f>VLOOKUP(H187,MAPPING!$B$3:$D$12,3,0)</f>
        <v>1100</v>
      </c>
      <c r="T187" s="67">
        <f t="shared" si="43"/>
        <v>0</v>
      </c>
      <c r="U187" s="75">
        <v>0</v>
      </c>
      <c r="V187" s="29">
        <f>(J187*VLOOKUP(M187/J187,MAPPING!$B$15:$C$22,2,10))</f>
        <v>0</v>
      </c>
      <c r="W187" s="100">
        <v>0</v>
      </c>
      <c r="X187" s="68">
        <f>IFERROR(IF($M187&lt;6.000001,0,VLOOKUP($M187,할증료!$B:$C,2,1)),0)</f>
        <v>0</v>
      </c>
      <c r="Y187" s="67">
        <v>0</v>
      </c>
      <c r="Z187" s="29">
        <f t="shared" si="44"/>
        <v>13508.2616</v>
      </c>
      <c r="AB187" s="1" t="s">
        <v>1278</v>
      </c>
      <c r="AC187" s="1" t="s">
        <v>131</v>
      </c>
      <c r="AD187" s="1" t="s">
        <v>1364</v>
      </c>
      <c r="AE187" s="1" t="s">
        <v>1417</v>
      </c>
      <c r="AF187" s="1" t="s">
        <v>1418</v>
      </c>
      <c r="AG187" s="1" t="s">
        <v>1419</v>
      </c>
      <c r="AH187" s="1">
        <v>52320</v>
      </c>
      <c r="AI187" s="1" t="s">
        <v>47</v>
      </c>
      <c r="AJ187" s="20">
        <v>1</v>
      </c>
      <c r="AK187" s="21">
        <v>0.5</v>
      </c>
      <c r="AL187" s="21">
        <v>0.5</v>
      </c>
      <c r="AM187" s="21">
        <v>0.5</v>
      </c>
      <c r="AN187" s="1" t="s">
        <v>54</v>
      </c>
      <c r="AO187" s="21">
        <v>23.08</v>
      </c>
      <c r="AP187" s="1" t="s">
        <v>49</v>
      </c>
      <c r="AQ187" s="1" t="s">
        <v>49</v>
      </c>
      <c r="AR187" s="1" t="s">
        <v>49</v>
      </c>
      <c r="AS187" s="1" t="s">
        <v>49</v>
      </c>
      <c r="AT187" s="1" t="s">
        <v>49</v>
      </c>
      <c r="AU187" s="1" t="s">
        <v>133</v>
      </c>
      <c r="AV187" s="1" t="s">
        <v>134</v>
      </c>
      <c r="AW187" s="1" t="s">
        <v>195</v>
      </c>
      <c r="AX187" s="1" t="s">
        <v>47</v>
      </c>
      <c r="AY187" s="1" t="s">
        <v>50</v>
      </c>
      <c r="AZ187" s="1" t="s">
        <v>1420</v>
      </c>
      <c r="BA187" s="1" t="s">
        <v>1421</v>
      </c>
      <c r="BB187" s="1" t="s">
        <v>1421</v>
      </c>
      <c r="BC187" s="1" t="s">
        <v>367</v>
      </c>
      <c r="BD187" s="1" t="s">
        <v>220</v>
      </c>
      <c r="BE187" s="1" t="s">
        <v>135</v>
      </c>
      <c r="BF187" s="1" t="s">
        <v>52</v>
      </c>
      <c r="BG187" s="1" t="s">
        <v>53</v>
      </c>
      <c r="BH187" s="1" t="s">
        <v>47</v>
      </c>
      <c r="BI187" s="1" t="s">
        <v>159</v>
      </c>
    </row>
    <row r="188" spans="2:61" x14ac:dyDescent="0.25">
      <c r="B188" s="16">
        <f t="shared" si="45"/>
        <v>184</v>
      </c>
      <c r="C188" s="16" t="str">
        <f t="shared" si="46"/>
        <v>FRA</v>
      </c>
      <c r="D188" s="16" t="str">
        <f t="shared" si="47"/>
        <v>2025-08-08</v>
      </c>
      <c r="E188" s="16" t="str">
        <f t="shared" si="48"/>
        <v>18050214905</v>
      </c>
      <c r="F188" s="16" t="str">
        <f t="shared" si="49"/>
        <v>PDE026649179</v>
      </c>
      <c r="G188" s="16" t="str">
        <f t="shared" si="50"/>
        <v>박혜준</v>
      </c>
      <c r="H188" s="16" t="str">
        <f t="shared" si="41"/>
        <v>목록(Manifest)</v>
      </c>
      <c r="I188" s="16">
        <f t="shared" si="51"/>
        <v>7.62</v>
      </c>
      <c r="J188" s="16">
        <f t="shared" si="52"/>
        <v>1</v>
      </c>
      <c r="K188" s="43">
        <f t="shared" si="53"/>
        <v>0.5</v>
      </c>
      <c r="L188" s="43">
        <f t="shared" si="54"/>
        <v>0.5</v>
      </c>
      <c r="M188" s="43">
        <f t="shared" si="54"/>
        <v>0.5</v>
      </c>
      <c r="N188" s="43">
        <f t="shared" si="42"/>
        <v>0.5</v>
      </c>
      <c r="O188" s="23" t="str">
        <f t="shared" si="55"/>
        <v>PDE026649179</v>
      </c>
      <c r="P188" s="51">
        <f>VLOOKUP(C188,MAPPING!$B$24:$G$27,2,0)+(N188-0.5)/0.5*VLOOKUP(C188,MAPPING!$B$24:$G$27,4,0)</f>
        <v>6900</v>
      </c>
      <c r="Q188" s="72">
        <f>VLOOKUP(C188,MAPPING!$B$24:$G$27,6,0)</f>
        <v>3.401757367653961</v>
      </c>
      <c r="R188" s="105">
        <f>Q188*VLOOKUP(C188,MAPPING!$B$24:$H$27,7,0)</f>
        <v>5508.2615999999998</v>
      </c>
      <c r="S188" s="29">
        <f>VLOOKUP(H188,MAPPING!$B$3:$D$12,3,0)</f>
        <v>0</v>
      </c>
      <c r="T188" s="67">
        <f t="shared" si="43"/>
        <v>0</v>
      </c>
      <c r="U188" s="75">
        <v>0</v>
      </c>
      <c r="V188" s="29">
        <f>(J188*VLOOKUP(M188/J188,MAPPING!$B$15:$C$22,2,10))</f>
        <v>0</v>
      </c>
      <c r="W188" s="100">
        <v>0</v>
      </c>
      <c r="X188" s="68">
        <f>IFERROR(IF($M188&lt;6.000001,0,VLOOKUP($M188,할증료!$B:$C,2,1)),0)</f>
        <v>0</v>
      </c>
      <c r="Y188" s="67">
        <v>0</v>
      </c>
      <c r="Z188" s="29">
        <f t="shared" si="44"/>
        <v>12408.2616</v>
      </c>
      <c r="AB188" s="1" t="s">
        <v>1278</v>
      </c>
      <c r="AC188" s="1" t="s">
        <v>131</v>
      </c>
      <c r="AD188" s="1" t="s">
        <v>1364</v>
      </c>
      <c r="AE188" s="1" t="s">
        <v>1422</v>
      </c>
      <c r="AF188" s="1" t="s">
        <v>1423</v>
      </c>
      <c r="AG188" s="1" t="s">
        <v>1424</v>
      </c>
      <c r="AH188" s="1">
        <v>4420</v>
      </c>
      <c r="AI188" s="1" t="s">
        <v>47</v>
      </c>
      <c r="AJ188" s="20">
        <v>1</v>
      </c>
      <c r="AK188" s="21">
        <v>0.5</v>
      </c>
      <c r="AL188" s="21">
        <v>0.5</v>
      </c>
      <c r="AM188" s="21">
        <v>0.5</v>
      </c>
      <c r="AN188" s="1" t="s">
        <v>48</v>
      </c>
      <c r="AO188" s="21">
        <v>7.62</v>
      </c>
      <c r="AP188" s="1" t="s">
        <v>49</v>
      </c>
      <c r="AQ188" s="1" t="s">
        <v>49</v>
      </c>
      <c r="AR188" s="1" t="s">
        <v>49</v>
      </c>
      <c r="AS188" s="1" t="s">
        <v>49</v>
      </c>
      <c r="AT188" s="1" t="s">
        <v>49</v>
      </c>
      <c r="AU188" s="1" t="s">
        <v>133</v>
      </c>
      <c r="AV188" s="1" t="s">
        <v>134</v>
      </c>
      <c r="AW188" s="1" t="s">
        <v>1425</v>
      </c>
      <c r="AX188" s="1" t="s">
        <v>47</v>
      </c>
      <c r="AY188" s="1" t="s">
        <v>50</v>
      </c>
      <c r="AZ188" s="1" t="s">
        <v>1426</v>
      </c>
      <c r="BA188" s="1" t="s">
        <v>1427</v>
      </c>
      <c r="BB188" s="1" t="s">
        <v>1427</v>
      </c>
      <c r="BC188" s="1" t="s">
        <v>367</v>
      </c>
      <c r="BD188" s="1" t="s">
        <v>220</v>
      </c>
      <c r="BE188" s="1" t="s">
        <v>135</v>
      </c>
      <c r="BF188" s="1" t="s">
        <v>52</v>
      </c>
      <c r="BG188" s="1" t="s">
        <v>53</v>
      </c>
      <c r="BH188" s="1" t="s">
        <v>47</v>
      </c>
      <c r="BI188" s="1" t="s">
        <v>159</v>
      </c>
    </row>
    <row r="189" spans="2:61" x14ac:dyDescent="0.25">
      <c r="B189" s="16">
        <f t="shared" si="45"/>
        <v>185</v>
      </c>
      <c r="C189" s="16" t="str">
        <f t="shared" si="46"/>
        <v>FRA</v>
      </c>
      <c r="D189" s="16" t="str">
        <f t="shared" si="47"/>
        <v>2025-08-08</v>
      </c>
      <c r="E189" s="16" t="str">
        <f t="shared" si="48"/>
        <v>18050214905</v>
      </c>
      <c r="F189" s="16" t="str">
        <f t="shared" si="49"/>
        <v>PDE026649175</v>
      </c>
      <c r="G189" s="16" t="str">
        <f t="shared" si="50"/>
        <v>황서연</v>
      </c>
      <c r="H189" s="16" t="str">
        <f t="shared" si="41"/>
        <v>일반(목록배제,Normal-Manifest Exception)</v>
      </c>
      <c r="I189" s="16">
        <f t="shared" si="51"/>
        <v>17.309999999999999</v>
      </c>
      <c r="J189" s="16">
        <f t="shared" si="52"/>
        <v>1</v>
      </c>
      <c r="K189" s="43">
        <f t="shared" si="53"/>
        <v>0.5</v>
      </c>
      <c r="L189" s="43">
        <f t="shared" si="54"/>
        <v>0.5</v>
      </c>
      <c r="M189" s="43">
        <f t="shared" si="54"/>
        <v>0.5</v>
      </c>
      <c r="N189" s="43">
        <f t="shared" si="42"/>
        <v>0.5</v>
      </c>
      <c r="O189" s="23" t="str">
        <f t="shared" si="55"/>
        <v>PDE026649175</v>
      </c>
      <c r="P189" s="51">
        <f>VLOOKUP(C189,MAPPING!$B$24:$G$27,2,0)+(N189-0.5)/0.5*VLOOKUP(C189,MAPPING!$B$24:$G$27,4,0)</f>
        <v>6900</v>
      </c>
      <c r="Q189" s="72">
        <f>VLOOKUP(C189,MAPPING!$B$24:$G$27,6,0)</f>
        <v>3.401757367653961</v>
      </c>
      <c r="R189" s="105">
        <f>Q189*VLOOKUP(C189,MAPPING!$B$24:$H$27,7,0)</f>
        <v>5508.2615999999998</v>
      </c>
      <c r="S189" s="29">
        <f>VLOOKUP(H189,MAPPING!$B$3:$D$12,3,0)</f>
        <v>1100</v>
      </c>
      <c r="T189" s="67">
        <f t="shared" si="43"/>
        <v>0</v>
      </c>
      <c r="U189" s="75">
        <v>0</v>
      </c>
      <c r="V189" s="29">
        <f>(J189*VLOOKUP(M189/J189,MAPPING!$B$15:$C$22,2,10))</f>
        <v>0</v>
      </c>
      <c r="W189" s="100">
        <v>0</v>
      </c>
      <c r="X189" s="68">
        <f>IFERROR(IF($M189&lt;6.000001,0,VLOOKUP($M189,할증료!$B:$C,2,1)),0)</f>
        <v>0</v>
      </c>
      <c r="Y189" s="67">
        <v>0</v>
      </c>
      <c r="Z189" s="29">
        <f t="shared" si="44"/>
        <v>13508.2616</v>
      </c>
      <c r="AB189" s="1" t="s">
        <v>1278</v>
      </c>
      <c r="AC189" s="1" t="s">
        <v>131</v>
      </c>
      <c r="AD189" s="1" t="s">
        <v>1364</v>
      </c>
      <c r="AE189" s="1" t="s">
        <v>1428</v>
      </c>
      <c r="AF189" s="1" t="s">
        <v>1429</v>
      </c>
      <c r="AG189" s="1" t="s">
        <v>1430</v>
      </c>
      <c r="AH189" s="1">
        <v>24224</v>
      </c>
      <c r="AI189" s="1" t="s">
        <v>47</v>
      </c>
      <c r="AJ189" s="20">
        <v>1</v>
      </c>
      <c r="AK189" s="21">
        <v>0.5</v>
      </c>
      <c r="AL189" s="21">
        <v>0.5</v>
      </c>
      <c r="AM189" s="21">
        <v>0.5</v>
      </c>
      <c r="AN189" s="1" t="s">
        <v>54</v>
      </c>
      <c r="AO189" s="21">
        <v>17.309999999999999</v>
      </c>
      <c r="AP189" s="1" t="s">
        <v>49</v>
      </c>
      <c r="AQ189" s="1" t="s">
        <v>49</v>
      </c>
      <c r="AR189" s="1" t="s">
        <v>49</v>
      </c>
      <c r="AS189" s="1" t="s">
        <v>49</v>
      </c>
      <c r="AT189" s="1" t="s">
        <v>49</v>
      </c>
      <c r="AU189" s="1" t="s">
        <v>133</v>
      </c>
      <c r="AV189" s="1" t="s">
        <v>134</v>
      </c>
      <c r="AW189" s="1" t="s">
        <v>195</v>
      </c>
      <c r="AX189" s="1" t="s">
        <v>47</v>
      </c>
      <c r="AY189" s="1" t="s">
        <v>50</v>
      </c>
      <c r="AZ189" s="1" t="s">
        <v>1431</v>
      </c>
      <c r="BA189" s="1" t="s">
        <v>1432</v>
      </c>
      <c r="BB189" s="1" t="s">
        <v>1432</v>
      </c>
      <c r="BC189" s="1" t="s">
        <v>367</v>
      </c>
      <c r="BD189" s="1" t="s">
        <v>220</v>
      </c>
      <c r="BE189" s="1" t="s">
        <v>135</v>
      </c>
      <c r="BF189" s="1" t="s">
        <v>52</v>
      </c>
      <c r="BG189" s="1" t="s">
        <v>53</v>
      </c>
      <c r="BH189" s="1" t="s">
        <v>47</v>
      </c>
      <c r="BI189" s="1" t="s">
        <v>159</v>
      </c>
    </row>
    <row r="190" spans="2:61" x14ac:dyDescent="0.25">
      <c r="B190" s="16">
        <f t="shared" si="45"/>
        <v>186</v>
      </c>
      <c r="C190" s="16" t="str">
        <f t="shared" si="46"/>
        <v>FRA</v>
      </c>
      <c r="D190" s="16" t="str">
        <f t="shared" si="47"/>
        <v>2025-08-08</v>
      </c>
      <c r="E190" s="16" t="str">
        <f t="shared" si="48"/>
        <v>18050214905</v>
      </c>
      <c r="F190" s="16" t="str">
        <f t="shared" si="49"/>
        <v>PDE026649174</v>
      </c>
      <c r="G190" s="16" t="str">
        <f t="shared" si="50"/>
        <v>김효정</v>
      </c>
      <c r="H190" s="16" t="str">
        <f t="shared" si="41"/>
        <v>일반(목록배제,Normal-Manifest Exception)</v>
      </c>
      <c r="I190" s="16">
        <f t="shared" si="51"/>
        <v>110.88</v>
      </c>
      <c r="J190" s="16">
        <f t="shared" si="52"/>
        <v>1</v>
      </c>
      <c r="K190" s="43">
        <f t="shared" si="53"/>
        <v>12</v>
      </c>
      <c r="L190" s="43">
        <f t="shared" si="54"/>
        <v>6.5</v>
      </c>
      <c r="M190" s="43">
        <f t="shared" si="54"/>
        <v>12</v>
      </c>
      <c r="N190" s="43">
        <f t="shared" si="42"/>
        <v>12</v>
      </c>
      <c r="O190" s="23" t="str">
        <f t="shared" si="55"/>
        <v>PDE026649174</v>
      </c>
      <c r="P190" s="51">
        <f>VLOOKUP(C190,MAPPING!$B$24:$G$27,2,0)+(N190-0.5)/0.5*VLOOKUP(C190,MAPPING!$B$24:$G$27,4,0)</f>
        <v>63250</v>
      </c>
      <c r="Q190" s="72">
        <f>VLOOKUP(C190,MAPPING!$B$24:$G$27,6,0)</f>
        <v>3.401757367653961</v>
      </c>
      <c r="R190" s="105">
        <f>Q190*VLOOKUP(C190,MAPPING!$B$24:$H$27,7,0)</f>
        <v>5508.2615999999998</v>
      </c>
      <c r="S190" s="29">
        <f>VLOOKUP(H190,MAPPING!$B$3:$D$12,3,0)</f>
        <v>1100</v>
      </c>
      <c r="T190" s="67">
        <f t="shared" si="43"/>
        <v>0</v>
      </c>
      <c r="U190" s="75">
        <v>0</v>
      </c>
      <c r="V190" s="29">
        <f>(J190*VLOOKUP(M190/J190,MAPPING!$B$15:$C$22,2,10))</f>
        <v>4500</v>
      </c>
      <c r="W190" s="100">
        <v>0</v>
      </c>
      <c r="X190" s="68">
        <f>IFERROR(IF($M190&lt;6.000001,0,VLOOKUP($M190,할증료!$B:$C,2,1)),0)</f>
        <v>700</v>
      </c>
      <c r="Y190" s="67">
        <v>0</v>
      </c>
      <c r="Z190" s="29">
        <f t="shared" si="44"/>
        <v>75058.261599999998</v>
      </c>
      <c r="AB190" s="1" t="s">
        <v>1278</v>
      </c>
      <c r="AC190" s="1" t="s">
        <v>131</v>
      </c>
      <c r="AD190" s="1" t="s">
        <v>1364</v>
      </c>
      <c r="AE190" s="1" t="s">
        <v>1433</v>
      </c>
      <c r="AF190" s="1" t="s">
        <v>225</v>
      </c>
      <c r="AG190" s="1" t="s">
        <v>386</v>
      </c>
      <c r="AH190" s="1">
        <v>5847</v>
      </c>
      <c r="AI190" s="1" t="s">
        <v>47</v>
      </c>
      <c r="AJ190" s="20">
        <v>1</v>
      </c>
      <c r="AK190" s="21">
        <v>12</v>
      </c>
      <c r="AL190" s="21">
        <v>6.5</v>
      </c>
      <c r="AM190" s="21">
        <v>12</v>
      </c>
      <c r="AN190" s="1" t="s">
        <v>54</v>
      </c>
      <c r="AO190" s="21">
        <v>110.88</v>
      </c>
      <c r="AP190" s="1" t="s">
        <v>49</v>
      </c>
      <c r="AQ190" s="1" t="s">
        <v>49</v>
      </c>
      <c r="AR190" s="1" t="s">
        <v>49</v>
      </c>
      <c r="AS190" s="1" t="s">
        <v>49</v>
      </c>
      <c r="AT190" s="1" t="s">
        <v>49</v>
      </c>
      <c r="AU190" s="1" t="s">
        <v>133</v>
      </c>
      <c r="AV190" s="1" t="s">
        <v>134</v>
      </c>
      <c r="AW190" s="1" t="s">
        <v>1434</v>
      </c>
      <c r="AX190" s="1" t="s">
        <v>47</v>
      </c>
      <c r="AY190" s="1" t="s">
        <v>50</v>
      </c>
      <c r="AZ190" s="1" t="s">
        <v>1435</v>
      </c>
      <c r="BA190" s="1" t="s">
        <v>1436</v>
      </c>
      <c r="BB190" s="1" t="s">
        <v>1436</v>
      </c>
      <c r="BC190" s="1" t="s">
        <v>367</v>
      </c>
      <c r="BD190" s="1" t="s">
        <v>220</v>
      </c>
      <c r="BE190" s="1" t="s">
        <v>135</v>
      </c>
      <c r="BF190" s="1" t="s">
        <v>52</v>
      </c>
      <c r="BG190" s="1" t="s">
        <v>53</v>
      </c>
      <c r="BH190" s="1" t="s">
        <v>47</v>
      </c>
      <c r="BI190" s="1" t="s">
        <v>159</v>
      </c>
    </row>
    <row r="191" spans="2:61" x14ac:dyDescent="0.25">
      <c r="B191" s="16">
        <f t="shared" si="45"/>
        <v>187</v>
      </c>
      <c r="C191" s="16" t="str">
        <f t="shared" si="46"/>
        <v>FRA</v>
      </c>
      <c r="D191" s="16" t="str">
        <f t="shared" si="47"/>
        <v>2025-08-08</v>
      </c>
      <c r="E191" s="16" t="str">
        <f t="shared" si="48"/>
        <v>18050214905</v>
      </c>
      <c r="F191" s="16" t="str">
        <f t="shared" si="49"/>
        <v>PDE026649156</v>
      </c>
      <c r="G191" s="16" t="str">
        <f t="shared" si="50"/>
        <v>강지헌</v>
      </c>
      <c r="H191" s="16" t="str">
        <f t="shared" si="41"/>
        <v>목록취하(허용배제,Manifest-Drop)</v>
      </c>
      <c r="I191" s="16">
        <f t="shared" si="51"/>
        <v>123.57</v>
      </c>
      <c r="J191" s="16">
        <f t="shared" si="52"/>
        <v>1</v>
      </c>
      <c r="K191" s="43">
        <f t="shared" si="53"/>
        <v>0.5</v>
      </c>
      <c r="L191" s="43">
        <f t="shared" si="54"/>
        <v>0.5</v>
      </c>
      <c r="M191" s="43">
        <f t="shared" si="54"/>
        <v>0.5</v>
      </c>
      <c r="N191" s="43">
        <f t="shared" si="42"/>
        <v>0.5</v>
      </c>
      <c r="O191" s="23" t="str">
        <f t="shared" si="55"/>
        <v>PDE026649156</v>
      </c>
      <c r="P191" s="51">
        <f>VLOOKUP(C191,MAPPING!$B$24:$G$27,2,0)+(N191-0.5)/0.5*VLOOKUP(C191,MAPPING!$B$24:$G$27,4,0)</f>
        <v>6900</v>
      </c>
      <c r="Q191" s="72">
        <f>VLOOKUP(C191,MAPPING!$B$24:$G$27,6,0)</f>
        <v>3.401757367653961</v>
      </c>
      <c r="R191" s="105">
        <f>Q191*VLOOKUP(C191,MAPPING!$B$24:$H$27,7,0)</f>
        <v>5508.2615999999998</v>
      </c>
      <c r="S191" s="29">
        <f>VLOOKUP(H191,MAPPING!$B$3:$D$12,3,0)</f>
        <v>1100</v>
      </c>
      <c r="T191" s="67">
        <f t="shared" si="43"/>
        <v>0</v>
      </c>
      <c r="U191" s="75">
        <v>0</v>
      </c>
      <c r="V191" s="29">
        <f>(J191*VLOOKUP(M191/J191,MAPPING!$B$15:$C$22,2,10))</f>
        <v>0</v>
      </c>
      <c r="W191" s="100">
        <v>0</v>
      </c>
      <c r="X191" s="68">
        <f>IFERROR(IF($M191&lt;6.000001,0,VLOOKUP($M191,할증료!$B:$C,2,1)),0)</f>
        <v>0</v>
      </c>
      <c r="Y191" s="67">
        <v>0</v>
      </c>
      <c r="Z191" s="29">
        <f t="shared" si="44"/>
        <v>13508.2616</v>
      </c>
      <c r="AB191" s="1" t="s">
        <v>1278</v>
      </c>
      <c r="AC191" s="1" t="s">
        <v>131</v>
      </c>
      <c r="AD191" s="1" t="s">
        <v>1364</v>
      </c>
      <c r="AE191" s="1" t="s">
        <v>1437</v>
      </c>
      <c r="AF191" s="1" t="s">
        <v>240</v>
      </c>
      <c r="AG191" s="1" t="s">
        <v>246</v>
      </c>
      <c r="AH191" s="1">
        <v>2494</v>
      </c>
      <c r="AI191" s="1" t="s">
        <v>1438</v>
      </c>
      <c r="AJ191" s="20">
        <v>1</v>
      </c>
      <c r="AK191" s="21">
        <v>0.5</v>
      </c>
      <c r="AL191" s="21">
        <v>0.5</v>
      </c>
      <c r="AM191" s="21">
        <v>0.5</v>
      </c>
      <c r="AN191" s="1" t="s">
        <v>148</v>
      </c>
      <c r="AO191" s="21">
        <v>123.57</v>
      </c>
      <c r="AP191" s="1" t="s">
        <v>49</v>
      </c>
      <c r="AQ191" s="1" t="s">
        <v>49</v>
      </c>
      <c r="AR191" s="1" t="s">
        <v>49</v>
      </c>
      <c r="AS191" s="1" t="s">
        <v>49</v>
      </c>
      <c r="AT191" s="1" t="s">
        <v>49</v>
      </c>
      <c r="AU191" s="1" t="s">
        <v>133</v>
      </c>
      <c r="AV191" s="1" t="s">
        <v>134</v>
      </c>
      <c r="AW191" s="1" t="s">
        <v>1439</v>
      </c>
      <c r="AX191" s="1" t="s">
        <v>47</v>
      </c>
      <c r="AY191" s="1" t="s">
        <v>50</v>
      </c>
      <c r="AZ191" s="1" t="s">
        <v>1440</v>
      </c>
      <c r="BA191" s="1" t="s">
        <v>1441</v>
      </c>
      <c r="BB191" s="1" t="s">
        <v>1441</v>
      </c>
      <c r="BC191" s="1" t="s">
        <v>367</v>
      </c>
      <c r="BD191" s="1" t="s">
        <v>220</v>
      </c>
      <c r="BE191" s="1" t="s">
        <v>135</v>
      </c>
      <c r="BF191" s="1" t="s">
        <v>52</v>
      </c>
      <c r="BG191" s="1" t="s">
        <v>53</v>
      </c>
      <c r="BH191" s="1" t="s">
        <v>47</v>
      </c>
      <c r="BI191" s="1" t="s">
        <v>159</v>
      </c>
    </row>
    <row r="192" spans="2:61" x14ac:dyDescent="0.25">
      <c r="B192" s="16">
        <f t="shared" si="45"/>
        <v>188</v>
      </c>
      <c r="C192" s="16" t="str">
        <f t="shared" si="46"/>
        <v>FRA</v>
      </c>
      <c r="D192" s="16" t="str">
        <f t="shared" si="47"/>
        <v>2025-08-08</v>
      </c>
      <c r="E192" s="16" t="str">
        <f t="shared" si="48"/>
        <v>18050214905</v>
      </c>
      <c r="F192" s="16" t="str">
        <f t="shared" si="49"/>
        <v>PDE026649137</v>
      </c>
      <c r="G192" s="16" t="str">
        <f t="shared" si="50"/>
        <v>김문환</v>
      </c>
      <c r="H192" s="16" t="str">
        <f t="shared" si="41"/>
        <v>목록(Manifest)</v>
      </c>
      <c r="I192" s="16">
        <f t="shared" si="51"/>
        <v>53.34</v>
      </c>
      <c r="J192" s="16">
        <f t="shared" si="52"/>
        <v>1</v>
      </c>
      <c r="K192" s="43">
        <f t="shared" si="53"/>
        <v>0.5</v>
      </c>
      <c r="L192" s="43">
        <f t="shared" si="54"/>
        <v>0.5</v>
      </c>
      <c r="M192" s="43">
        <f t="shared" si="54"/>
        <v>0.5</v>
      </c>
      <c r="N192" s="43">
        <f t="shared" si="42"/>
        <v>0.5</v>
      </c>
      <c r="O192" s="23" t="str">
        <f t="shared" si="55"/>
        <v>PDE026649137</v>
      </c>
      <c r="P192" s="51">
        <f>VLOOKUP(C192,MAPPING!$B$24:$G$27,2,0)+(N192-0.5)/0.5*VLOOKUP(C192,MAPPING!$B$24:$G$27,4,0)</f>
        <v>6900</v>
      </c>
      <c r="Q192" s="72">
        <f>VLOOKUP(C192,MAPPING!$B$24:$G$27,6,0)</f>
        <v>3.401757367653961</v>
      </c>
      <c r="R192" s="105">
        <f>Q192*VLOOKUP(C192,MAPPING!$B$24:$H$27,7,0)</f>
        <v>5508.2615999999998</v>
      </c>
      <c r="S192" s="29">
        <f>VLOOKUP(H192,MAPPING!$B$3:$D$12,3,0)</f>
        <v>0</v>
      </c>
      <c r="T192" s="67">
        <f t="shared" si="43"/>
        <v>0</v>
      </c>
      <c r="U192" s="75">
        <v>0</v>
      </c>
      <c r="V192" s="29">
        <f>(J192*VLOOKUP(M192/J192,MAPPING!$B$15:$C$22,2,10))</f>
        <v>0</v>
      </c>
      <c r="W192" s="100">
        <v>0</v>
      </c>
      <c r="X192" s="68">
        <f>IFERROR(IF($M192&lt;6.000001,0,VLOOKUP($M192,할증료!$B:$C,2,1)),0)</f>
        <v>0</v>
      </c>
      <c r="Y192" s="67">
        <v>0</v>
      </c>
      <c r="Z192" s="29">
        <f t="shared" si="44"/>
        <v>12408.2616</v>
      </c>
      <c r="AB192" s="1" t="s">
        <v>1278</v>
      </c>
      <c r="AC192" s="1" t="s">
        <v>131</v>
      </c>
      <c r="AD192" s="1" t="s">
        <v>1364</v>
      </c>
      <c r="AE192" s="1" t="s">
        <v>1442</v>
      </c>
      <c r="AF192" s="1" t="s">
        <v>175</v>
      </c>
      <c r="AG192" s="1" t="s">
        <v>176</v>
      </c>
      <c r="AH192" s="1">
        <v>4781</v>
      </c>
      <c r="AI192" s="1" t="s">
        <v>47</v>
      </c>
      <c r="AJ192" s="20">
        <v>1</v>
      </c>
      <c r="AK192" s="21">
        <v>0.5</v>
      </c>
      <c r="AL192" s="21">
        <v>0.5</v>
      </c>
      <c r="AM192" s="21">
        <v>0.5</v>
      </c>
      <c r="AN192" s="1" t="s">
        <v>48</v>
      </c>
      <c r="AO192" s="21">
        <v>53.34</v>
      </c>
      <c r="AP192" s="1" t="s">
        <v>49</v>
      </c>
      <c r="AQ192" s="1" t="s">
        <v>49</v>
      </c>
      <c r="AR192" s="1" t="s">
        <v>49</v>
      </c>
      <c r="AS192" s="1" t="s">
        <v>49</v>
      </c>
      <c r="AT192" s="1" t="s">
        <v>49</v>
      </c>
      <c r="AU192" s="1" t="s">
        <v>133</v>
      </c>
      <c r="AV192" s="1" t="s">
        <v>134</v>
      </c>
      <c r="AW192" s="1" t="s">
        <v>1443</v>
      </c>
      <c r="AX192" s="1" t="s">
        <v>47</v>
      </c>
      <c r="AY192" s="1" t="s">
        <v>50</v>
      </c>
      <c r="AZ192" s="1" t="s">
        <v>1444</v>
      </c>
      <c r="BA192" s="1" t="s">
        <v>1445</v>
      </c>
      <c r="BB192" s="1" t="s">
        <v>1445</v>
      </c>
      <c r="BC192" s="1" t="s">
        <v>367</v>
      </c>
      <c r="BD192" s="1" t="s">
        <v>220</v>
      </c>
      <c r="BE192" s="1" t="s">
        <v>135</v>
      </c>
      <c r="BF192" s="1" t="s">
        <v>52</v>
      </c>
      <c r="BG192" s="1" t="s">
        <v>53</v>
      </c>
      <c r="BH192" s="1" t="s">
        <v>47</v>
      </c>
      <c r="BI192" s="1" t="s">
        <v>159</v>
      </c>
    </row>
    <row r="193" spans="2:61" x14ac:dyDescent="0.25">
      <c r="B193" s="16">
        <f t="shared" si="45"/>
        <v>189</v>
      </c>
      <c r="C193" s="16" t="str">
        <f t="shared" si="46"/>
        <v>FRA</v>
      </c>
      <c r="D193" s="16" t="str">
        <f t="shared" si="47"/>
        <v>2025-08-08</v>
      </c>
      <c r="E193" s="16" t="str">
        <f t="shared" si="48"/>
        <v>18050214905</v>
      </c>
      <c r="F193" s="16" t="str">
        <f t="shared" si="49"/>
        <v>PDE026649212</v>
      </c>
      <c r="G193" s="16" t="str">
        <f t="shared" si="50"/>
        <v>문석붕</v>
      </c>
      <c r="H193" s="16" t="str">
        <f t="shared" si="41"/>
        <v>일반(목록배제,Normal-Manifest Exception)</v>
      </c>
      <c r="I193" s="16">
        <f t="shared" si="51"/>
        <v>19.62</v>
      </c>
      <c r="J193" s="16">
        <f t="shared" si="52"/>
        <v>1</v>
      </c>
      <c r="K193" s="43">
        <f t="shared" si="53"/>
        <v>0.5</v>
      </c>
      <c r="L193" s="43">
        <f t="shared" si="54"/>
        <v>0.5</v>
      </c>
      <c r="M193" s="43">
        <f t="shared" si="54"/>
        <v>0.5</v>
      </c>
      <c r="N193" s="43">
        <f t="shared" si="42"/>
        <v>0.5</v>
      </c>
      <c r="O193" s="23" t="str">
        <f t="shared" si="55"/>
        <v>PDE026649212</v>
      </c>
      <c r="P193" s="51">
        <f>VLOOKUP(C193,MAPPING!$B$24:$G$27,2,0)+(N193-0.5)/0.5*VLOOKUP(C193,MAPPING!$B$24:$G$27,4,0)</f>
        <v>6900</v>
      </c>
      <c r="Q193" s="72">
        <f>VLOOKUP(C193,MAPPING!$B$24:$G$27,6,0)</f>
        <v>3.401757367653961</v>
      </c>
      <c r="R193" s="105">
        <f>Q193*VLOOKUP(C193,MAPPING!$B$24:$H$27,7,0)</f>
        <v>5508.2615999999998</v>
      </c>
      <c r="S193" s="29">
        <f>VLOOKUP(H193,MAPPING!$B$3:$D$12,3,0)</f>
        <v>1100</v>
      </c>
      <c r="T193" s="67">
        <f t="shared" si="43"/>
        <v>0</v>
      </c>
      <c r="U193" s="75">
        <v>0</v>
      </c>
      <c r="V193" s="29">
        <f>(J193*VLOOKUP(M193/J193,MAPPING!$B$15:$C$22,2,10))</f>
        <v>0</v>
      </c>
      <c r="W193" s="100">
        <v>0</v>
      </c>
      <c r="X193" s="68">
        <f>IFERROR(IF($M193&lt;6.000001,0,VLOOKUP($M193,할증료!$B:$C,2,1)),0)</f>
        <v>0</v>
      </c>
      <c r="Y193" s="67">
        <v>0</v>
      </c>
      <c r="Z193" s="29">
        <f t="shared" si="44"/>
        <v>13508.2616</v>
      </c>
      <c r="AB193" s="1" t="s">
        <v>1278</v>
      </c>
      <c r="AC193" s="1" t="s">
        <v>131</v>
      </c>
      <c r="AD193" s="1" t="s">
        <v>1364</v>
      </c>
      <c r="AE193" s="1" t="s">
        <v>1446</v>
      </c>
      <c r="AF193" s="1" t="s">
        <v>1447</v>
      </c>
      <c r="AG193" s="1" t="s">
        <v>1448</v>
      </c>
      <c r="AH193" s="1">
        <v>63175</v>
      </c>
      <c r="AI193" s="1" t="s">
        <v>47</v>
      </c>
      <c r="AJ193" s="20">
        <v>1</v>
      </c>
      <c r="AK193" s="21">
        <v>0.5</v>
      </c>
      <c r="AL193" s="21">
        <v>0.5</v>
      </c>
      <c r="AM193" s="21">
        <v>0.5</v>
      </c>
      <c r="AN193" s="1" t="s">
        <v>54</v>
      </c>
      <c r="AO193" s="21">
        <v>19.62</v>
      </c>
      <c r="AP193" s="1" t="s">
        <v>49</v>
      </c>
      <c r="AQ193" s="1" t="s">
        <v>49</v>
      </c>
      <c r="AR193" s="1" t="s">
        <v>49</v>
      </c>
      <c r="AS193" s="1" t="s">
        <v>49</v>
      </c>
      <c r="AT193" s="1" t="s">
        <v>49</v>
      </c>
      <c r="AU193" s="1" t="s">
        <v>133</v>
      </c>
      <c r="AV193" s="1" t="s">
        <v>134</v>
      </c>
      <c r="AW193" s="1" t="s">
        <v>195</v>
      </c>
      <c r="AX193" s="1" t="s">
        <v>47</v>
      </c>
      <c r="AY193" s="1" t="s">
        <v>50</v>
      </c>
      <c r="AZ193" s="1" t="s">
        <v>1449</v>
      </c>
      <c r="BA193" s="1" t="s">
        <v>1450</v>
      </c>
      <c r="BB193" s="1" t="s">
        <v>1450</v>
      </c>
      <c r="BC193" s="1" t="s">
        <v>367</v>
      </c>
      <c r="BD193" s="1" t="s">
        <v>220</v>
      </c>
      <c r="BE193" s="1" t="s">
        <v>135</v>
      </c>
      <c r="BF193" s="1" t="s">
        <v>52</v>
      </c>
      <c r="BG193" s="1" t="s">
        <v>53</v>
      </c>
      <c r="BH193" s="1" t="s">
        <v>47</v>
      </c>
      <c r="BI193" s="1" t="s">
        <v>159</v>
      </c>
    </row>
    <row r="194" spans="2:61" x14ac:dyDescent="0.25">
      <c r="B194" s="16">
        <f t="shared" si="45"/>
        <v>190</v>
      </c>
      <c r="C194" s="16" t="str">
        <f t="shared" si="46"/>
        <v>CDG</v>
      </c>
      <c r="D194" s="16" t="str">
        <f t="shared" si="47"/>
        <v>2025-08-09</v>
      </c>
      <c r="E194" s="16" t="str">
        <f t="shared" si="48"/>
        <v>18042697126</v>
      </c>
      <c r="F194" s="16" t="str">
        <f t="shared" si="49"/>
        <v>PFR027987263</v>
      </c>
      <c r="G194" s="16" t="str">
        <f t="shared" si="50"/>
        <v>최연희</v>
      </c>
      <c r="H194" s="16" t="str">
        <f t="shared" si="41"/>
        <v>일반(NORMAL)</v>
      </c>
      <c r="I194" s="16">
        <f t="shared" si="51"/>
        <v>124.68</v>
      </c>
      <c r="J194" s="16">
        <f t="shared" si="52"/>
        <v>1</v>
      </c>
      <c r="K194" s="43">
        <f t="shared" si="53"/>
        <v>4.5</v>
      </c>
      <c r="L194" s="43">
        <f t="shared" si="54"/>
        <v>2.8</v>
      </c>
      <c r="M194" s="43">
        <f t="shared" si="54"/>
        <v>4.5</v>
      </c>
      <c r="N194" s="43">
        <f t="shared" si="42"/>
        <v>4.5</v>
      </c>
      <c r="O194" s="23" t="str">
        <f t="shared" si="55"/>
        <v>PFR027987263</v>
      </c>
      <c r="P194" s="51">
        <f>VLOOKUP(C194,MAPPING!$B$24:$G$27,2,0)+(N194-0.5)/0.5*VLOOKUP(C194,MAPPING!$B$24:$G$27,4,0)</f>
        <v>0</v>
      </c>
      <c r="Q194" s="72">
        <f>VLOOKUP(C194,MAPPING!$B$24:$G$27,6,0)</f>
        <v>3350</v>
      </c>
      <c r="R194" s="105">
        <f>Q194*VLOOKUP(C194,MAPPING!$B$24:$H$27,7,0)</f>
        <v>3350</v>
      </c>
      <c r="S194" s="29">
        <f>VLOOKUP(H194,MAPPING!$B$3:$D$12,3,0)</f>
        <v>1100</v>
      </c>
      <c r="T194" s="67">
        <f t="shared" si="43"/>
        <v>0</v>
      </c>
      <c r="U194" s="75">
        <v>0</v>
      </c>
      <c r="V194" s="29">
        <f>(J194*VLOOKUP(M194/J194,MAPPING!$B$15:$C$22,2,10))</f>
        <v>550</v>
      </c>
      <c r="W194" s="100">
        <v>0</v>
      </c>
      <c r="X194" s="68">
        <f>IFERROR(IF($M194&lt;6.000001,0,VLOOKUP($M194,할증료!$B:$C,2,1)),0)</f>
        <v>0</v>
      </c>
      <c r="Y194" s="67">
        <v>0</v>
      </c>
      <c r="Z194" s="29">
        <f t="shared" si="44"/>
        <v>5000</v>
      </c>
      <c r="AB194" s="1" t="s">
        <v>1451</v>
      </c>
      <c r="AC194" s="1" t="s">
        <v>142</v>
      </c>
      <c r="AD194" s="1" t="s">
        <v>1452</v>
      </c>
      <c r="AE194" s="1" t="s">
        <v>1453</v>
      </c>
      <c r="AF194" s="1" t="s">
        <v>1454</v>
      </c>
      <c r="AG194" s="1" t="s">
        <v>1455</v>
      </c>
      <c r="AH194" s="1">
        <v>3785</v>
      </c>
      <c r="AI194" s="1" t="s">
        <v>160</v>
      </c>
      <c r="AJ194" s="20">
        <v>1</v>
      </c>
      <c r="AK194" s="21">
        <v>4.5</v>
      </c>
      <c r="AL194" s="21">
        <v>2.8</v>
      </c>
      <c r="AM194" s="21">
        <v>4.5</v>
      </c>
      <c r="AN194" s="1" t="s">
        <v>55</v>
      </c>
      <c r="AO194" s="21">
        <v>124.68</v>
      </c>
      <c r="AP194" s="1" t="s">
        <v>49</v>
      </c>
      <c r="AQ194" s="1" t="s">
        <v>49</v>
      </c>
      <c r="AR194" s="1" t="s">
        <v>49</v>
      </c>
      <c r="AS194" s="1" t="s">
        <v>49</v>
      </c>
      <c r="AT194" s="1" t="s">
        <v>49</v>
      </c>
      <c r="AU194" s="1" t="s">
        <v>143</v>
      </c>
      <c r="AV194" s="1" t="s">
        <v>144</v>
      </c>
      <c r="AW194" s="1" t="s">
        <v>1456</v>
      </c>
      <c r="AX194" s="1" t="s">
        <v>47</v>
      </c>
      <c r="AY194" s="1" t="s">
        <v>50</v>
      </c>
      <c r="AZ194" s="1" t="s">
        <v>1457</v>
      </c>
      <c r="BA194" s="1" t="s">
        <v>1458</v>
      </c>
      <c r="BB194" s="1" t="s">
        <v>1458</v>
      </c>
      <c r="BC194" s="1" t="s">
        <v>145</v>
      </c>
      <c r="BD194" s="1" t="s">
        <v>47</v>
      </c>
      <c r="BE194" s="1" t="s">
        <v>146</v>
      </c>
      <c r="BF194" s="1" t="s">
        <v>52</v>
      </c>
      <c r="BG194" s="1" t="s">
        <v>53</v>
      </c>
      <c r="BH194" s="1" t="s">
        <v>47</v>
      </c>
      <c r="BI194" s="1" t="s">
        <v>159</v>
      </c>
    </row>
    <row r="195" spans="2:61" x14ac:dyDescent="0.25">
      <c r="B195" s="16">
        <f t="shared" si="45"/>
        <v>191</v>
      </c>
      <c r="C195" s="16" t="str">
        <f t="shared" si="46"/>
        <v>CDG</v>
      </c>
      <c r="D195" s="16" t="str">
        <f t="shared" si="47"/>
        <v>2025-08-09</v>
      </c>
      <c r="E195" s="16" t="str">
        <f t="shared" si="48"/>
        <v>18042697126</v>
      </c>
      <c r="F195" s="16" t="str">
        <f t="shared" si="49"/>
        <v>PFR027987255</v>
      </c>
      <c r="G195" s="16" t="str">
        <f t="shared" si="50"/>
        <v>최선미</v>
      </c>
      <c r="H195" s="16" t="str">
        <f t="shared" si="41"/>
        <v>목록(Manifest)</v>
      </c>
      <c r="I195" s="16">
        <f t="shared" si="51"/>
        <v>32.340000000000003</v>
      </c>
      <c r="J195" s="16">
        <f t="shared" si="52"/>
        <v>1</v>
      </c>
      <c r="K195" s="43">
        <f t="shared" si="53"/>
        <v>1</v>
      </c>
      <c r="L195" s="43">
        <f t="shared" si="54"/>
        <v>1.4</v>
      </c>
      <c r="M195" s="43">
        <f t="shared" si="54"/>
        <v>1.4</v>
      </c>
      <c r="N195" s="43">
        <f t="shared" si="42"/>
        <v>1.5</v>
      </c>
      <c r="O195" s="23" t="str">
        <f t="shared" si="55"/>
        <v>PFR027987255</v>
      </c>
      <c r="P195" s="51">
        <f>VLOOKUP(C195,MAPPING!$B$24:$G$27,2,0)+(N195-0.5)/0.5*VLOOKUP(C195,MAPPING!$B$24:$G$27,4,0)</f>
        <v>0</v>
      </c>
      <c r="Q195" s="72">
        <f>VLOOKUP(C195,MAPPING!$B$24:$G$27,6,0)</f>
        <v>3350</v>
      </c>
      <c r="R195" s="105">
        <f>Q195*VLOOKUP(C195,MAPPING!$B$24:$H$27,7,0)</f>
        <v>3350</v>
      </c>
      <c r="S195" s="29">
        <f>VLOOKUP(H195,MAPPING!$B$3:$D$12,3,0)</f>
        <v>0</v>
      </c>
      <c r="T195" s="67">
        <f t="shared" si="43"/>
        <v>0</v>
      </c>
      <c r="U195" s="75">
        <v>0</v>
      </c>
      <c r="V195" s="29">
        <f>(J195*VLOOKUP(M195/J195,MAPPING!$B$15:$C$22,2,10))</f>
        <v>0</v>
      </c>
      <c r="W195" s="100">
        <v>0</v>
      </c>
      <c r="X195" s="68">
        <f>IFERROR(IF($M195&lt;6.000001,0,VLOOKUP($M195,할증료!$B:$C,2,1)),0)</f>
        <v>0</v>
      </c>
      <c r="Y195" s="67">
        <v>0</v>
      </c>
      <c r="Z195" s="29">
        <f t="shared" si="44"/>
        <v>3350</v>
      </c>
      <c r="AB195" s="1" t="s">
        <v>1451</v>
      </c>
      <c r="AC195" s="1" t="s">
        <v>142</v>
      </c>
      <c r="AD195" s="1" t="s">
        <v>1452</v>
      </c>
      <c r="AE195" s="1" t="s">
        <v>1459</v>
      </c>
      <c r="AF195" s="1" t="s">
        <v>412</v>
      </c>
      <c r="AG195" s="1" t="s">
        <v>413</v>
      </c>
      <c r="AH195" s="1">
        <v>4390</v>
      </c>
      <c r="AI195" s="1" t="s">
        <v>47</v>
      </c>
      <c r="AJ195" s="20">
        <v>1</v>
      </c>
      <c r="AK195" s="21">
        <v>1</v>
      </c>
      <c r="AL195" s="21">
        <v>1.4</v>
      </c>
      <c r="AM195" s="21">
        <v>1.4</v>
      </c>
      <c r="AN195" s="1" t="s">
        <v>48</v>
      </c>
      <c r="AO195" s="21">
        <v>32.340000000000003</v>
      </c>
      <c r="AP195" s="1" t="s">
        <v>49</v>
      </c>
      <c r="AQ195" s="1" t="s">
        <v>49</v>
      </c>
      <c r="AR195" s="1" t="s">
        <v>49</v>
      </c>
      <c r="AS195" s="1" t="s">
        <v>49</v>
      </c>
      <c r="AT195" s="1" t="s">
        <v>49</v>
      </c>
      <c r="AU195" s="1" t="s">
        <v>143</v>
      </c>
      <c r="AV195" s="1" t="s">
        <v>144</v>
      </c>
      <c r="AW195" s="1" t="s">
        <v>1460</v>
      </c>
      <c r="AX195" s="1" t="s">
        <v>47</v>
      </c>
      <c r="AY195" s="1" t="s">
        <v>50</v>
      </c>
      <c r="AZ195" s="1" t="s">
        <v>1461</v>
      </c>
      <c r="BA195" s="1" t="s">
        <v>1462</v>
      </c>
      <c r="BB195" s="1" t="s">
        <v>1462</v>
      </c>
      <c r="BC195" s="1" t="s">
        <v>145</v>
      </c>
      <c r="BD195" s="1" t="s">
        <v>47</v>
      </c>
      <c r="BE195" s="1" t="s">
        <v>146</v>
      </c>
      <c r="BF195" s="1" t="s">
        <v>52</v>
      </c>
      <c r="BG195" s="1" t="s">
        <v>53</v>
      </c>
      <c r="BH195" s="1" t="s">
        <v>47</v>
      </c>
      <c r="BI195" s="1" t="s">
        <v>159</v>
      </c>
    </row>
    <row r="196" spans="2:61" x14ac:dyDescent="0.25">
      <c r="B196" s="16">
        <f t="shared" si="45"/>
        <v>192</v>
      </c>
      <c r="C196" s="16" t="str">
        <f t="shared" si="46"/>
        <v>CDG</v>
      </c>
      <c r="D196" s="16" t="str">
        <f t="shared" si="47"/>
        <v>2025-08-09</v>
      </c>
      <c r="E196" s="16" t="str">
        <f t="shared" si="48"/>
        <v>18042697126</v>
      </c>
      <c r="F196" s="16" t="str">
        <f t="shared" si="49"/>
        <v>PFR027987246</v>
      </c>
      <c r="G196" s="16" t="str">
        <f t="shared" si="50"/>
        <v>김효정</v>
      </c>
      <c r="H196" s="16" t="str">
        <f t="shared" si="41"/>
        <v>일반(목록배제,Normal-Manifest Exception)</v>
      </c>
      <c r="I196" s="16">
        <f t="shared" si="51"/>
        <v>93.28</v>
      </c>
      <c r="J196" s="16">
        <f t="shared" si="52"/>
        <v>1</v>
      </c>
      <c r="K196" s="43">
        <f t="shared" si="53"/>
        <v>12.5</v>
      </c>
      <c r="L196" s="43">
        <f t="shared" si="54"/>
        <v>10</v>
      </c>
      <c r="M196" s="43">
        <f t="shared" si="54"/>
        <v>12.5</v>
      </c>
      <c r="N196" s="43">
        <f t="shared" si="42"/>
        <v>12.5</v>
      </c>
      <c r="O196" s="23" t="str">
        <f t="shared" si="55"/>
        <v>PFR027987246</v>
      </c>
      <c r="P196" s="51">
        <f>VLOOKUP(C196,MAPPING!$B$24:$G$27,2,0)+(N196-0.5)/0.5*VLOOKUP(C196,MAPPING!$B$24:$G$27,4,0)</f>
        <v>0</v>
      </c>
      <c r="Q196" s="72">
        <f>VLOOKUP(C196,MAPPING!$B$24:$G$27,6,0)</f>
        <v>3350</v>
      </c>
      <c r="R196" s="105">
        <f>Q196*VLOOKUP(C196,MAPPING!$B$24:$H$27,7,0)</f>
        <v>3350</v>
      </c>
      <c r="S196" s="29">
        <f>VLOOKUP(H196,MAPPING!$B$3:$D$12,3,0)</f>
        <v>1100</v>
      </c>
      <c r="T196" s="67">
        <f t="shared" si="43"/>
        <v>0</v>
      </c>
      <c r="U196" s="75">
        <v>0</v>
      </c>
      <c r="V196" s="29">
        <f>(J196*VLOOKUP(M196/J196,MAPPING!$B$15:$C$22,2,10))</f>
        <v>4500</v>
      </c>
      <c r="W196" s="100">
        <v>0</v>
      </c>
      <c r="X196" s="68">
        <f>IFERROR(IF($M196&lt;6.000001,0,VLOOKUP($M196,할증료!$B:$C,2,1)),0)</f>
        <v>700</v>
      </c>
      <c r="Y196" s="67">
        <v>0</v>
      </c>
      <c r="Z196" s="29">
        <f t="shared" si="44"/>
        <v>9650</v>
      </c>
      <c r="AB196" s="1" t="s">
        <v>1451</v>
      </c>
      <c r="AC196" s="1" t="s">
        <v>142</v>
      </c>
      <c r="AD196" s="1" t="s">
        <v>1452</v>
      </c>
      <c r="AE196" s="1" t="s">
        <v>1463</v>
      </c>
      <c r="AF196" s="1" t="s">
        <v>225</v>
      </c>
      <c r="AG196" s="1" t="s">
        <v>386</v>
      </c>
      <c r="AH196" s="1">
        <v>5847</v>
      </c>
      <c r="AI196" s="1" t="s">
        <v>47</v>
      </c>
      <c r="AJ196" s="20">
        <v>1</v>
      </c>
      <c r="AK196" s="21">
        <v>12.5</v>
      </c>
      <c r="AL196" s="21">
        <v>10</v>
      </c>
      <c r="AM196" s="21">
        <v>12.5</v>
      </c>
      <c r="AN196" s="1" t="s">
        <v>54</v>
      </c>
      <c r="AO196" s="21">
        <v>93.28</v>
      </c>
      <c r="AP196" s="1" t="s">
        <v>49</v>
      </c>
      <c r="AQ196" s="1" t="s">
        <v>49</v>
      </c>
      <c r="AR196" s="1" t="s">
        <v>49</v>
      </c>
      <c r="AS196" s="1" t="s">
        <v>49</v>
      </c>
      <c r="AT196" s="1" t="s">
        <v>49</v>
      </c>
      <c r="AU196" s="1" t="s">
        <v>143</v>
      </c>
      <c r="AV196" s="1" t="s">
        <v>144</v>
      </c>
      <c r="AW196" s="1" t="s">
        <v>1464</v>
      </c>
      <c r="AX196" s="1" t="s">
        <v>47</v>
      </c>
      <c r="AY196" s="1" t="s">
        <v>50</v>
      </c>
      <c r="AZ196" s="1" t="s">
        <v>1465</v>
      </c>
      <c r="BA196" s="1" t="s">
        <v>1466</v>
      </c>
      <c r="BB196" s="1" t="s">
        <v>1466</v>
      </c>
      <c r="BC196" s="1" t="s">
        <v>145</v>
      </c>
      <c r="BD196" s="1" t="s">
        <v>47</v>
      </c>
      <c r="BE196" s="1" t="s">
        <v>146</v>
      </c>
      <c r="BF196" s="1" t="s">
        <v>52</v>
      </c>
      <c r="BG196" s="1" t="s">
        <v>53</v>
      </c>
      <c r="BH196" s="1" t="s">
        <v>47</v>
      </c>
      <c r="BI196" s="1" t="s">
        <v>159</v>
      </c>
    </row>
    <row r="197" spans="2:61" x14ac:dyDescent="0.25">
      <c r="B197" s="16">
        <f t="shared" si="45"/>
        <v>193</v>
      </c>
      <c r="C197" s="16" t="str">
        <f t="shared" si="46"/>
        <v>CDG</v>
      </c>
      <c r="D197" s="16" t="str">
        <f t="shared" si="47"/>
        <v>2025-08-09</v>
      </c>
      <c r="E197" s="16" t="str">
        <f t="shared" si="48"/>
        <v>18042697126</v>
      </c>
      <c r="F197" s="16" t="str">
        <f t="shared" si="49"/>
        <v>PFR027987100</v>
      </c>
      <c r="G197" s="16" t="str">
        <f t="shared" si="50"/>
        <v>김도연</v>
      </c>
      <c r="H197" s="16" t="str">
        <f t="shared" ref="H197:H260" si="56">AN197</f>
        <v>일반(목록배제,Normal-Manifest Exception)</v>
      </c>
      <c r="I197" s="16">
        <f t="shared" si="51"/>
        <v>72.760000000000005</v>
      </c>
      <c r="J197" s="16">
        <f t="shared" si="52"/>
        <v>1</v>
      </c>
      <c r="K197" s="43">
        <f t="shared" si="53"/>
        <v>1</v>
      </c>
      <c r="L197" s="43">
        <f t="shared" si="54"/>
        <v>1</v>
      </c>
      <c r="M197" s="43">
        <f t="shared" si="54"/>
        <v>1</v>
      </c>
      <c r="N197" s="43">
        <f t="shared" ref="N197:N260" si="57">CEILING(M197,0.5)</f>
        <v>1</v>
      </c>
      <c r="O197" s="23" t="str">
        <f t="shared" si="55"/>
        <v>PFR027987100</v>
      </c>
      <c r="P197" s="51">
        <f>VLOOKUP(C197,MAPPING!$B$24:$G$27,2,0)+(N197-0.5)/0.5*VLOOKUP(C197,MAPPING!$B$24:$G$27,4,0)</f>
        <v>0</v>
      </c>
      <c r="Q197" s="72">
        <f>VLOOKUP(C197,MAPPING!$B$24:$G$27,6,0)</f>
        <v>3350</v>
      </c>
      <c r="R197" s="105">
        <f>Q197*VLOOKUP(C197,MAPPING!$B$24:$H$27,7,0)</f>
        <v>3350</v>
      </c>
      <c r="S197" s="29">
        <f>VLOOKUP(H197,MAPPING!$B$3:$D$12,3,0)</f>
        <v>1100</v>
      </c>
      <c r="T197" s="67">
        <f t="shared" ref="T197:T260" si="58">2500*(J197-1)</f>
        <v>0</v>
      </c>
      <c r="U197" s="75">
        <v>0</v>
      </c>
      <c r="V197" s="29">
        <f>(J197*VLOOKUP(M197/J197,MAPPING!$B$15:$C$22,2,10))</f>
        <v>0</v>
      </c>
      <c r="W197" s="100">
        <v>0</v>
      </c>
      <c r="X197" s="68">
        <f>IFERROR(IF($M197&lt;6.000001,0,VLOOKUP($M197,할증료!$B:$C,2,1)),0)</f>
        <v>0</v>
      </c>
      <c r="Y197" s="67">
        <v>0</v>
      </c>
      <c r="Z197" s="29">
        <f t="shared" ref="Z197:Z260" si="59">SUM(R197:Y197)+P197</f>
        <v>4450</v>
      </c>
      <c r="AB197" s="1" t="s">
        <v>1451</v>
      </c>
      <c r="AC197" s="1" t="s">
        <v>142</v>
      </c>
      <c r="AD197" s="1" t="s">
        <v>1452</v>
      </c>
      <c r="AE197" s="1" t="s">
        <v>1467</v>
      </c>
      <c r="AF197" s="1" t="s">
        <v>180</v>
      </c>
      <c r="AG197" s="1" t="s">
        <v>181</v>
      </c>
      <c r="AH197" s="1">
        <v>51611</v>
      </c>
      <c r="AI197" s="1" t="s">
        <v>47</v>
      </c>
      <c r="AJ197" s="20">
        <v>1</v>
      </c>
      <c r="AK197" s="21">
        <v>1</v>
      </c>
      <c r="AL197" s="21">
        <v>1</v>
      </c>
      <c r="AM197" s="21">
        <v>1</v>
      </c>
      <c r="AN197" s="1" t="s">
        <v>54</v>
      </c>
      <c r="AO197" s="21">
        <v>72.760000000000005</v>
      </c>
      <c r="AP197" s="1" t="s">
        <v>49</v>
      </c>
      <c r="AQ197" s="1" t="s">
        <v>49</v>
      </c>
      <c r="AR197" s="1" t="s">
        <v>49</v>
      </c>
      <c r="AS197" s="1" t="s">
        <v>49</v>
      </c>
      <c r="AT197" s="1" t="s">
        <v>49</v>
      </c>
      <c r="AU197" s="1" t="s">
        <v>143</v>
      </c>
      <c r="AV197" s="1" t="s">
        <v>144</v>
      </c>
      <c r="AW197" s="1" t="s">
        <v>447</v>
      </c>
      <c r="AX197" s="1" t="s">
        <v>47</v>
      </c>
      <c r="AY197" s="1" t="s">
        <v>50</v>
      </c>
      <c r="AZ197" s="1" t="s">
        <v>1468</v>
      </c>
      <c r="BA197" s="1" t="s">
        <v>1469</v>
      </c>
      <c r="BB197" s="1" t="s">
        <v>1469</v>
      </c>
      <c r="BC197" s="1" t="s">
        <v>145</v>
      </c>
      <c r="BD197" s="1" t="s">
        <v>47</v>
      </c>
      <c r="BE197" s="1" t="s">
        <v>146</v>
      </c>
      <c r="BF197" s="1" t="s">
        <v>52</v>
      </c>
      <c r="BG197" s="1" t="s">
        <v>53</v>
      </c>
      <c r="BH197" s="1" t="s">
        <v>47</v>
      </c>
      <c r="BI197" s="1" t="s">
        <v>159</v>
      </c>
    </row>
    <row r="198" spans="2:61" x14ac:dyDescent="0.25">
      <c r="B198" s="16">
        <f t="shared" ref="B198:B261" si="60">B197+1</f>
        <v>194</v>
      </c>
      <c r="C198" s="16" t="str">
        <f t="shared" si="46"/>
        <v>CDG</v>
      </c>
      <c r="D198" s="16" t="str">
        <f t="shared" si="47"/>
        <v>2025-08-09</v>
      </c>
      <c r="E198" s="16" t="str">
        <f t="shared" si="48"/>
        <v>18042697126</v>
      </c>
      <c r="F198" s="16" t="str">
        <f t="shared" si="49"/>
        <v>PFR027987223</v>
      </c>
      <c r="G198" s="16" t="str">
        <f t="shared" si="50"/>
        <v>김기현</v>
      </c>
      <c r="H198" s="16" t="str">
        <f t="shared" si="56"/>
        <v>목록(Manifest)</v>
      </c>
      <c r="I198" s="16">
        <f t="shared" si="51"/>
        <v>78.53</v>
      </c>
      <c r="J198" s="16">
        <f t="shared" si="52"/>
        <v>1</v>
      </c>
      <c r="K198" s="43">
        <f t="shared" si="53"/>
        <v>0.5</v>
      </c>
      <c r="L198" s="43">
        <f t="shared" si="54"/>
        <v>0.8</v>
      </c>
      <c r="M198" s="43">
        <f t="shared" si="54"/>
        <v>0.8</v>
      </c>
      <c r="N198" s="43">
        <f t="shared" si="57"/>
        <v>1</v>
      </c>
      <c r="O198" s="23" t="str">
        <f t="shared" si="55"/>
        <v>PFR027987223</v>
      </c>
      <c r="P198" s="51">
        <f>VLOOKUP(C198,MAPPING!$B$24:$G$27,2,0)+(N198-0.5)/0.5*VLOOKUP(C198,MAPPING!$B$24:$G$27,4,0)</f>
        <v>0</v>
      </c>
      <c r="Q198" s="72">
        <f>VLOOKUP(C198,MAPPING!$B$24:$G$27,6,0)</f>
        <v>3350</v>
      </c>
      <c r="R198" s="105">
        <f>Q198*VLOOKUP(C198,MAPPING!$B$24:$H$27,7,0)</f>
        <v>3350</v>
      </c>
      <c r="S198" s="29">
        <f>VLOOKUP(H198,MAPPING!$B$3:$D$12,3,0)</f>
        <v>0</v>
      </c>
      <c r="T198" s="67">
        <f t="shared" si="58"/>
        <v>0</v>
      </c>
      <c r="U198" s="75">
        <v>0</v>
      </c>
      <c r="V198" s="29">
        <f>(J198*VLOOKUP(M198/J198,MAPPING!$B$15:$C$22,2,10))</f>
        <v>0</v>
      </c>
      <c r="W198" s="100">
        <v>0</v>
      </c>
      <c r="X198" s="68">
        <f>IFERROR(IF($M198&lt;6.000001,0,VLOOKUP($M198,할증료!$B:$C,2,1)),0)</f>
        <v>0</v>
      </c>
      <c r="Y198" s="67">
        <v>0</v>
      </c>
      <c r="Z198" s="29">
        <f t="shared" si="59"/>
        <v>3350</v>
      </c>
      <c r="AB198" s="1" t="s">
        <v>1451</v>
      </c>
      <c r="AC198" s="1" t="s">
        <v>142</v>
      </c>
      <c r="AD198" s="1" t="s">
        <v>1452</v>
      </c>
      <c r="AE198" s="1" t="s">
        <v>1470</v>
      </c>
      <c r="AF198" s="1" t="s">
        <v>1471</v>
      </c>
      <c r="AG198" s="1" t="s">
        <v>1472</v>
      </c>
      <c r="AH198" s="1">
        <v>44496</v>
      </c>
      <c r="AI198" s="1" t="s">
        <v>47</v>
      </c>
      <c r="AJ198" s="20">
        <v>1</v>
      </c>
      <c r="AK198" s="21">
        <v>0.5</v>
      </c>
      <c r="AL198" s="21">
        <v>0.8</v>
      </c>
      <c r="AM198" s="21">
        <v>0.8</v>
      </c>
      <c r="AN198" s="1" t="s">
        <v>48</v>
      </c>
      <c r="AO198" s="21">
        <v>78.53</v>
      </c>
      <c r="AP198" s="1" t="s">
        <v>49</v>
      </c>
      <c r="AQ198" s="1" t="s">
        <v>49</v>
      </c>
      <c r="AR198" s="1" t="s">
        <v>49</v>
      </c>
      <c r="AS198" s="1" t="s">
        <v>49</v>
      </c>
      <c r="AT198" s="1" t="s">
        <v>49</v>
      </c>
      <c r="AU198" s="1" t="s">
        <v>143</v>
      </c>
      <c r="AV198" s="1" t="s">
        <v>144</v>
      </c>
      <c r="AW198" s="1" t="s">
        <v>1473</v>
      </c>
      <c r="AX198" s="1" t="s">
        <v>47</v>
      </c>
      <c r="AY198" s="1" t="s">
        <v>50</v>
      </c>
      <c r="AZ198" s="1" t="s">
        <v>1474</v>
      </c>
      <c r="BA198" s="1" t="s">
        <v>1475</v>
      </c>
      <c r="BB198" s="1" t="s">
        <v>1475</v>
      </c>
      <c r="BC198" s="1" t="s">
        <v>145</v>
      </c>
      <c r="BD198" s="1" t="s">
        <v>47</v>
      </c>
      <c r="BE198" s="1" t="s">
        <v>146</v>
      </c>
      <c r="BF198" s="1" t="s">
        <v>52</v>
      </c>
      <c r="BG198" s="1" t="s">
        <v>53</v>
      </c>
      <c r="BH198" s="1" t="s">
        <v>47</v>
      </c>
      <c r="BI198" s="1" t="s">
        <v>159</v>
      </c>
    </row>
    <row r="199" spans="2:61" x14ac:dyDescent="0.25">
      <c r="B199" s="16">
        <f t="shared" si="60"/>
        <v>195</v>
      </c>
      <c r="C199" s="16" t="str">
        <f t="shared" ref="C199:C262" si="61">AC199</f>
        <v>CDG</v>
      </c>
      <c r="D199" s="16" t="str">
        <f t="shared" ref="D199:D262" si="62">AB199</f>
        <v>2025-08-09</v>
      </c>
      <c r="E199" s="16" t="str">
        <f t="shared" ref="E199:E262" si="63">AD199</f>
        <v>18042697126</v>
      </c>
      <c r="F199" s="16" t="str">
        <f t="shared" ref="F199:F262" si="64">AE199</f>
        <v>PFR027987196</v>
      </c>
      <c r="G199" s="16" t="str">
        <f t="shared" ref="G199:G262" si="65">AF199</f>
        <v>조소영</v>
      </c>
      <c r="H199" s="16" t="str">
        <f t="shared" si="56"/>
        <v>목록(Manifest)</v>
      </c>
      <c r="I199" s="16">
        <f t="shared" ref="I199:I262" si="66">AO199</f>
        <v>69.290000000000006</v>
      </c>
      <c r="J199" s="16">
        <f t="shared" ref="J199:J262" si="67">AJ199</f>
        <v>1</v>
      </c>
      <c r="K199" s="43">
        <f t="shared" ref="K199:K262" si="68">AK199</f>
        <v>2.5</v>
      </c>
      <c r="L199" s="43">
        <f t="shared" ref="L199:M262" si="69">AL199</f>
        <v>2.8</v>
      </c>
      <c r="M199" s="43">
        <f t="shared" si="69"/>
        <v>2.8</v>
      </c>
      <c r="N199" s="43">
        <f t="shared" si="57"/>
        <v>3</v>
      </c>
      <c r="O199" s="23" t="str">
        <f t="shared" ref="O199:O262" si="70">AE199</f>
        <v>PFR027987196</v>
      </c>
      <c r="P199" s="51">
        <f>VLOOKUP(C199,MAPPING!$B$24:$G$27,2,0)+(N199-0.5)/0.5*VLOOKUP(C199,MAPPING!$B$24:$G$27,4,0)</f>
        <v>0</v>
      </c>
      <c r="Q199" s="72">
        <f>VLOOKUP(C199,MAPPING!$B$24:$G$27,6,0)</f>
        <v>3350</v>
      </c>
      <c r="R199" s="105">
        <f>Q199*VLOOKUP(C199,MAPPING!$B$24:$H$27,7,0)</f>
        <v>3350</v>
      </c>
      <c r="S199" s="29">
        <f>VLOOKUP(H199,MAPPING!$B$3:$D$12,3,0)</f>
        <v>0</v>
      </c>
      <c r="T199" s="67">
        <f t="shared" si="58"/>
        <v>0</v>
      </c>
      <c r="U199" s="75">
        <v>0</v>
      </c>
      <c r="V199" s="29">
        <f>(J199*VLOOKUP(M199/J199,MAPPING!$B$15:$C$22,2,10))</f>
        <v>550</v>
      </c>
      <c r="W199" s="100">
        <v>0</v>
      </c>
      <c r="X199" s="68">
        <f>IFERROR(IF($M199&lt;6.000001,0,VLOOKUP($M199,할증료!$B:$C,2,1)),0)</f>
        <v>0</v>
      </c>
      <c r="Y199" s="67">
        <v>0</v>
      </c>
      <c r="Z199" s="29">
        <f t="shared" si="59"/>
        <v>3900</v>
      </c>
      <c r="AB199" s="1" t="s">
        <v>1451</v>
      </c>
      <c r="AC199" s="1" t="s">
        <v>142</v>
      </c>
      <c r="AD199" s="1" t="s">
        <v>1452</v>
      </c>
      <c r="AE199" s="1" t="s">
        <v>1476</v>
      </c>
      <c r="AF199" s="1" t="s">
        <v>1343</v>
      </c>
      <c r="AG199" s="1" t="s">
        <v>1344</v>
      </c>
      <c r="AH199" s="1">
        <v>16823</v>
      </c>
      <c r="AI199" s="1" t="s">
        <v>47</v>
      </c>
      <c r="AJ199" s="20">
        <v>1</v>
      </c>
      <c r="AK199" s="21">
        <v>2.5</v>
      </c>
      <c r="AL199" s="21">
        <v>2.8</v>
      </c>
      <c r="AM199" s="21">
        <v>2.8</v>
      </c>
      <c r="AN199" s="1" t="s">
        <v>48</v>
      </c>
      <c r="AO199" s="21">
        <v>69.290000000000006</v>
      </c>
      <c r="AP199" s="1" t="s">
        <v>49</v>
      </c>
      <c r="AQ199" s="1" t="s">
        <v>49</v>
      </c>
      <c r="AR199" s="1" t="s">
        <v>49</v>
      </c>
      <c r="AS199" s="1" t="s">
        <v>49</v>
      </c>
      <c r="AT199" s="1" t="s">
        <v>49</v>
      </c>
      <c r="AU199" s="1" t="s">
        <v>143</v>
      </c>
      <c r="AV199" s="1" t="s">
        <v>144</v>
      </c>
      <c r="AW199" s="1" t="s">
        <v>1477</v>
      </c>
      <c r="AX199" s="1" t="s">
        <v>47</v>
      </c>
      <c r="AY199" s="1" t="s">
        <v>50</v>
      </c>
      <c r="AZ199" s="1" t="s">
        <v>1478</v>
      </c>
      <c r="BA199" s="1" t="s">
        <v>1479</v>
      </c>
      <c r="BB199" s="1" t="s">
        <v>1479</v>
      </c>
      <c r="BC199" s="1" t="s">
        <v>145</v>
      </c>
      <c r="BD199" s="1" t="s">
        <v>47</v>
      </c>
      <c r="BE199" s="1" t="s">
        <v>146</v>
      </c>
      <c r="BF199" s="1" t="s">
        <v>52</v>
      </c>
      <c r="BG199" s="1" t="s">
        <v>53</v>
      </c>
      <c r="BH199" s="1" t="s">
        <v>47</v>
      </c>
      <c r="BI199" s="1" t="s">
        <v>159</v>
      </c>
    </row>
    <row r="200" spans="2:61" x14ac:dyDescent="0.25">
      <c r="B200" s="16">
        <f t="shared" si="60"/>
        <v>196</v>
      </c>
      <c r="C200" s="16" t="str">
        <f t="shared" si="61"/>
        <v>CDG</v>
      </c>
      <c r="D200" s="16" t="str">
        <f t="shared" si="62"/>
        <v>2025-08-09</v>
      </c>
      <c r="E200" s="16" t="str">
        <f t="shared" si="63"/>
        <v>18042697126</v>
      </c>
      <c r="F200" s="16" t="str">
        <f t="shared" si="64"/>
        <v>PFR027987167</v>
      </c>
      <c r="G200" s="16" t="str">
        <f t="shared" si="65"/>
        <v>뜻밖의발견</v>
      </c>
      <c r="H200" s="16" t="str">
        <f t="shared" si="56"/>
        <v>간이(Simple)</v>
      </c>
      <c r="I200" s="16">
        <f t="shared" si="66"/>
        <v>197.46</v>
      </c>
      <c r="J200" s="16">
        <f t="shared" si="67"/>
        <v>3</v>
      </c>
      <c r="K200" s="43">
        <f t="shared" si="68"/>
        <v>22.5</v>
      </c>
      <c r="L200" s="43">
        <f t="shared" si="69"/>
        <v>0.5</v>
      </c>
      <c r="M200" s="43">
        <f t="shared" si="69"/>
        <v>22.5</v>
      </c>
      <c r="N200" s="43">
        <f t="shared" si="57"/>
        <v>22.5</v>
      </c>
      <c r="O200" s="23" t="str">
        <f t="shared" si="70"/>
        <v>PFR027987167</v>
      </c>
      <c r="P200" s="51">
        <f>VLOOKUP(C200,MAPPING!$B$24:$G$27,2,0)+(N200-0.5)/0.5*VLOOKUP(C200,MAPPING!$B$24:$G$27,4,0)</f>
        <v>0</v>
      </c>
      <c r="Q200" s="72">
        <f>VLOOKUP(C200,MAPPING!$B$24:$G$27,6,0)</f>
        <v>3350</v>
      </c>
      <c r="R200" s="105">
        <f>Q200*VLOOKUP(C200,MAPPING!$B$24:$H$27,7,0)</f>
        <v>3350</v>
      </c>
      <c r="S200" s="29">
        <f>VLOOKUP(H200,MAPPING!$B$3:$D$12,3,0)</f>
        <v>1100</v>
      </c>
      <c r="T200" s="67">
        <f t="shared" si="58"/>
        <v>5000</v>
      </c>
      <c r="U200" s="75">
        <v>0</v>
      </c>
      <c r="V200" s="29">
        <f>(J200*VLOOKUP(M200/J200,MAPPING!$B$15:$C$22,2,10))</f>
        <v>3600</v>
      </c>
      <c r="W200" s="100">
        <v>0</v>
      </c>
      <c r="X200" s="68">
        <f>IFERROR(IF($M200&lt;6.000001,0,VLOOKUP($M200,할증료!$B:$C,2,1)),0)</f>
        <v>1700</v>
      </c>
      <c r="Y200" s="67">
        <v>0</v>
      </c>
      <c r="Z200" s="29">
        <f t="shared" si="59"/>
        <v>14750</v>
      </c>
      <c r="AB200" s="1" t="s">
        <v>1451</v>
      </c>
      <c r="AC200" s="1" t="s">
        <v>142</v>
      </c>
      <c r="AD200" s="1" t="s">
        <v>1452</v>
      </c>
      <c r="AE200" s="1" t="s">
        <v>1480</v>
      </c>
      <c r="AF200" s="1" t="s">
        <v>209</v>
      </c>
      <c r="AG200" s="1" t="s">
        <v>217</v>
      </c>
      <c r="AH200" s="1">
        <v>63565</v>
      </c>
      <c r="AI200" s="1" t="s">
        <v>161</v>
      </c>
      <c r="AJ200" s="20">
        <v>3</v>
      </c>
      <c r="AK200" s="21">
        <v>22.5</v>
      </c>
      <c r="AL200" s="21">
        <v>0.5</v>
      </c>
      <c r="AM200" s="21">
        <v>22.5</v>
      </c>
      <c r="AN200" s="1" t="s">
        <v>56</v>
      </c>
      <c r="AO200" s="21">
        <v>197.46</v>
      </c>
      <c r="AP200" s="1" t="s">
        <v>49</v>
      </c>
      <c r="AQ200" s="1" t="s">
        <v>49</v>
      </c>
      <c r="AR200" s="1" t="s">
        <v>49</v>
      </c>
      <c r="AS200" s="1" t="s">
        <v>49</v>
      </c>
      <c r="AT200" s="1" t="s">
        <v>49</v>
      </c>
      <c r="AU200" s="1" t="s">
        <v>143</v>
      </c>
      <c r="AV200" s="1" t="s">
        <v>144</v>
      </c>
      <c r="AW200" s="1" t="s">
        <v>1481</v>
      </c>
      <c r="AX200" s="1" t="s">
        <v>47</v>
      </c>
      <c r="AY200" s="1" t="s">
        <v>50</v>
      </c>
      <c r="AZ200" s="1" t="s">
        <v>1482</v>
      </c>
      <c r="BA200" s="1" t="s">
        <v>1483</v>
      </c>
      <c r="BB200" s="1" t="s">
        <v>1483</v>
      </c>
      <c r="BC200" s="1" t="s">
        <v>145</v>
      </c>
      <c r="BD200" s="1" t="s">
        <v>47</v>
      </c>
      <c r="BE200" s="1" t="s">
        <v>146</v>
      </c>
      <c r="BF200" s="1" t="s">
        <v>52</v>
      </c>
      <c r="BG200" s="1" t="s">
        <v>53</v>
      </c>
      <c r="BH200" s="1" t="s">
        <v>47</v>
      </c>
      <c r="BI200" s="1" t="s">
        <v>159</v>
      </c>
    </row>
    <row r="201" spans="2:61" x14ac:dyDescent="0.25">
      <c r="B201" s="16">
        <f t="shared" si="60"/>
        <v>197</v>
      </c>
      <c r="C201" s="16" t="str">
        <f t="shared" si="61"/>
        <v>CDG</v>
      </c>
      <c r="D201" s="16" t="str">
        <f t="shared" si="62"/>
        <v>2025-08-09</v>
      </c>
      <c r="E201" s="16" t="str">
        <f t="shared" si="63"/>
        <v>18042697126</v>
      </c>
      <c r="F201" s="16" t="str">
        <f t="shared" si="64"/>
        <v>PFR027987238</v>
      </c>
      <c r="G201" s="16" t="str">
        <f t="shared" si="65"/>
        <v>박광용</v>
      </c>
      <c r="H201" s="16" t="str">
        <f t="shared" si="56"/>
        <v>목록(Manifest)</v>
      </c>
      <c r="I201" s="16">
        <f t="shared" si="66"/>
        <v>17.32</v>
      </c>
      <c r="J201" s="16">
        <f t="shared" si="67"/>
        <v>1</v>
      </c>
      <c r="K201" s="43">
        <f t="shared" si="68"/>
        <v>0.5</v>
      </c>
      <c r="L201" s="43">
        <f t="shared" si="69"/>
        <v>0.3</v>
      </c>
      <c r="M201" s="43">
        <f t="shared" si="69"/>
        <v>0.5</v>
      </c>
      <c r="N201" s="43">
        <f t="shared" si="57"/>
        <v>0.5</v>
      </c>
      <c r="O201" s="23" t="str">
        <f t="shared" si="70"/>
        <v>PFR027987238</v>
      </c>
      <c r="P201" s="51">
        <f>VLOOKUP(C201,MAPPING!$B$24:$G$27,2,0)+(N201-0.5)/0.5*VLOOKUP(C201,MAPPING!$B$24:$G$27,4,0)</f>
        <v>0</v>
      </c>
      <c r="Q201" s="72">
        <f>VLOOKUP(C201,MAPPING!$B$24:$G$27,6,0)</f>
        <v>3350</v>
      </c>
      <c r="R201" s="105">
        <f>Q201*VLOOKUP(C201,MAPPING!$B$24:$H$27,7,0)</f>
        <v>3350</v>
      </c>
      <c r="S201" s="29">
        <f>VLOOKUP(H201,MAPPING!$B$3:$D$12,3,0)</f>
        <v>0</v>
      </c>
      <c r="T201" s="67">
        <f t="shared" si="58"/>
        <v>0</v>
      </c>
      <c r="U201" s="75">
        <v>0</v>
      </c>
      <c r="V201" s="29">
        <f>(J201*VLOOKUP(M201/J201,MAPPING!$B$15:$C$22,2,10))</f>
        <v>0</v>
      </c>
      <c r="W201" s="100">
        <v>0</v>
      </c>
      <c r="X201" s="68">
        <f>IFERROR(IF($M201&lt;6.000001,0,VLOOKUP($M201,할증료!$B:$C,2,1)),0)</f>
        <v>0</v>
      </c>
      <c r="Y201" s="67">
        <v>0</v>
      </c>
      <c r="Z201" s="29">
        <f t="shared" si="59"/>
        <v>3350</v>
      </c>
      <c r="AB201" s="1" t="s">
        <v>1451</v>
      </c>
      <c r="AC201" s="1" t="s">
        <v>142</v>
      </c>
      <c r="AD201" s="1" t="s">
        <v>1452</v>
      </c>
      <c r="AE201" s="1" t="s">
        <v>1484</v>
      </c>
      <c r="AF201" s="1" t="s">
        <v>1485</v>
      </c>
      <c r="AG201" s="1" t="s">
        <v>1486</v>
      </c>
      <c r="AH201" s="1">
        <v>18269</v>
      </c>
      <c r="AI201" s="1" t="s">
        <v>47</v>
      </c>
      <c r="AJ201" s="20">
        <v>1</v>
      </c>
      <c r="AK201" s="21">
        <v>0.5</v>
      </c>
      <c r="AL201" s="21">
        <v>0.3</v>
      </c>
      <c r="AM201" s="21">
        <v>0.5</v>
      </c>
      <c r="AN201" s="1" t="s">
        <v>48</v>
      </c>
      <c r="AO201" s="21">
        <v>17.32</v>
      </c>
      <c r="AP201" s="1" t="s">
        <v>49</v>
      </c>
      <c r="AQ201" s="1" t="s">
        <v>49</v>
      </c>
      <c r="AR201" s="1" t="s">
        <v>49</v>
      </c>
      <c r="AS201" s="1" t="s">
        <v>49</v>
      </c>
      <c r="AT201" s="1" t="s">
        <v>49</v>
      </c>
      <c r="AU201" s="1" t="s">
        <v>143</v>
      </c>
      <c r="AV201" s="1" t="s">
        <v>144</v>
      </c>
      <c r="AW201" s="1" t="s">
        <v>1487</v>
      </c>
      <c r="AX201" s="1" t="s">
        <v>47</v>
      </c>
      <c r="AY201" s="1" t="s">
        <v>50</v>
      </c>
      <c r="AZ201" s="1" t="s">
        <v>1488</v>
      </c>
      <c r="BA201" s="1" t="s">
        <v>1489</v>
      </c>
      <c r="BB201" s="1" t="s">
        <v>1489</v>
      </c>
      <c r="BC201" s="1" t="s">
        <v>145</v>
      </c>
      <c r="BD201" s="1" t="s">
        <v>47</v>
      </c>
      <c r="BE201" s="1" t="s">
        <v>146</v>
      </c>
      <c r="BF201" s="1" t="s">
        <v>52</v>
      </c>
      <c r="BG201" s="1" t="s">
        <v>53</v>
      </c>
      <c r="BH201" s="1" t="s">
        <v>47</v>
      </c>
      <c r="BI201" s="1" t="s">
        <v>159</v>
      </c>
    </row>
    <row r="202" spans="2:61" x14ac:dyDescent="0.25">
      <c r="B202" s="16">
        <f t="shared" si="60"/>
        <v>198</v>
      </c>
      <c r="C202" s="16" t="str">
        <f t="shared" si="61"/>
        <v>LHR</v>
      </c>
      <c r="D202" s="16" t="str">
        <f t="shared" si="62"/>
        <v>2025-08-09</v>
      </c>
      <c r="E202" s="16" t="str">
        <f t="shared" si="63"/>
        <v>99431913766</v>
      </c>
      <c r="F202" s="16" t="str">
        <f t="shared" si="64"/>
        <v>PGB026518197</v>
      </c>
      <c r="G202" s="16" t="str">
        <f t="shared" si="65"/>
        <v>강연주</v>
      </c>
      <c r="H202" s="16" t="str">
        <f t="shared" si="56"/>
        <v>일반(목록배제,Normal-Manifest Exception)</v>
      </c>
      <c r="I202" s="16">
        <f t="shared" si="66"/>
        <v>116.55</v>
      </c>
      <c r="J202" s="16">
        <f t="shared" si="67"/>
        <v>1</v>
      </c>
      <c r="K202" s="43">
        <f t="shared" si="68"/>
        <v>0.1</v>
      </c>
      <c r="L202" s="43">
        <f t="shared" si="69"/>
        <v>0.1</v>
      </c>
      <c r="M202" s="43">
        <f t="shared" si="69"/>
        <v>0.1</v>
      </c>
      <c r="N202" s="43">
        <f t="shared" si="57"/>
        <v>0.5</v>
      </c>
      <c r="O202" s="23" t="str">
        <f t="shared" si="70"/>
        <v>PGB026518197</v>
      </c>
      <c r="P202" s="51">
        <f>VLOOKUP(C202,MAPPING!$B$24:$G$27,2,0)+(N202-0.5)/0.5*VLOOKUP(C202,MAPPING!$B$24:$G$27,4,0)</f>
        <v>7260</v>
      </c>
      <c r="Q202" s="72">
        <f>VLOOKUP(C202,MAPPING!$B$24:$G$27,6,0)</f>
        <v>4.0719439987913404</v>
      </c>
      <c r="R202" s="105">
        <f>Q202*VLOOKUP(C202,MAPPING!$B$24:$H$27,7,0)</f>
        <v>5659.8799999999992</v>
      </c>
      <c r="S202" s="29">
        <f>VLOOKUP(H202,MAPPING!$B$3:$D$12,3,0)</f>
        <v>1100</v>
      </c>
      <c r="T202" s="67">
        <f t="shared" si="58"/>
        <v>0</v>
      </c>
      <c r="U202" s="75">
        <v>0</v>
      </c>
      <c r="V202" s="29">
        <f>(J202*VLOOKUP(M202/J202,MAPPING!$B$15:$C$22,2,10))</f>
        <v>0</v>
      </c>
      <c r="W202" s="100">
        <v>0</v>
      </c>
      <c r="X202" s="68">
        <f>IFERROR(IF($M202&lt;6.000001,0,VLOOKUP($M202,할증료!$B:$C,2,1)),0)</f>
        <v>0</v>
      </c>
      <c r="Y202" s="67">
        <v>0</v>
      </c>
      <c r="Z202" s="29">
        <f t="shared" si="59"/>
        <v>14019.88</v>
      </c>
      <c r="AB202" s="1" t="s">
        <v>1451</v>
      </c>
      <c r="AC202" s="1" t="s">
        <v>137</v>
      </c>
      <c r="AD202" s="1" t="s">
        <v>1490</v>
      </c>
      <c r="AE202" s="1" t="s">
        <v>1491</v>
      </c>
      <c r="AF202" s="1" t="s">
        <v>1492</v>
      </c>
      <c r="AG202" s="1" t="s">
        <v>1493</v>
      </c>
      <c r="AH202" s="1">
        <v>4728</v>
      </c>
      <c r="AI202" s="1" t="s">
        <v>47</v>
      </c>
      <c r="AJ202" s="20">
        <v>1</v>
      </c>
      <c r="AK202" s="21">
        <v>0.1</v>
      </c>
      <c r="AL202" s="21">
        <v>0.1</v>
      </c>
      <c r="AM202" s="21">
        <v>0.1</v>
      </c>
      <c r="AN202" s="1" t="s">
        <v>54</v>
      </c>
      <c r="AO202" s="21">
        <v>116.55</v>
      </c>
      <c r="AP202" s="1" t="s">
        <v>49</v>
      </c>
      <c r="AQ202" s="1" t="s">
        <v>49</v>
      </c>
      <c r="AR202" s="1" t="s">
        <v>49</v>
      </c>
      <c r="AS202" s="1" t="s">
        <v>49</v>
      </c>
      <c r="AT202" s="1" t="s">
        <v>49</v>
      </c>
      <c r="AU202" s="1" t="s">
        <v>138</v>
      </c>
      <c r="AV202" s="1" t="s">
        <v>139</v>
      </c>
      <c r="AW202" s="1" t="s">
        <v>273</v>
      </c>
      <c r="AX202" s="1" t="s">
        <v>47</v>
      </c>
      <c r="AY202" s="1" t="s">
        <v>50</v>
      </c>
      <c r="AZ202" s="1" t="s">
        <v>1494</v>
      </c>
      <c r="BA202" s="1" t="s">
        <v>1495</v>
      </c>
      <c r="BB202" s="1" t="s">
        <v>1495</v>
      </c>
      <c r="BC202" s="1" t="s">
        <v>692</v>
      </c>
      <c r="BD202" s="1" t="s">
        <v>693</v>
      </c>
      <c r="BE202" s="1" t="s">
        <v>179</v>
      </c>
      <c r="BF202" s="1" t="s">
        <v>52</v>
      </c>
      <c r="BG202" s="1" t="s">
        <v>53</v>
      </c>
      <c r="BH202" s="1" t="s">
        <v>47</v>
      </c>
      <c r="BI202" s="1" t="s">
        <v>159</v>
      </c>
    </row>
    <row r="203" spans="2:61" x14ac:dyDescent="0.25">
      <c r="B203" s="16">
        <f t="shared" si="60"/>
        <v>199</v>
      </c>
      <c r="C203" s="16" t="str">
        <f t="shared" si="61"/>
        <v>LHR</v>
      </c>
      <c r="D203" s="16" t="str">
        <f t="shared" si="62"/>
        <v>2025-08-09</v>
      </c>
      <c r="E203" s="16" t="str">
        <f t="shared" si="63"/>
        <v>99431913766</v>
      </c>
      <c r="F203" s="16" t="str">
        <f t="shared" si="64"/>
        <v>PGB026518198</v>
      </c>
      <c r="G203" s="16" t="str">
        <f t="shared" si="65"/>
        <v>김태환</v>
      </c>
      <c r="H203" s="16" t="str">
        <f t="shared" si="56"/>
        <v>간이(Simple)</v>
      </c>
      <c r="I203" s="16">
        <f t="shared" si="66"/>
        <v>233.13</v>
      </c>
      <c r="J203" s="16">
        <f t="shared" si="67"/>
        <v>1</v>
      </c>
      <c r="K203" s="43">
        <f t="shared" si="68"/>
        <v>0.22</v>
      </c>
      <c r="L203" s="43">
        <f t="shared" si="69"/>
        <v>0.2</v>
      </c>
      <c r="M203" s="43">
        <f t="shared" si="69"/>
        <v>0.3</v>
      </c>
      <c r="N203" s="43">
        <f t="shared" si="57"/>
        <v>0.5</v>
      </c>
      <c r="O203" s="23" t="str">
        <f t="shared" si="70"/>
        <v>PGB026518198</v>
      </c>
      <c r="P203" s="51">
        <f>VLOOKUP(C203,MAPPING!$B$24:$G$27,2,0)+(N203-0.5)/0.5*VLOOKUP(C203,MAPPING!$B$24:$G$27,4,0)</f>
        <v>7260</v>
      </c>
      <c r="Q203" s="72">
        <f>VLOOKUP(C203,MAPPING!$B$24:$G$27,6,0)</f>
        <v>4.0719439987913404</v>
      </c>
      <c r="R203" s="105">
        <f>Q203*VLOOKUP(C203,MAPPING!$B$24:$H$27,7,0)</f>
        <v>5659.8799999999992</v>
      </c>
      <c r="S203" s="29">
        <f>VLOOKUP(H203,MAPPING!$B$3:$D$12,3,0)</f>
        <v>1100</v>
      </c>
      <c r="T203" s="67">
        <f t="shared" si="58"/>
        <v>0</v>
      </c>
      <c r="U203" s="75">
        <v>0</v>
      </c>
      <c r="V203" s="29">
        <f>(J203*VLOOKUP(M203/J203,MAPPING!$B$15:$C$22,2,10))</f>
        <v>0</v>
      </c>
      <c r="W203" s="100">
        <v>0</v>
      </c>
      <c r="X203" s="68">
        <f>IFERROR(IF($M203&lt;6.000001,0,VLOOKUP($M203,할증료!$B:$C,2,1)),0)</f>
        <v>0</v>
      </c>
      <c r="Y203" s="67">
        <v>0</v>
      </c>
      <c r="Z203" s="29">
        <f t="shared" si="59"/>
        <v>14019.88</v>
      </c>
      <c r="AB203" s="1" t="s">
        <v>1451</v>
      </c>
      <c r="AC203" s="1" t="s">
        <v>137</v>
      </c>
      <c r="AD203" s="1" t="s">
        <v>1490</v>
      </c>
      <c r="AE203" s="1" t="s">
        <v>1496</v>
      </c>
      <c r="AF203" s="1" t="s">
        <v>1497</v>
      </c>
      <c r="AG203" s="1" t="s">
        <v>1498</v>
      </c>
      <c r="AH203" s="1">
        <v>5806</v>
      </c>
      <c r="AI203" s="1" t="s">
        <v>47</v>
      </c>
      <c r="AJ203" s="20">
        <v>1</v>
      </c>
      <c r="AK203" s="21">
        <v>0.22</v>
      </c>
      <c r="AL203" s="21">
        <v>0.2</v>
      </c>
      <c r="AM203" s="21">
        <v>0.3</v>
      </c>
      <c r="AN203" s="1" t="s">
        <v>56</v>
      </c>
      <c r="AO203" s="21">
        <v>233.13</v>
      </c>
      <c r="AP203" s="1" t="s">
        <v>49</v>
      </c>
      <c r="AQ203" s="1" t="s">
        <v>49</v>
      </c>
      <c r="AR203" s="1" t="s">
        <v>49</v>
      </c>
      <c r="AS203" s="1" t="s">
        <v>49</v>
      </c>
      <c r="AT203" s="1" t="s">
        <v>49</v>
      </c>
      <c r="AU203" s="1" t="s">
        <v>138</v>
      </c>
      <c r="AV203" s="1" t="s">
        <v>139</v>
      </c>
      <c r="AW203" s="1" t="s">
        <v>1499</v>
      </c>
      <c r="AX203" s="1" t="s">
        <v>47</v>
      </c>
      <c r="AY203" s="1" t="s">
        <v>50</v>
      </c>
      <c r="AZ203" s="1" t="s">
        <v>1500</v>
      </c>
      <c r="BA203" s="1" t="s">
        <v>1501</v>
      </c>
      <c r="BB203" s="1" t="s">
        <v>1501</v>
      </c>
      <c r="BC203" s="1" t="s">
        <v>692</v>
      </c>
      <c r="BD203" s="1" t="s">
        <v>693</v>
      </c>
      <c r="BE203" s="1" t="s">
        <v>179</v>
      </c>
      <c r="BF203" s="1" t="s">
        <v>52</v>
      </c>
      <c r="BG203" s="1" t="s">
        <v>53</v>
      </c>
      <c r="BH203" s="1" t="s">
        <v>47</v>
      </c>
      <c r="BI203" s="1" t="s">
        <v>159</v>
      </c>
    </row>
    <row r="204" spans="2:61" x14ac:dyDescent="0.25">
      <c r="B204" s="16">
        <f t="shared" si="60"/>
        <v>200</v>
      </c>
      <c r="C204" s="16" t="str">
        <f t="shared" si="61"/>
        <v>LHR</v>
      </c>
      <c r="D204" s="16" t="str">
        <f t="shared" si="62"/>
        <v>2025-08-09</v>
      </c>
      <c r="E204" s="16" t="str">
        <f t="shared" si="63"/>
        <v>99431913766</v>
      </c>
      <c r="F204" s="16" t="str">
        <f t="shared" si="64"/>
        <v>PGB026518191</v>
      </c>
      <c r="G204" s="16" t="str">
        <f t="shared" si="65"/>
        <v>김양환</v>
      </c>
      <c r="H204" s="16" t="str">
        <f t="shared" si="56"/>
        <v>간이(Simple)</v>
      </c>
      <c r="I204" s="16">
        <f t="shared" si="66"/>
        <v>158.53</v>
      </c>
      <c r="J204" s="16">
        <f t="shared" si="67"/>
        <v>1</v>
      </c>
      <c r="K204" s="43">
        <f t="shared" si="68"/>
        <v>8.74</v>
      </c>
      <c r="L204" s="43">
        <f t="shared" si="69"/>
        <v>22.8</v>
      </c>
      <c r="M204" s="43">
        <f t="shared" si="69"/>
        <v>23</v>
      </c>
      <c r="N204" s="43">
        <f t="shared" si="57"/>
        <v>23</v>
      </c>
      <c r="O204" s="23" t="str">
        <f t="shared" si="70"/>
        <v>PGB026518191</v>
      </c>
      <c r="P204" s="51">
        <f>VLOOKUP(C204,MAPPING!$B$24:$G$27,2,0)+(N204-0.5)/0.5*VLOOKUP(C204,MAPPING!$B$24:$G$27,4,0)</f>
        <v>117510</v>
      </c>
      <c r="Q204" s="72">
        <f>VLOOKUP(C204,MAPPING!$B$24:$G$27,6,0)</f>
        <v>4.0719439987913404</v>
      </c>
      <c r="R204" s="105">
        <f>Q204*VLOOKUP(C204,MAPPING!$B$24:$H$27,7,0)</f>
        <v>5659.8799999999992</v>
      </c>
      <c r="S204" s="29">
        <f>VLOOKUP(H204,MAPPING!$B$3:$D$12,3,0)</f>
        <v>1100</v>
      </c>
      <c r="T204" s="67">
        <f t="shared" si="58"/>
        <v>0</v>
      </c>
      <c r="U204" s="75">
        <v>0</v>
      </c>
      <c r="V204" s="29">
        <f>(J204*VLOOKUP(M204/J204,MAPPING!$B$15:$C$22,2,10))</f>
        <v>11000</v>
      </c>
      <c r="W204" s="100">
        <v>0</v>
      </c>
      <c r="X204" s="68">
        <f>IFERROR(IF($M204&lt;6.000001,0,VLOOKUP($M204,할증료!$B:$C,2,1)),0)</f>
        <v>1800</v>
      </c>
      <c r="Y204" s="67">
        <v>0</v>
      </c>
      <c r="Z204" s="29">
        <f t="shared" si="59"/>
        <v>137069.88</v>
      </c>
      <c r="AB204" s="1" t="s">
        <v>1451</v>
      </c>
      <c r="AC204" s="1" t="s">
        <v>137</v>
      </c>
      <c r="AD204" s="1" t="s">
        <v>1490</v>
      </c>
      <c r="AE204" s="1" t="s">
        <v>1502</v>
      </c>
      <c r="AF204" s="1" t="s">
        <v>1503</v>
      </c>
      <c r="AG204" s="1" t="s">
        <v>1504</v>
      </c>
      <c r="AH204" s="1">
        <v>14624</v>
      </c>
      <c r="AI204" s="1" t="s">
        <v>47</v>
      </c>
      <c r="AJ204" s="20">
        <v>1</v>
      </c>
      <c r="AK204" s="21">
        <v>8.74</v>
      </c>
      <c r="AL204" s="21">
        <v>22.8</v>
      </c>
      <c r="AM204" s="21">
        <v>23</v>
      </c>
      <c r="AN204" s="1" t="s">
        <v>56</v>
      </c>
      <c r="AO204" s="21">
        <v>158.53</v>
      </c>
      <c r="AP204" s="1" t="s">
        <v>49</v>
      </c>
      <c r="AQ204" s="1" t="s">
        <v>49</v>
      </c>
      <c r="AR204" s="1" t="s">
        <v>49</v>
      </c>
      <c r="AS204" s="1" t="s">
        <v>49</v>
      </c>
      <c r="AT204" s="1" t="s">
        <v>49</v>
      </c>
      <c r="AU204" s="1" t="s">
        <v>138</v>
      </c>
      <c r="AV204" s="1" t="s">
        <v>139</v>
      </c>
      <c r="AW204" s="1" t="s">
        <v>1505</v>
      </c>
      <c r="AX204" s="1" t="s">
        <v>47</v>
      </c>
      <c r="AY204" s="1" t="s">
        <v>50</v>
      </c>
      <c r="AZ204" s="1" t="s">
        <v>1506</v>
      </c>
      <c r="BA204" s="1" t="s">
        <v>1507</v>
      </c>
      <c r="BB204" s="1" t="s">
        <v>1507</v>
      </c>
      <c r="BC204" s="1" t="s">
        <v>692</v>
      </c>
      <c r="BD204" s="1" t="s">
        <v>693</v>
      </c>
      <c r="BE204" s="1" t="s">
        <v>179</v>
      </c>
      <c r="BF204" s="1" t="s">
        <v>52</v>
      </c>
      <c r="BG204" s="1" t="s">
        <v>53</v>
      </c>
      <c r="BH204" s="1" t="s">
        <v>47</v>
      </c>
      <c r="BI204" s="1" t="s">
        <v>159</v>
      </c>
    </row>
    <row r="205" spans="2:61" x14ac:dyDescent="0.25">
      <c r="B205" s="16">
        <f t="shared" si="60"/>
        <v>201</v>
      </c>
      <c r="C205" s="16" t="str">
        <f t="shared" si="61"/>
        <v>LHR</v>
      </c>
      <c r="D205" s="16" t="str">
        <f t="shared" si="62"/>
        <v>2025-08-09</v>
      </c>
      <c r="E205" s="16" t="str">
        <f t="shared" si="63"/>
        <v>99431913766</v>
      </c>
      <c r="F205" s="16" t="str">
        <f t="shared" si="64"/>
        <v>PGB026518181</v>
      </c>
      <c r="G205" s="16" t="str">
        <f t="shared" si="65"/>
        <v>정연선</v>
      </c>
      <c r="H205" s="16" t="str">
        <f t="shared" si="56"/>
        <v>목록(Manifest)</v>
      </c>
      <c r="I205" s="16">
        <f t="shared" si="66"/>
        <v>75.94</v>
      </c>
      <c r="J205" s="16">
        <f t="shared" si="67"/>
        <v>1</v>
      </c>
      <c r="K205" s="43">
        <f t="shared" si="68"/>
        <v>0.49</v>
      </c>
      <c r="L205" s="43">
        <f t="shared" si="69"/>
        <v>0.3</v>
      </c>
      <c r="M205" s="43">
        <f t="shared" si="69"/>
        <v>0.5</v>
      </c>
      <c r="N205" s="43">
        <f t="shared" si="57"/>
        <v>0.5</v>
      </c>
      <c r="O205" s="23" t="str">
        <f t="shared" si="70"/>
        <v>PGB026518181</v>
      </c>
      <c r="P205" s="51">
        <f>VLOOKUP(C205,MAPPING!$B$24:$G$27,2,0)+(N205-0.5)/0.5*VLOOKUP(C205,MAPPING!$B$24:$G$27,4,0)</f>
        <v>7260</v>
      </c>
      <c r="Q205" s="72">
        <f>VLOOKUP(C205,MAPPING!$B$24:$G$27,6,0)</f>
        <v>4.0719439987913404</v>
      </c>
      <c r="R205" s="105">
        <f>Q205*VLOOKUP(C205,MAPPING!$B$24:$H$27,7,0)</f>
        <v>5659.8799999999992</v>
      </c>
      <c r="S205" s="29">
        <f>VLOOKUP(H205,MAPPING!$B$3:$D$12,3,0)</f>
        <v>0</v>
      </c>
      <c r="T205" s="67">
        <f t="shared" si="58"/>
        <v>0</v>
      </c>
      <c r="U205" s="75">
        <v>0</v>
      </c>
      <c r="V205" s="29">
        <f>(J205*VLOOKUP(M205/J205,MAPPING!$B$15:$C$22,2,10))</f>
        <v>0</v>
      </c>
      <c r="W205" s="100">
        <v>0</v>
      </c>
      <c r="X205" s="68">
        <f>IFERROR(IF($M205&lt;6.000001,0,VLOOKUP($M205,할증료!$B:$C,2,1)),0)</f>
        <v>0</v>
      </c>
      <c r="Y205" s="67">
        <v>0</v>
      </c>
      <c r="Z205" s="29">
        <f t="shared" si="59"/>
        <v>12919.88</v>
      </c>
      <c r="AB205" s="1" t="s">
        <v>1451</v>
      </c>
      <c r="AC205" s="1" t="s">
        <v>137</v>
      </c>
      <c r="AD205" s="1" t="s">
        <v>1490</v>
      </c>
      <c r="AE205" s="1" t="s">
        <v>1508</v>
      </c>
      <c r="AF205" s="1" t="s">
        <v>290</v>
      </c>
      <c r="AG205" s="1" t="s">
        <v>291</v>
      </c>
      <c r="AH205" s="1">
        <v>25546</v>
      </c>
      <c r="AI205" s="1" t="s">
        <v>47</v>
      </c>
      <c r="AJ205" s="20">
        <v>1</v>
      </c>
      <c r="AK205" s="21">
        <v>0.49</v>
      </c>
      <c r="AL205" s="21">
        <v>0.3</v>
      </c>
      <c r="AM205" s="21">
        <v>0.5</v>
      </c>
      <c r="AN205" s="1" t="s">
        <v>48</v>
      </c>
      <c r="AO205" s="21">
        <v>75.94</v>
      </c>
      <c r="AP205" s="1" t="s">
        <v>49</v>
      </c>
      <c r="AQ205" s="1" t="s">
        <v>49</v>
      </c>
      <c r="AR205" s="1" t="s">
        <v>49</v>
      </c>
      <c r="AS205" s="1" t="s">
        <v>49</v>
      </c>
      <c r="AT205" s="1" t="s">
        <v>49</v>
      </c>
      <c r="AU205" s="1" t="s">
        <v>138</v>
      </c>
      <c r="AV205" s="1" t="s">
        <v>139</v>
      </c>
      <c r="AW205" s="1" t="s">
        <v>304</v>
      </c>
      <c r="AX205" s="1" t="s">
        <v>47</v>
      </c>
      <c r="AY205" s="1" t="s">
        <v>50</v>
      </c>
      <c r="AZ205" s="1" t="s">
        <v>1509</v>
      </c>
      <c r="BA205" s="1" t="s">
        <v>1510</v>
      </c>
      <c r="BB205" s="1" t="s">
        <v>1510</v>
      </c>
      <c r="BC205" s="1" t="s">
        <v>692</v>
      </c>
      <c r="BD205" s="1" t="s">
        <v>693</v>
      </c>
      <c r="BE205" s="1" t="s">
        <v>179</v>
      </c>
      <c r="BF205" s="1" t="s">
        <v>52</v>
      </c>
      <c r="BG205" s="1" t="s">
        <v>53</v>
      </c>
      <c r="BH205" s="1" t="s">
        <v>47</v>
      </c>
      <c r="BI205" s="1" t="s">
        <v>159</v>
      </c>
    </row>
    <row r="206" spans="2:61" x14ac:dyDescent="0.25">
      <c r="B206" s="16">
        <f t="shared" si="60"/>
        <v>202</v>
      </c>
      <c r="C206" s="16" t="str">
        <f t="shared" si="61"/>
        <v>LHR</v>
      </c>
      <c r="D206" s="16" t="str">
        <f t="shared" si="62"/>
        <v>2025-08-09</v>
      </c>
      <c r="E206" s="16" t="str">
        <f t="shared" si="63"/>
        <v>99431913766</v>
      </c>
      <c r="F206" s="16" t="str">
        <f t="shared" si="64"/>
        <v>PGB026518175</v>
      </c>
      <c r="G206" s="16" t="str">
        <f t="shared" si="65"/>
        <v>김대솔</v>
      </c>
      <c r="H206" s="16" t="str">
        <f t="shared" si="56"/>
        <v>목록(Manifest)</v>
      </c>
      <c r="I206" s="16">
        <f t="shared" si="66"/>
        <v>93.13</v>
      </c>
      <c r="J206" s="16">
        <f t="shared" si="67"/>
        <v>1</v>
      </c>
      <c r="K206" s="43">
        <f t="shared" si="68"/>
        <v>1.39</v>
      </c>
      <c r="L206" s="43">
        <f t="shared" si="69"/>
        <v>1.6</v>
      </c>
      <c r="M206" s="43">
        <f t="shared" si="69"/>
        <v>1.6</v>
      </c>
      <c r="N206" s="43">
        <f t="shared" si="57"/>
        <v>2</v>
      </c>
      <c r="O206" s="23" t="str">
        <f t="shared" si="70"/>
        <v>PGB026518175</v>
      </c>
      <c r="P206" s="51">
        <f>VLOOKUP(C206,MAPPING!$B$24:$G$27,2,0)+(N206-0.5)/0.5*VLOOKUP(C206,MAPPING!$B$24:$G$27,4,0)</f>
        <v>14610</v>
      </c>
      <c r="Q206" s="72">
        <f>VLOOKUP(C206,MAPPING!$B$24:$G$27,6,0)</f>
        <v>4.0719439987913404</v>
      </c>
      <c r="R206" s="105">
        <f>Q206*VLOOKUP(C206,MAPPING!$B$24:$H$27,7,0)</f>
        <v>5659.8799999999992</v>
      </c>
      <c r="S206" s="29">
        <f>VLOOKUP(H206,MAPPING!$B$3:$D$12,3,0)</f>
        <v>0</v>
      </c>
      <c r="T206" s="67">
        <f t="shared" si="58"/>
        <v>0</v>
      </c>
      <c r="U206" s="75">
        <v>0</v>
      </c>
      <c r="V206" s="29">
        <f>(J206*VLOOKUP(M206/J206,MAPPING!$B$15:$C$22,2,10))</f>
        <v>0</v>
      </c>
      <c r="W206" s="100">
        <v>0</v>
      </c>
      <c r="X206" s="68">
        <f>IFERROR(IF($M206&lt;6.000001,0,VLOOKUP($M206,할증료!$B:$C,2,1)),0)</f>
        <v>0</v>
      </c>
      <c r="Y206" s="67">
        <v>0</v>
      </c>
      <c r="Z206" s="29">
        <f t="shared" si="59"/>
        <v>20269.879999999997</v>
      </c>
      <c r="AB206" s="1" t="s">
        <v>1451</v>
      </c>
      <c r="AC206" s="1" t="s">
        <v>137</v>
      </c>
      <c r="AD206" s="1" t="s">
        <v>1490</v>
      </c>
      <c r="AE206" s="1" t="s">
        <v>1511</v>
      </c>
      <c r="AF206" s="1" t="s">
        <v>330</v>
      </c>
      <c r="AG206" s="1" t="s">
        <v>331</v>
      </c>
      <c r="AH206" s="1">
        <v>41543</v>
      </c>
      <c r="AI206" s="1" t="s">
        <v>47</v>
      </c>
      <c r="AJ206" s="20">
        <v>1</v>
      </c>
      <c r="AK206" s="21">
        <v>1.39</v>
      </c>
      <c r="AL206" s="21">
        <v>1.6</v>
      </c>
      <c r="AM206" s="21">
        <v>1.6</v>
      </c>
      <c r="AN206" s="1" t="s">
        <v>48</v>
      </c>
      <c r="AO206" s="21">
        <v>93.13</v>
      </c>
      <c r="AP206" s="1" t="s">
        <v>49</v>
      </c>
      <c r="AQ206" s="1" t="s">
        <v>49</v>
      </c>
      <c r="AR206" s="1" t="s">
        <v>49</v>
      </c>
      <c r="AS206" s="1" t="s">
        <v>49</v>
      </c>
      <c r="AT206" s="1" t="s">
        <v>49</v>
      </c>
      <c r="AU206" s="1" t="s">
        <v>138</v>
      </c>
      <c r="AV206" s="1" t="s">
        <v>139</v>
      </c>
      <c r="AW206" s="1" t="s">
        <v>1512</v>
      </c>
      <c r="AX206" s="1" t="s">
        <v>47</v>
      </c>
      <c r="AY206" s="1" t="s">
        <v>50</v>
      </c>
      <c r="AZ206" s="1" t="s">
        <v>1513</v>
      </c>
      <c r="BA206" s="1" t="s">
        <v>1514</v>
      </c>
      <c r="BB206" s="1" t="s">
        <v>1514</v>
      </c>
      <c r="BC206" s="1" t="s">
        <v>692</v>
      </c>
      <c r="BD206" s="1" t="s">
        <v>693</v>
      </c>
      <c r="BE206" s="1" t="s">
        <v>179</v>
      </c>
      <c r="BF206" s="1" t="s">
        <v>52</v>
      </c>
      <c r="BG206" s="1" t="s">
        <v>53</v>
      </c>
      <c r="BH206" s="1" t="s">
        <v>47</v>
      </c>
      <c r="BI206" s="1" t="s">
        <v>159</v>
      </c>
    </row>
    <row r="207" spans="2:61" x14ac:dyDescent="0.25">
      <c r="B207" s="16">
        <f t="shared" si="60"/>
        <v>203</v>
      </c>
      <c r="C207" s="16" t="str">
        <f t="shared" si="61"/>
        <v>LHR</v>
      </c>
      <c r="D207" s="16" t="str">
        <f t="shared" si="62"/>
        <v>2025-08-09</v>
      </c>
      <c r="E207" s="16" t="str">
        <f t="shared" si="63"/>
        <v>99431913766</v>
      </c>
      <c r="F207" s="16" t="str">
        <f t="shared" si="64"/>
        <v>PGB026518170</v>
      </c>
      <c r="G207" s="16" t="str">
        <f t="shared" si="65"/>
        <v>윤성준</v>
      </c>
      <c r="H207" s="16" t="str">
        <f t="shared" si="56"/>
        <v>목록(Manifest)</v>
      </c>
      <c r="I207" s="16">
        <f t="shared" si="66"/>
        <v>36.49</v>
      </c>
      <c r="J207" s="16">
        <f t="shared" si="67"/>
        <v>1</v>
      </c>
      <c r="K207" s="43">
        <f t="shared" si="68"/>
        <v>0.44</v>
      </c>
      <c r="L207" s="43">
        <f t="shared" si="69"/>
        <v>0.9</v>
      </c>
      <c r="M207" s="43">
        <f t="shared" si="69"/>
        <v>0.9</v>
      </c>
      <c r="N207" s="43">
        <f t="shared" si="57"/>
        <v>1</v>
      </c>
      <c r="O207" s="23" t="str">
        <f t="shared" si="70"/>
        <v>PGB026518170</v>
      </c>
      <c r="P207" s="51">
        <f>VLOOKUP(C207,MAPPING!$B$24:$G$27,2,0)+(N207-0.5)/0.5*VLOOKUP(C207,MAPPING!$B$24:$G$27,4,0)</f>
        <v>9710</v>
      </c>
      <c r="Q207" s="72">
        <f>VLOOKUP(C207,MAPPING!$B$24:$G$27,6,0)</f>
        <v>4.0719439987913404</v>
      </c>
      <c r="R207" s="105">
        <f>Q207*VLOOKUP(C207,MAPPING!$B$24:$H$27,7,0)</f>
        <v>5659.8799999999992</v>
      </c>
      <c r="S207" s="29">
        <f>VLOOKUP(H207,MAPPING!$B$3:$D$12,3,0)</f>
        <v>0</v>
      </c>
      <c r="T207" s="67">
        <f t="shared" si="58"/>
        <v>0</v>
      </c>
      <c r="U207" s="75">
        <v>0</v>
      </c>
      <c r="V207" s="29">
        <f>(J207*VLOOKUP(M207/J207,MAPPING!$B$15:$C$22,2,10))</f>
        <v>0</v>
      </c>
      <c r="W207" s="100">
        <v>0</v>
      </c>
      <c r="X207" s="68">
        <f>IFERROR(IF($M207&lt;6.000001,0,VLOOKUP($M207,할증료!$B:$C,2,1)),0)</f>
        <v>0</v>
      </c>
      <c r="Y207" s="67">
        <v>0</v>
      </c>
      <c r="Z207" s="29">
        <f t="shared" si="59"/>
        <v>15369.88</v>
      </c>
      <c r="AB207" s="1" t="s">
        <v>1451</v>
      </c>
      <c r="AC207" s="1" t="s">
        <v>137</v>
      </c>
      <c r="AD207" s="1" t="s">
        <v>1490</v>
      </c>
      <c r="AE207" s="1" t="s">
        <v>1515</v>
      </c>
      <c r="AF207" s="1" t="s">
        <v>1516</v>
      </c>
      <c r="AG207" s="1" t="s">
        <v>1517</v>
      </c>
      <c r="AH207" s="1">
        <v>54566</v>
      </c>
      <c r="AI207" s="1" t="s">
        <v>47</v>
      </c>
      <c r="AJ207" s="20">
        <v>1</v>
      </c>
      <c r="AK207" s="21">
        <v>0.44</v>
      </c>
      <c r="AL207" s="21">
        <v>0.9</v>
      </c>
      <c r="AM207" s="21">
        <v>0.9</v>
      </c>
      <c r="AN207" s="1" t="s">
        <v>48</v>
      </c>
      <c r="AO207" s="21">
        <v>36.49</v>
      </c>
      <c r="AP207" s="1" t="s">
        <v>49</v>
      </c>
      <c r="AQ207" s="1" t="s">
        <v>49</v>
      </c>
      <c r="AR207" s="1" t="s">
        <v>49</v>
      </c>
      <c r="AS207" s="1" t="s">
        <v>49</v>
      </c>
      <c r="AT207" s="1" t="s">
        <v>49</v>
      </c>
      <c r="AU207" s="1" t="s">
        <v>138</v>
      </c>
      <c r="AV207" s="1" t="s">
        <v>139</v>
      </c>
      <c r="AW207" s="1" t="s">
        <v>1518</v>
      </c>
      <c r="AX207" s="1" t="s">
        <v>47</v>
      </c>
      <c r="AY207" s="1" t="s">
        <v>50</v>
      </c>
      <c r="AZ207" s="1" t="s">
        <v>1519</v>
      </c>
      <c r="BA207" s="1" t="s">
        <v>1520</v>
      </c>
      <c r="BB207" s="1" t="s">
        <v>1520</v>
      </c>
      <c r="BC207" s="1" t="s">
        <v>692</v>
      </c>
      <c r="BD207" s="1" t="s">
        <v>693</v>
      </c>
      <c r="BE207" s="1" t="s">
        <v>179</v>
      </c>
      <c r="BF207" s="1" t="s">
        <v>52</v>
      </c>
      <c r="BG207" s="1" t="s">
        <v>53</v>
      </c>
      <c r="BH207" s="1" t="s">
        <v>47</v>
      </c>
      <c r="BI207" s="1" t="s">
        <v>159</v>
      </c>
    </row>
    <row r="208" spans="2:61" x14ac:dyDescent="0.25">
      <c r="B208" s="16">
        <f t="shared" si="60"/>
        <v>204</v>
      </c>
      <c r="C208" s="16" t="str">
        <f t="shared" si="61"/>
        <v>LHR</v>
      </c>
      <c r="D208" s="16" t="str">
        <f t="shared" si="62"/>
        <v>2025-08-09</v>
      </c>
      <c r="E208" s="16" t="str">
        <f t="shared" si="63"/>
        <v>99431913766</v>
      </c>
      <c r="F208" s="16" t="str">
        <f t="shared" si="64"/>
        <v>PGB026518168</v>
      </c>
      <c r="G208" s="16" t="str">
        <f t="shared" si="65"/>
        <v>양윤식</v>
      </c>
      <c r="H208" s="16" t="str">
        <f t="shared" si="56"/>
        <v>목록(Manifest)</v>
      </c>
      <c r="I208" s="16">
        <f t="shared" si="66"/>
        <v>133.86000000000001</v>
      </c>
      <c r="J208" s="16">
        <f t="shared" si="67"/>
        <v>1</v>
      </c>
      <c r="K208" s="43">
        <f t="shared" si="68"/>
        <v>1.37</v>
      </c>
      <c r="L208" s="43">
        <f t="shared" si="69"/>
        <v>1.3</v>
      </c>
      <c r="M208" s="43">
        <f t="shared" si="69"/>
        <v>1.4</v>
      </c>
      <c r="N208" s="43">
        <f t="shared" si="57"/>
        <v>1.5</v>
      </c>
      <c r="O208" s="23" t="str">
        <f t="shared" si="70"/>
        <v>PGB026518168</v>
      </c>
      <c r="P208" s="51">
        <f>VLOOKUP(C208,MAPPING!$B$24:$G$27,2,0)+(N208-0.5)/0.5*VLOOKUP(C208,MAPPING!$B$24:$G$27,4,0)</f>
        <v>12160</v>
      </c>
      <c r="Q208" s="72">
        <f>VLOOKUP(C208,MAPPING!$B$24:$G$27,6,0)</f>
        <v>4.0719439987913404</v>
      </c>
      <c r="R208" s="105">
        <f>Q208*VLOOKUP(C208,MAPPING!$B$24:$H$27,7,0)</f>
        <v>5659.8799999999992</v>
      </c>
      <c r="S208" s="29">
        <f>VLOOKUP(H208,MAPPING!$B$3:$D$12,3,0)</f>
        <v>0</v>
      </c>
      <c r="T208" s="67">
        <f t="shared" si="58"/>
        <v>0</v>
      </c>
      <c r="U208" s="75">
        <v>0</v>
      </c>
      <c r="V208" s="29">
        <f>(J208*VLOOKUP(M208/J208,MAPPING!$B$15:$C$22,2,10))</f>
        <v>0</v>
      </c>
      <c r="W208" s="100">
        <v>0</v>
      </c>
      <c r="X208" s="68">
        <f>IFERROR(IF($M208&lt;6.000001,0,VLOOKUP($M208,할증료!$B:$C,2,1)),0)</f>
        <v>0</v>
      </c>
      <c r="Y208" s="67">
        <v>0</v>
      </c>
      <c r="Z208" s="29">
        <f t="shared" si="59"/>
        <v>17819.879999999997</v>
      </c>
      <c r="AB208" s="1" t="s">
        <v>1451</v>
      </c>
      <c r="AC208" s="1" t="s">
        <v>137</v>
      </c>
      <c r="AD208" s="1" t="s">
        <v>1490</v>
      </c>
      <c r="AE208" s="1" t="s">
        <v>1521</v>
      </c>
      <c r="AF208" s="1" t="s">
        <v>275</v>
      </c>
      <c r="AG208" s="1" t="s">
        <v>276</v>
      </c>
      <c r="AH208" s="1">
        <v>31463</v>
      </c>
      <c r="AI208" s="1" t="s">
        <v>47</v>
      </c>
      <c r="AJ208" s="20">
        <v>1</v>
      </c>
      <c r="AK208" s="21">
        <v>1.37</v>
      </c>
      <c r="AL208" s="21">
        <v>1.3</v>
      </c>
      <c r="AM208" s="21">
        <v>1.4</v>
      </c>
      <c r="AN208" s="1" t="s">
        <v>48</v>
      </c>
      <c r="AO208" s="21">
        <v>133.86000000000001</v>
      </c>
      <c r="AP208" s="1" t="s">
        <v>49</v>
      </c>
      <c r="AQ208" s="1" t="s">
        <v>49</v>
      </c>
      <c r="AR208" s="1" t="s">
        <v>49</v>
      </c>
      <c r="AS208" s="1" t="s">
        <v>49</v>
      </c>
      <c r="AT208" s="1" t="s">
        <v>49</v>
      </c>
      <c r="AU208" s="1" t="s">
        <v>138</v>
      </c>
      <c r="AV208" s="1" t="s">
        <v>139</v>
      </c>
      <c r="AW208" s="1" t="s">
        <v>1522</v>
      </c>
      <c r="AX208" s="1" t="s">
        <v>47</v>
      </c>
      <c r="AY208" s="1" t="s">
        <v>50</v>
      </c>
      <c r="AZ208" s="1" t="s">
        <v>1523</v>
      </c>
      <c r="BA208" s="1" t="s">
        <v>1524</v>
      </c>
      <c r="BB208" s="1" t="s">
        <v>1524</v>
      </c>
      <c r="BC208" s="1" t="s">
        <v>692</v>
      </c>
      <c r="BD208" s="1" t="s">
        <v>693</v>
      </c>
      <c r="BE208" s="1" t="s">
        <v>179</v>
      </c>
      <c r="BF208" s="1" t="s">
        <v>52</v>
      </c>
      <c r="BG208" s="1" t="s">
        <v>53</v>
      </c>
      <c r="BH208" s="1" t="s">
        <v>47</v>
      </c>
      <c r="BI208" s="1" t="s">
        <v>159</v>
      </c>
    </row>
    <row r="209" spans="2:61" x14ac:dyDescent="0.25">
      <c r="B209" s="16">
        <f t="shared" si="60"/>
        <v>205</v>
      </c>
      <c r="C209" s="16" t="str">
        <f t="shared" si="61"/>
        <v>LHR</v>
      </c>
      <c r="D209" s="16" t="str">
        <f t="shared" si="62"/>
        <v>2025-08-09</v>
      </c>
      <c r="E209" s="16" t="str">
        <f t="shared" si="63"/>
        <v>99431913766</v>
      </c>
      <c r="F209" s="16" t="str">
        <f t="shared" si="64"/>
        <v>PGB026518158</v>
      </c>
      <c r="G209" s="16" t="str">
        <f t="shared" si="65"/>
        <v>심종현</v>
      </c>
      <c r="H209" s="16" t="str">
        <f t="shared" si="56"/>
        <v>목록(Manifest)</v>
      </c>
      <c r="I209" s="16">
        <f t="shared" si="66"/>
        <v>21.33</v>
      </c>
      <c r="J209" s="16">
        <f t="shared" si="67"/>
        <v>1</v>
      </c>
      <c r="K209" s="43">
        <f t="shared" si="68"/>
        <v>0.11</v>
      </c>
      <c r="L209" s="43">
        <f t="shared" si="69"/>
        <v>0.1</v>
      </c>
      <c r="M209" s="43">
        <f t="shared" si="69"/>
        <v>0.2</v>
      </c>
      <c r="N209" s="43">
        <f t="shared" si="57"/>
        <v>0.5</v>
      </c>
      <c r="O209" s="23" t="str">
        <f t="shared" si="70"/>
        <v>PGB026518158</v>
      </c>
      <c r="P209" s="51">
        <f>VLOOKUP(C209,MAPPING!$B$24:$G$27,2,0)+(N209-0.5)/0.5*VLOOKUP(C209,MAPPING!$B$24:$G$27,4,0)</f>
        <v>7260</v>
      </c>
      <c r="Q209" s="72">
        <f>VLOOKUP(C209,MAPPING!$B$24:$G$27,6,0)</f>
        <v>4.0719439987913404</v>
      </c>
      <c r="R209" s="105">
        <f>Q209*VLOOKUP(C209,MAPPING!$B$24:$H$27,7,0)</f>
        <v>5659.8799999999992</v>
      </c>
      <c r="S209" s="29">
        <f>VLOOKUP(H209,MAPPING!$B$3:$D$12,3,0)</f>
        <v>0</v>
      </c>
      <c r="T209" s="67">
        <f t="shared" si="58"/>
        <v>0</v>
      </c>
      <c r="U209" s="75">
        <v>0</v>
      </c>
      <c r="V209" s="29">
        <f>(J209*VLOOKUP(M209/J209,MAPPING!$B$15:$C$22,2,10))</f>
        <v>0</v>
      </c>
      <c r="W209" s="100">
        <v>0</v>
      </c>
      <c r="X209" s="68">
        <f>IFERROR(IF($M209&lt;6.000001,0,VLOOKUP($M209,할증료!$B:$C,2,1)),0)</f>
        <v>0</v>
      </c>
      <c r="Y209" s="67">
        <v>0</v>
      </c>
      <c r="Z209" s="29">
        <f t="shared" si="59"/>
        <v>12919.88</v>
      </c>
      <c r="AB209" s="1" t="s">
        <v>1451</v>
      </c>
      <c r="AC209" s="1" t="s">
        <v>137</v>
      </c>
      <c r="AD209" s="1" t="s">
        <v>1490</v>
      </c>
      <c r="AE209" s="1" t="s">
        <v>1525</v>
      </c>
      <c r="AF209" s="1" t="s">
        <v>1526</v>
      </c>
      <c r="AG209" s="1" t="s">
        <v>1527</v>
      </c>
      <c r="AH209" s="1">
        <v>15596</v>
      </c>
      <c r="AI209" s="1" t="s">
        <v>47</v>
      </c>
      <c r="AJ209" s="20">
        <v>1</v>
      </c>
      <c r="AK209" s="21">
        <v>0.11</v>
      </c>
      <c r="AL209" s="21">
        <v>0.1</v>
      </c>
      <c r="AM209" s="21">
        <v>0.2</v>
      </c>
      <c r="AN209" s="1" t="s">
        <v>48</v>
      </c>
      <c r="AO209" s="21">
        <v>21.33</v>
      </c>
      <c r="AP209" s="1" t="s">
        <v>49</v>
      </c>
      <c r="AQ209" s="1" t="s">
        <v>49</v>
      </c>
      <c r="AR209" s="1" t="s">
        <v>49</v>
      </c>
      <c r="AS209" s="1" t="s">
        <v>49</v>
      </c>
      <c r="AT209" s="1" t="s">
        <v>49</v>
      </c>
      <c r="AU209" s="1" t="s">
        <v>138</v>
      </c>
      <c r="AV209" s="1" t="s">
        <v>139</v>
      </c>
      <c r="AW209" s="1" t="s">
        <v>1528</v>
      </c>
      <c r="AX209" s="1" t="s">
        <v>47</v>
      </c>
      <c r="AY209" s="1" t="s">
        <v>50</v>
      </c>
      <c r="AZ209" s="1" t="s">
        <v>1529</v>
      </c>
      <c r="BA209" s="1" t="s">
        <v>1530</v>
      </c>
      <c r="BB209" s="1" t="s">
        <v>1530</v>
      </c>
      <c r="BC209" s="1" t="s">
        <v>692</v>
      </c>
      <c r="BD209" s="1" t="s">
        <v>693</v>
      </c>
      <c r="BE209" s="1" t="s">
        <v>179</v>
      </c>
      <c r="BF209" s="1" t="s">
        <v>52</v>
      </c>
      <c r="BG209" s="1" t="s">
        <v>53</v>
      </c>
      <c r="BH209" s="1" t="s">
        <v>47</v>
      </c>
      <c r="BI209" s="1" t="s">
        <v>159</v>
      </c>
    </row>
    <row r="210" spans="2:61" x14ac:dyDescent="0.25">
      <c r="B210" s="16">
        <f t="shared" si="60"/>
        <v>206</v>
      </c>
      <c r="C210" s="16" t="str">
        <f t="shared" si="61"/>
        <v>LHR</v>
      </c>
      <c r="D210" s="16" t="str">
        <f t="shared" si="62"/>
        <v>2025-08-09</v>
      </c>
      <c r="E210" s="16" t="str">
        <f t="shared" si="63"/>
        <v>99431913766</v>
      </c>
      <c r="F210" s="16" t="str">
        <f t="shared" si="64"/>
        <v>PGB026518138</v>
      </c>
      <c r="G210" s="16" t="str">
        <f t="shared" si="65"/>
        <v>주성우</v>
      </c>
      <c r="H210" s="16" t="str">
        <f t="shared" si="56"/>
        <v>목록(Manifest)</v>
      </c>
      <c r="I210" s="16">
        <f t="shared" si="66"/>
        <v>129.87</v>
      </c>
      <c r="J210" s="16">
        <f t="shared" si="67"/>
        <v>1</v>
      </c>
      <c r="K210" s="43">
        <f t="shared" si="68"/>
        <v>4.8499999999999996</v>
      </c>
      <c r="L210" s="43">
        <f t="shared" si="69"/>
        <v>3.9</v>
      </c>
      <c r="M210" s="43">
        <f t="shared" si="69"/>
        <v>4.9000000000000004</v>
      </c>
      <c r="N210" s="43">
        <f t="shared" si="57"/>
        <v>5</v>
      </c>
      <c r="O210" s="23" t="str">
        <f t="shared" si="70"/>
        <v>PGB026518138</v>
      </c>
      <c r="P210" s="51">
        <f>VLOOKUP(C210,MAPPING!$B$24:$G$27,2,0)+(N210-0.5)/0.5*VLOOKUP(C210,MAPPING!$B$24:$G$27,4,0)</f>
        <v>29310</v>
      </c>
      <c r="Q210" s="72">
        <f>VLOOKUP(C210,MAPPING!$B$24:$G$27,6,0)</f>
        <v>4.0719439987913404</v>
      </c>
      <c r="R210" s="105">
        <f>Q210*VLOOKUP(C210,MAPPING!$B$24:$H$27,7,0)</f>
        <v>5659.8799999999992</v>
      </c>
      <c r="S210" s="29">
        <f>VLOOKUP(H210,MAPPING!$B$3:$D$12,3,0)</f>
        <v>0</v>
      </c>
      <c r="T210" s="67">
        <f t="shared" si="58"/>
        <v>0</v>
      </c>
      <c r="U210" s="75">
        <v>0</v>
      </c>
      <c r="V210" s="29">
        <f>(J210*VLOOKUP(M210/J210,MAPPING!$B$15:$C$22,2,10))</f>
        <v>550</v>
      </c>
      <c r="W210" s="100">
        <v>0</v>
      </c>
      <c r="X210" s="68">
        <f>IFERROR(IF($M210&lt;6.000001,0,VLOOKUP($M210,할증료!$B:$C,2,1)),0)</f>
        <v>0</v>
      </c>
      <c r="Y210" s="67">
        <v>0</v>
      </c>
      <c r="Z210" s="29">
        <f t="shared" si="59"/>
        <v>35519.879999999997</v>
      </c>
      <c r="AB210" s="1" t="s">
        <v>1451</v>
      </c>
      <c r="AC210" s="1" t="s">
        <v>137</v>
      </c>
      <c r="AD210" s="1" t="s">
        <v>1490</v>
      </c>
      <c r="AE210" s="1" t="s">
        <v>1531</v>
      </c>
      <c r="AF210" s="1" t="s">
        <v>244</v>
      </c>
      <c r="AG210" s="1" t="s">
        <v>245</v>
      </c>
      <c r="AH210" s="1">
        <v>24554</v>
      </c>
      <c r="AI210" s="1" t="s">
        <v>47</v>
      </c>
      <c r="AJ210" s="20">
        <v>1</v>
      </c>
      <c r="AK210" s="21">
        <v>4.8499999999999996</v>
      </c>
      <c r="AL210" s="21">
        <v>3.9</v>
      </c>
      <c r="AM210" s="21">
        <v>4.9000000000000004</v>
      </c>
      <c r="AN210" s="1" t="s">
        <v>48</v>
      </c>
      <c r="AO210" s="21">
        <v>129.87</v>
      </c>
      <c r="AP210" s="1" t="s">
        <v>49</v>
      </c>
      <c r="AQ210" s="1" t="s">
        <v>49</v>
      </c>
      <c r="AR210" s="1" t="s">
        <v>49</v>
      </c>
      <c r="AS210" s="1" t="s">
        <v>49</v>
      </c>
      <c r="AT210" s="1" t="s">
        <v>49</v>
      </c>
      <c r="AU210" s="1" t="s">
        <v>138</v>
      </c>
      <c r="AV210" s="1" t="s">
        <v>139</v>
      </c>
      <c r="AW210" s="1" t="s">
        <v>772</v>
      </c>
      <c r="AX210" s="1" t="s">
        <v>47</v>
      </c>
      <c r="AY210" s="1" t="s">
        <v>50</v>
      </c>
      <c r="AZ210" s="1" t="s">
        <v>1532</v>
      </c>
      <c r="BA210" s="1" t="s">
        <v>1533</v>
      </c>
      <c r="BB210" s="1" t="s">
        <v>1533</v>
      </c>
      <c r="BC210" s="1" t="s">
        <v>692</v>
      </c>
      <c r="BD210" s="1" t="s">
        <v>693</v>
      </c>
      <c r="BE210" s="1" t="s">
        <v>179</v>
      </c>
      <c r="BF210" s="1" t="s">
        <v>52</v>
      </c>
      <c r="BG210" s="1" t="s">
        <v>53</v>
      </c>
      <c r="BH210" s="1" t="s">
        <v>47</v>
      </c>
      <c r="BI210" s="1" t="s">
        <v>159</v>
      </c>
    </row>
    <row r="211" spans="2:61" x14ac:dyDescent="0.25">
      <c r="B211" s="16">
        <f t="shared" si="60"/>
        <v>207</v>
      </c>
      <c r="C211" s="16" t="str">
        <f t="shared" si="61"/>
        <v>LHR</v>
      </c>
      <c r="D211" s="16" t="str">
        <f t="shared" si="62"/>
        <v>2025-08-09</v>
      </c>
      <c r="E211" s="16" t="str">
        <f t="shared" si="63"/>
        <v>99431913766</v>
      </c>
      <c r="F211" s="16" t="str">
        <f t="shared" si="64"/>
        <v>PGB026518045</v>
      </c>
      <c r="G211" s="16" t="str">
        <f t="shared" si="65"/>
        <v>유동현</v>
      </c>
      <c r="H211" s="16" t="str">
        <f t="shared" si="56"/>
        <v>일반(목록배제,Normal-Manifest Exception)</v>
      </c>
      <c r="I211" s="16">
        <f t="shared" si="66"/>
        <v>141.69</v>
      </c>
      <c r="J211" s="16">
        <f t="shared" si="67"/>
        <v>1</v>
      </c>
      <c r="K211" s="43">
        <f t="shared" si="68"/>
        <v>0.54</v>
      </c>
      <c r="L211" s="43">
        <f t="shared" si="69"/>
        <v>0.4</v>
      </c>
      <c r="M211" s="43">
        <f t="shared" si="69"/>
        <v>0.6</v>
      </c>
      <c r="N211" s="43">
        <f t="shared" si="57"/>
        <v>1</v>
      </c>
      <c r="O211" s="23" t="str">
        <f t="shared" si="70"/>
        <v>PGB026518045</v>
      </c>
      <c r="P211" s="51">
        <f>VLOOKUP(C211,MAPPING!$B$24:$G$27,2,0)+(N211-0.5)/0.5*VLOOKUP(C211,MAPPING!$B$24:$G$27,4,0)</f>
        <v>9710</v>
      </c>
      <c r="Q211" s="72">
        <f>VLOOKUP(C211,MAPPING!$B$24:$G$27,6,0)</f>
        <v>4.0719439987913404</v>
      </c>
      <c r="R211" s="105">
        <f>Q211*VLOOKUP(C211,MAPPING!$B$24:$H$27,7,0)</f>
        <v>5659.8799999999992</v>
      </c>
      <c r="S211" s="29">
        <f>VLOOKUP(H211,MAPPING!$B$3:$D$12,3,0)</f>
        <v>1100</v>
      </c>
      <c r="T211" s="67">
        <f t="shared" si="58"/>
        <v>0</v>
      </c>
      <c r="U211" s="75">
        <v>0</v>
      </c>
      <c r="V211" s="29">
        <f>(J211*VLOOKUP(M211/J211,MAPPING!$B$15:$C$22,2,10))</f>
        <v>0</v>
      </c>
      <c r="W211" s="100">
        <v>0</v>
      </c>
      <c r="X211" s="68">
        <f>IFERROR(IF($M211&lt;6.000001,0,VLOOKUP($M211,할증료!$B:$C,2,1)),0)</f>
        <v>0</v>
      </c>
      <c r="Y211" s="67">
        <v>0</v>
      </c>
      <c r="Z211" s="29">
        <f t="shared" si="59"/>
        <v>16469.879999999997</v>
      </c>
      <c r="AB211" s="1" t="s">
        <v>1451</v>
      </c>
      <c r="AC211" s="1" t="s">
        <v>137</v>
      </c>
      <c r="AD211" s="1" t="s">
        <v>1490</v>
      </c>
      <c r="AE211" s="1" t="s">
        <v>1534</v>
      </c>
      <c r="AF211" s="1" t="s">
        <v>278</v>
      </c>
      <c r="AG211" s="1" t="s">
        <v>279</v>
      </c>
      <c r="AH211" s="1">
        <v>8275</v>
      </c>
      <c r="AI211" s="1" t="s">
        <v>1535</v>
      </c>
      <c r="AJ211" s="20">
        <v>1</v>
      </c>
      <c r="AK211" s="21">
        <v>0.54</v>
      </c>
      <c r="AL211" s="21">
        <v>0.4</v>
      </c>
      <c r="AM211" s="21">
        <v>0.6</v>
      </c>
      <c r="AN211" s="1" t="s">
        <v>54</v>
      </c>
      <c r="AO211" s="21">
        <v>141.69</v>
      </c>
      <c r="AP211" s="1" t="s">
        <v>49</v>
      </c>
      <c r="AQ211" s="1" t="s">
        <v>49</v>
      </c>
      <c r="AR211" s="1" t="s">
        <v>49</v>
      </c>
      <c r="AS211" s="1" t="s">
        <v>49</v>
      </c>
      <c r="AT211" s="1" t="s">
        <v>49</v>
      </c>
      <c r="AU211" s="1" t="s">
        <v>138</v>
      </c>
      <c r="AV211" s="1" t="s">
        <v>139</v>
      </c>
      <c r="AW211" s="1" t="s">
        <v>139</v>
      </c>
      <c r="AX211" s="1" t="s">
        <v>47</v>
      </c>
      <c r="AY211" s="1" t="s">
        <v>50</v>
      </c>
      <c r="AZ211" s="1" t="s">
        <v>1536</v>
      </c>
      <c r="BA211" s="1" t="s">
        <v>1537</v>
      </c>
      <c r="BB211" s="1" t="s">
        <v>1537</v>
      </c>
      <c r="BC211" s="1" t="s">
        <v>692</v>
      </c>
      <c r="BD211" s="1" t="s">
        <v>693</v>
      </c>
      <c r="BE211" s="1" t="s">
        <v>179</v>
      </c>
      <c r="BF211" s="1" t="s">
        <v>52</v>
      </c>
      <c r="BG211" s="1" t="s">
        <v>53</v>
      </c>
      <c r="BH211" s="1" t="s">
        <v>47</v>
      </c>
      <c r="BI211" s="1" t="s">
        <v>159</v>
      </c>
    </row>
    <row r="212" spans="2:61" x14ac:dyDescent="0.25">
      <c r="B212" s="16">
        <f t="shared" si="60"/>
        <v>208</v>
      </c>
      <c r="C212" s="16" t="str">
        <f t="shared" si="61"/>
        <v>LHR</v>
      </c>
      <c r="D212" s="16" t="str">
        <f t="shared" si="62"/>
        <v>2025-08-09</v>
      </c>
      <c r="E212" s="16" t="str">
        <f t="shared" si="63"/>
        <v>99431913766</v>
      </c>
      <c r="F212" s="16" t="str">
        <f t="shared" si="64"/>
        <v>PGB026518040</v>
      </c>
      <c r="G212" s="16" t="str">
        <f t="shared" si="65"/>
        <v>장은화</v>
      </c>
      <c r="H212" s="16" t="str">
        <f t="shared" si="56"/>
        <v>간이(Simple)</v>
      </c>
      <c r="I212" s="16">
        <f t="shared" si="66"/>
        <v>236.2</v>
      </c>
      <c r="J212" s="16">
        <f t="shared" si="67"/>
        <v>1</v>
      </c>
      <c r="K212" s="43">
        <f t="shared" si="68"/>
        <v>0.33</v>
      </c>
      <c r="L212" s="43">
        <f t="shared" si="69"/>
        <v>0.4</v>
      </c>
      <c r="M212" s="43">
        <f t="shared" si="69"/>
        <v>0.4</v>
      </c>
      <c r="N212" s="43">
        <f t="shared" si="57"/>
        <v>0.5</v>
      </c>
      <c r="O212" s="23" t="str">
        <f t="shared" si="70"/>
        <v>PGB026518040</v>
      </c>
      <c r="P212" s="51">
        <f>VLOOKUP(C212,MAPPING!$B$24:$G$27,2,0)+(N212-0.5)/0.5*VLOOKUP(C212,MAPPING!$B$24:$G$27,4,0)</f>
        <v>7260</v>
      </c>
      <c r="Q212" s="72">
        <f>VLOOKUP(C212,MAPPING!$B$24:$G$27,6,0)</f>
        <v>4.0719439987913404</v>
      </c>
      <c r="R212" s="105">
        <f>Q212*VLOOKUP(C212,MAPPING!$B$24:$H$27,7,0)</f>
        <v>5659.8799999999992</v>
      </c>
      <c r="S212" s="29">
        <f>VLOOKUP(H212,MAPPING!$B$3:$D$12,3,0)</f>
        <v>1100</v>
      </c>
      <c r="T212" s="67">
        <f t="shared" si="58"/>
        <v>0</v>
      </c>
      <c r="U212" s="75">
        <v>0</v>
      </c>
      <c r="V212" s="29">
        <f>(J212*VLOOKUP(M212/J212,MAPPING!$B$15:$C$22,2,10))</f>
        <v>0</v>
      </c>
      <c r="W212" s="100">
        <v>0</v>
      </c>
      <c r="X212" s="68">
        <f>IFERROR(IF($M212&lt;6.000001,0,VLOOKUP($M212,할증료!$B:$C,2,1)),0)</f>
        <v>0</v>
      </c>
      <c r="Y212" s="67">
        <v>0</v>
      </c>
      <c r="Z212" s="29">
        <f t="shared" si="59"/>
        <v>14019.88</v>
      </c>
      <c r="AB212" s="1" t="s">
        <v>1451</v>
      </c>
      <c r="AC212" s="1" t="s">
        <v>137</v>
      </c>
      <c r="AD212" s="1" t="s">
        <v>1490</v>
      </c>
      <c r="AE212" s="1" t="s">
        <v>1538</v>
      </c>
      <c r="AF212" s="1" t="s">
        <v>1539</v>
      </c>
      <c r="AG212" s="1" t="s">
        <v>1540</v>
      </c>
      <c r="AH212" s="1">
        <v>21305</v>
      </c>
      <c r="AI212" s="1" t="s">
        <v>47</v>
      </c>
      <c r="AJ212" s="20">
        <v>1</v>
      </c>
      <c r="AK212" s="21">
        <v>0.33</v>
      </c>
      <c r="AL212" s="21">
        <v>0.4</v>
      </c>
      <c r="AM212" s="21">
        <v>0.4</v>
      </c>
      <c r="AN212" s="1" t="s">
        <v>56</v>
      </c>
      <c r="AO212" s="21">
        <v>236.2</v>
      </c>
      <c r="AP212" s="1" t="s">
        <v>49</v>
      </c>
      <c r="AQ212" s="1" t="s">
        <v>49</v>
      </c>
      <c r="AR212" s="1" t="s">
        <v>49</v>
      </c>
      <c r="AS212" s="1" t="s">
        <v>49</v>
      </c>
      <c r="AT212" s="1" t="s">
        <v>49</v>
      </c>
      <c r="AU212" s="1" t="s">
        <v>138</v>
      </c>
      <c r="AV212" s="1" t="s">
        <v>139</v>
      </c>
      <c r="AW212" s="1" t="s">
        <v>1541</v>
      </c>
      <c r="AX212" s="1" t="s">
        <v>47</v>
      </c>
      <c r="AY212" s="1" t="s">
        <v>50</v>
      </c>
      <c r="AZ212" s="1" t="s">
        <v>1542</v>
      </c>
      <c r="BA212" s="1" t="s">
        <v>1543</v>
      </c>
      <c r="BB212" s="1" t="s">
        <v>1543</v>
      </c>
      <c r="BC212" s="1" t="s">
        <v>692</v>
      </c>
      <c r="BD212" s="1" t="s">
        <v>693</v>
      </c>
      <c r="BE212" s="1" t="s">
        <v>179</v>
      </c>
      <c r="BF212" s="1" t="s">
        <v>52</v>
      </c>
      <c r="BG212" s="1" t="s">
        <v>53</v>
      </c>
      <c r="BH212" s="1" t="s">
        <v>47</v>
      </c>
      <c r="BI212" s="1" t="s">
        <v>159</v>
      </c>
    </row>
    <row r="213" spans="2:61" x14ac:dyDescent="0.25">
      <c r="B213" s="16">
        <f t="shared" si="60"/>
        <v>209</v>
      </c>
      <c r="C213" s="16" t="str">
        <f t="shared" si="61"/>
        <v>LHR</v>
      </c>
      <c r="D213" s="16" t="str">
        <f t="shared" si="62"/>
        <v>2025-08-09</v>
      </c>
      <c r="E213" s="16" t="str">
        <f t="shared" si="63"/>
        <v>99431913766</v>
      </c>
      <c r="F213" s="16" t="str">
        <f t="shared" si="64"/>
        <v>PGB026517929</v>
      </c>
      <c r="G213" s="16" t="str">
        <f t="shared" si="65"/>
        <v>전영지</v>
      </c>
      <c r="H213" s="16" t="str">
        <f t="shared" si="56"/>
        <v>목록(Manifest)</v>
      </c>
      <c r="I213" s="16">
        <f t="shared" si="66"/>
        <v>119.9</v>
      </c>
      <c r="J213" s="16">
        <f t="shared" si="67"/>
        <v>1</v>
      </c>
      <c r="K213" s="43">
        <f t="shared" si="68"/>
        <v>1.64</v>
      </c>
      <c r="L213" s="43">
        <f t="shared" si="69"/>
        <v>2.7</v>
      </c>
      <c r="M213" s="43">
        <f t="shared" si="69"/>
        <v>2.7</v>
      </c>
      <c r="N213" s="43">
        <f t="shared" si="57"/>
        <v>3</v>
      </c>
      <c r="O213" s="23" t="str">
        <f t="shared" si="70"/>
        <v>PGB026517929</v>
      </c>
      <c r="P213" s="51">
        <f>VLOOKUP(C213,MAPPING!$B$24:$G$27,2,0)+(N213-0.5)/0.5*VLOOKUP(C213,MAPPING!$B$24:$G$27,4,0)</f>
        <v>19510</v>
      </c>
      <c r="Q213" s="72">
        <f>VLOOKUP(C213,MAPPING!$B$24:$G$27,6,0)</f>
        <v>4.0719439987913404</v>
      </c>
      <c r="R213" s="105">
        <f>Q213*VLOOKUP(C213,MAPPING!$B$24:$H$27,7,0)</f>
        <v>5659.8799999999992</v>
      </c>
      <c r="S213" s="29">
        <f>VLOOKUP(H213,MAPPING!$B$3:$D$12,3,0)</f>
        <v>0</v>
      </c>
      <c r="T213" s="67">
        <f t="shared" si="58"/>
        <v>0</v>
      </c>
      <c r="U213" s="75">
        <v>0</v>
      </c>
      <c r="V213" s="29">
        <f>(J213*VLOOKUP(M213/J213,MAPPING!$B$15:$C$22,2,10))</f>
        <v>550</v>
      </c>
      <c r="W213" s="100">
        <v>0</v>
      </c>
      <c r="X213" s="68">
        <f>IFERROR(IF($M213&lt;6.000001,0,VLOOKUP($M213,할증료!$B:$C,2,1)),0)</f>
        <v>0</v>
      </c>
      <c r="Y213" s="67">
        <v>0</v>
      </c>
      <c r="Z213" s="29">
        <f t="shared" si="59"/>
        <v>25719.879999999997</v>
      </c>
      <c r="AB213" s="1" t="s">
        <v>1451</v>
      </c>
      <c r="AC213" s="1" t="s">
        <v>137</v>
      </c>
      <c r="AD213" s="1" t="s">
        <v>1490</v>
      </c>
      <c r="AE213" s="1" t="s">
        <v>1544</v>
      </c>
      <c r="AF213" s="1" t="s">
        <v>316</v>
      </c>
      <c r="AG213" s="1" t="s">
        <v>332</v>
      </c>
      <c r="AH213" s="1">
        <v>63578</v>
      </c>
      <c r="AI213" s="1" t="s">
        <v>47</v>
      </c>
      <c r="AJ213" s="20">
        <v>1</v>
      </c>
      <c r="AK213" s="21">
        <v>1.64</v>
      </c>
      <c r="AL213" s="21">
        <v>2.7</v>
      </c>
      <c r="AM213" s="21">
        <v>2.7</v>
      </c>
      <c r="AN213" s="1" t="s">
        <v>48</v>
      </c>
      <c r="AO213" s="21">
        <v>119.9</v>
      </c>
      <c r="AP213" s="1" t="s">
        <v>49</v>
      </c>
      <c r="AQ213" s="1" t="s">
        <v>49</v>
      </c>
      <c r="AR213" s="1" t="s">
        <v>49</v>
      </c>
      <c r="AS213" s="1" t="s">
        <v>49</v>
      </c>
      <c r="AT213" s="1" t="s">
        <v>49</v>
      </c>
      <c r="AU213" s="1" t="s">
        <v>138</v>
      </c>
      <c r="AV213" s="1" t="s">
        <v>139</v>
      </c>
      <c r="AW213" s="1" t="s">
        <v>1545</v>
      </c>
      <c r="AX213" s="1" t="s">
        <v>47</v>
      </c>
      <c r="AY213" s="1" t="s">
        <v>50</v>
      </c>
      <c r="AZ213" s="1" t="s">
        <v>1546</v>
      </c>
      <c r="BA213" s="1" t="s">
        <v>1547</v>
      </c>
      <c r="BB213" s="1" t="s">
        <v>1547</v>
      </c>
      <c r="BC213" s="1" t="s">
        <v>692</v>
      </c>
      <c r="BD213" s="1" t="s">
        <v>693</v>
      </c>
      <c r="BE213" s="1" t="s">
        <v>179</v>
      </c>
      <c r="BF213" s="1" t="s">
        <v>52</v>
      </c>
      <c r="BG213" s="1" t="s">
        <v>53</v>
      </c>
      <c r="BH213" s="1" t="s">
        <v>47</v>
      </c>
      <c r="BI213" s="1" t="s">
        <v>159</v>
      </c>
    </row>
    <row r="214" spans="2:61" x14ac:dyDescent="0.25">
      <c r="B214" s="16">
        <f t="shared" si="60"/>
        <v>210</v>
      </c>
      <c r="C214" s="16" t="str">
        <f t="shared" si="61"/>
        <v>LHR</v>
      </c>
      <c r="D214" s="16" t="str">
        <f t="shared" si="62"/>
        <v>2025-08-09</v>
      </c>
      <c r="E214" s="16" t="str">
        <f t="shared" si="63"/>
        <v>99431913766</v>
      </c>
      <c r="F214" s="16" t="str">
        <f t="shared" si="64"/>
        <v>PGB026517840</v>
      </c>
      <c r="G214" s="16" t="str">
        <f t="shared" si="65"/>
        <v>박선영</v>
      </c>
      <c r="H214" s="16" t="str">
        <f t="shared" si="56"/>
        <v>목록(Manifest)</v>
      </c>
      <c r="I214" s="16">
        <f t="shared" si="66"/>
        <v>114.55</v>
      </c>
      <c r="J214" s="16">
        <f t="shared" si="67"/>
        <v>1</v>
      </c>
      <c r="K214" s="43">
        <f t="shared" si="68"/>
        <v>2.0499999999999998</v>
      </c>
      <c r="L214" s="43">
        <f t="shared" si="69"/>
        <v>1.7</v>
      </c>
      <c r="M214" s="43">
        <f t="shared" si="69"/>
        <v>2.1</v>
      </c>
      <c r="N214" s="43">
        <f t="shared" si="57"/>
        <v>2.5</v>
      </c>
      <c r="O214" s="23" t="str">
        <f t="shared" si="70"/>
        <v>PGB026517840</v>
      </c>
      <c r="P214" s="51">
        <f>VLOOKUP(C214,MAPPING!$B$24:$G$27,2,0)+(N214-0.5)/0.5*VLOOKUP(C214,MAPPING!$B$24:$G$27,4,0)</f>
        <v>17060</v>
      </c>
      <c r="Q214" s="72">
        <f>VLOOKUP(C214,MAPPING!$B$24:$G$27,6,0)</f>
        <v>4.0719439987913404</v>
      </c>
      <c r="R214" s="105">
        <f>Q214*VLOOKUP(C214,MAPPING!$B$24:$H$27,7,0)</f>
        <v>5659.8799999999992</v>
      </c>
      <c r="S214" s="29">
        <f>VLOOKUP(H214,MAPPING!$B$3:$D$12,3,0)</f>
        <v>0</v>
      </c>
      <c r="T214" s="67">
        <f t="shared" si="58"/>
        <v>0</v>
      </c>
      <c r="U214" s="75">
        <v>0</v>
      </c>
      <c r="V214" s="29">
        <f>(J214*VLOOKUP(M214/J214,MAPPING!$B$15:$C$22,2,10))</f>
        <v>550</v>
      </c>
      <c r="W214" s="100">
        <v>0</v>
      </c>
      <c r="X214" s="68">
        <f>IFERROR(IF($M214&lt;6.000001,0,VLOOKUP($M214,할증료!$B:$C,2,1)),0)</f>
        <v>0</v>
      </c>
      <c r="Y214" s="67">
        <v>0</v>
      </c>
      <c r="Z214" s="29">
        <f t="shared" si="59"/>
        <v>23269.879999999997</v>
      </c>
      <c r="AB214" s="1" t="s">
        <v>1451</v>
      </c>
      <c r="AC214" s="1" t="s">
        <v>137</v>
      </c>
      <c r="AD214" s="1" t="s">
        <v>1490</v>
      </c>
      <c r="AE214" s="1" t="s">
        <v>1548</v>
      </c>
      <c r="AF214" s="1" t="s">
        <v>391</v>
      </c>
      <c r="AG214" s="1" t="s">
        <v>392</v>
      </c>
      <c r="AH214" s="1">
        <v>34615</v>
      </c>
      <c r="AI214" s="1" t="s">
        <v>47</v>
      </c>
      <c r="AJ214" s="20">
        <v>1</v>
      </c>
      <c r="AK214" s="21">
        <v>2.0499999999999998</v>
      </c>
      <c r="AL214" s="21">
        <v>1.7</v>
      </c>
      <c r="AM214" s="21">
        <v>2.1</v>
      </c>
      <c r="AN214" s="1" t="s">
        <v>48</v>
      </c>
      <c r="AO214" s="21">
        <v>114.55</v>
      </c>
      <c r="AP214" s="1" t="s">
        <v>49</v>
      </c>
      <c r="AQ214" s="1" t="s">
        <v>49</v>
      </c>
      <c r="AR214" s="1" t="s">
        <v>49</v>
      </c>
      <c r="AS214" s="1" t="s">
        <v>49</v>
      </c>
      <c r="AT214" s="1" t="s">
        <v>49</v>
      </c>
      <c r="AU214" s="1" t="s">
        <v>138</v>
      </c>
      <c r="AV214" s="1" t="s">
        <v>139</v>
      </c>
      <c r="AW214" s="1" t="s">
        <v>1549</v>
      </c>
      <c r="AX214" s="1" t="s">
        <v>47</v>
      </c>
      <c r="AY214" s="1" t="s">
        <v>50</v>
      </c>
      <c r="AZ214" s="1" t="s">
        <v>1550</v>
      </c>
      <c r="BA214" s="1" t="s">
        <v>1551</v>
      </c>
      <c r="BB214" s="1" t="s">
        <v>1551</v>
      </c>
      <c r="BC214" s="1" t="s">
        <v>692</v>
      </c>
      <c r="BD214" s="1" t="s">
        <v>693</v>
      </c>
      <c r="BE214" s="1" t="s">
        <v>179</v>
      </c>
      <c r="BF214" s="1" t="s">
        <v>52</v>
      </c>
      <c r="BG214" s="1" t="s">
        <v>53</v>
      </c>
      <c r="BH214" s="1" t="s">
        <v>47</v>
      </c>
      <c r="BI214" s="1" t="s">
        <v>159</v>
      </c>
    </row>
    <row r="215" spans="2:61" x14ac:dyDescent="0.25">
      <c r="B215" s="16">
        <f t="shared" si="60"/>
        <v>211</v>
      </c>
      <c r="C215" s="16" t="str">
        <f t="shared" si="61"/>
        <v>LHR</v>
      </c>
      <c r="D215" s="16" t="str">
        <f t="shared" si="62"/>
        <v>2025-08-09</v>
      </c>
      <c r="E215" s="16" t="str">
        <f t="shared" si="63"/>
        <v>99431913766</v>
      </c>
      <c r="F215" s="16" t="str">
        <f t="shared" si="64"/>
        <v>PGB026517499</v>
      </c>
      <c r="G215" s="16" t="str">
        <f t="shared" si="65"/>
        <v>양보순</v>
      </c>
      <c r="H215" s="16" t="str">
        <f t="shared" si="56"/>
        <v>목록(Manifest)</v>
      </c>
      <c r="I215" s="16">
        <f t="shared" si="66"/>
        <v>59.27</v>
      </c>
      <c r="J215" s="16">
        <f t="shared" si="67"/>
        <v>1</v>
      </c>
      <c r="K215" s="43">
        <f t="shared" si="68"/>
        <v>0.63</v>
      </c>
      <c r="L215" s="43">
        <f t="shared" si="69"/>
        <v>0.5</v>
      </c>
      <c r="M215" s="43">
        <f t="shared" si="69"/>
        <v>0.7</v>
      </c>
      <c r="N215" s="43">
        <f t="shared" si="57"/>
        <v>1</v>
      </c>
      <c r="O215" s="23" t="str">
        <f t="shared" si="70"/>
        <v>PGB026517499</v>
      </c>
      <c r="P215" s="51">
        <f>VLOOKUP(C215,MAPPING!$B$24:$G$27,2,0)+(N215-0.5)/0.5*VLOOKUP(C215,MAPPING!$B$24:$G$27,4,0)</f>
        <v>9710</v>
      </c>
      <c r="Q215" s="72">
        <f>VLOOKUP(C215,MAPPING!$B$24:$G$27,6,0)</f>
        <v>4.0719439987913404</v>
      </c>
      <c r="R215" s="105">
        <f>Q215*VLOOKUP(C215,MAPPING!$B$24:$H$27,7,0)</f>
        <v>5659.8799999999992</v>
      </c>
      <c r="S215" s="29">
        <f>VLOOKUP(H215,MAPPING!$B$3:$D$12,3,0)</f>
        <v>0</v>
      </c>
      <c r="T215" s="67">
        <f t="shared" si="58"/>
        <v>0</v>
      </c>
      <c r="U215" s="75">
        <v>0</v>
      </c>
      <c r="V215" s="29">
        <f>(J215*VLOOKUP(M215/J215,MAPPING!$B$15:$C$22,2,10))</f>
        <v>0</v>
      </c>
      <c r="W215" s="100">
        <v>0</v>
      </c>
      <c r="X215" s="68">
        <f>IFERROR(IF($M215&lt;6.000001,0,VLOOKUP($M215,할증료!$B:$C,2,1)),0)</f>
        <v>0</v>
      </c>
      <c r="Y215" s="67">
        <v>0</v>
      </c>
      <c r="Z215" s="29">
        <f t="shared" si="59"/>
        <v>15369.88</v>
      </c>
      <c r="AB215" s="1" t="s">
        <v>1451</v>
      </c>
      <c r="AC215" s="1" t="s">
        <v>137</v>
      </c>
      <c r="AD215" s="1" t="s">
        <v>1490</v>
      </c>
      <c r="AE215" s="1" t="s">
        <v>1552</v>
      </c>
      <c r="AF215" s="1" t="s">
        <v>387</v>
      </c>
      <c r="AG215" s="1" t="s">
        <v>388</v>
      </c>
      <c r="AH215" s="1">
        <v>34356</v>
      </c>
      <c r="AI215" s="1" t="s">
        <v>47</v>
      </c>
      <c r="AJ215" s="20">
        <v>1</v>
      </c>
      <c r="AK215" s="21">
        <v>0.63</v>
      </c>
      <c r="AL215" s="21">
        <v>0.5</v>
      </c>
      <c r="AM215" s="21">
        <v>0.7</v>
      </c>
      <c r="AN215" s="1" t="s">
        <v>48</v>
      </c>
      <c r="AO215" s="21">
        <v>59.27</v>
      </c>
      <c r="AP215" s="1" t="s">
        <v>49</v>
      </c>
      <c r="AQ215" s="1" t="s">
        <v>49</v>
      </c>
      <c r="AR215" s="1" t="s">
        <v>49</v>
      </c>
      <c r="AS215" s="1" t="s">
        <v>49</v>
      </c>
      <c r="AT215" s="1" t="s">
        <v>49</v>
      </c>
      <c r="AU215" s="1" t="s">
        <v>138</v>
      </c>
      <c r="AV215" s="1" t="s">
        <v>139</v>
      </c>
      <c r="AW215" s="1" t="s">
        <v>1553</v>
      </c>
      <c r="AX215" s="1" t="s">
        <v>47</v>
      </c>
      <c r="AY215" s="1" t="s">
        <v>50</v>
      </c>
      <c r="AZ215" s="1" t="s">
        <v>1554</v>
      </c>
      <c r="BA215" s="1" t="s">
        <v>1555</v>
      </c>
      <c r="BB215" s="1" t="s">
        <v>1555</v>
      </c>
      <c r="BC215" s="1" t="s">
        <v>692</v>
      </c>
      <c r="BD215" s="1" t="s">
        <v>693</v>
      </c>
      <c r="BE215" s="1" t="s">
        <v>179</v>
      </c>
      <c r="BF215" s="1" t="s">
        <v>52</v>
      </c>
      <c r="BG215" s="1" t="s">
        <v>53</v>
      </c>
      <c r="BH215" s="1" t="s">
        <v>47</v>
      </c>
      <c r="BI215" s="1" t="s">
        <v>159</v>
      </c>
    </row>
    <row r="216" spans="2:61" x14ac:dyDescent="0.25">
      <c r="B216" s="16">
        <f t="shared" si="60"/>
        <v>212</v>
      </c>
      <c r="C216" s="16" t="str">
        <f t="shared" si="61"/>
        <v>LHR</v>
      </c>
      <c r="D216" s="16" t="str">
        <f t="shared" si="62"/>
        <v>2025-08-09</v>
      </c>
      <c r="E216" s="16" t="str">
        <f t="shared" si="63"/>
        <v>99431913766</v>
      </c>
      <c r="F216" s="16" t="str">
        <f t="shared" si="64"/>
        <v>PGB026518279</v>
      </c>
      <c r="G216" s="16" t="str">
        <f t="shared" si="65"/>
        <v>이지윤</v>
      </c>
      <c r="H216" s="16" t="str">
        <f t="shared" si="56"/>
        <v>목록(Manifest)</v>
      </c>
      <c r="I216" s="16">
        <f t="shared" si="66"/>
        <v>117.09</v>
      </c>
      <c r="J216" s="16">
        <f t="shared" si="67"/>
        <v>1</v>
      </c>
      <c r="K216" s="43">
        <f t="shared" si="68"/>
        <v>1.1200000000000001</v>
      </c>
      <c r="L216" s="43">
        <f t="shared" si="69"/>
        <v>0.7</v>
      </c>
      <c r="M216" s="43">
        <f t="shared" si="69"/>
        <v>1.2</v>
      </c>
      <c r="N216" s="43">
        <f t="shared" si="57"/>
        <v>1.5</v>
      </c>
      <c r="O216" s="23" t="str">
        <f t="shared" si="70"/>
        <v>PGB026518279</v>
      </c>
      <c r="P216" s="51">
        <f>VLOOKUP(C216,MAPPING!$B$24:$G$27,2,0)+(N216-0.5)/0.5*VLOOKUP(C216,MAPPING!$B$24:$G$27,4,0)</f>
        <v>12160</v>
      </c>
      <c r="Q216" s="72">
        <f>VLOOKUP(C216,MAPPING!$B$24:$G$27,6,0)</f>
        <v>4.0719439987913404</v>
      </c>
      <c r="R216" s="105">
        <f>Q216*VLOOKUP(C216,MAPPING!$B$24:$H$27,7,0)</f>
        <v>5659.8799999999992</v>
      </c>
      <c r="S216" s="29">
        <f>VLOOKUP(H216,MAPPING!$B$3:$D$12,3,0)</f>
        <v>0</v>
      </c>
      <c r="T216" s="67">
        <f t="shared" si="58"/>
        <v>0</v>
      </c>
      <c r="U216" s="75">
        <v>0</v>
      </c>
      <c r="V216" s="29">
        <f>(J216*VLOOKUP(M216/J216,MAPPING!$B$15:$C$22,2,10))</f>
        <v>0</v>
      </c>
      <c r="W216" s="100">
        <v>0</v>
      </c>
      <c r="X216" s="68">
        <f>IFERROR(IF($M216&lt;6.000001,0,VLOOKUP($M216,할증료!$B:$C,2,1)),0)</f>
        <v>0</v>
      </c>
      <c r="Y216" s="67">
        <v>0</v>
      </c>
      <c r="Z216" s="29">
        <f t="shared" si="59"/>
        <v>17819.879999999997</v>
      </c>
      <c r="AB216" s="1" t="s">
        <v>1451</v>
      </c>
      <c r="AC216" s="1" t="s">
        <v>137</v>
      </c>
      <c r="AD216" s="1" t="s">
        <v>1490</v>
      </c>
      <c r="AE216" s="1" t="s">
        <v>1556</v>
      </c>
      <c r="AF216" s="1" t="s">
        <v>1557</v>
      </c>
      <c r="AG216" s="1" t="s">
        <v>1558</v>
      </c>
      <c r="AH216" s="1">
        <v>6995</v>
      </c>
      <c r="AI216" s="1" t="s">
        <v>47</v>
      </c>
      <c r="AJ216" s="20">
        <v>1</v>
      </c>
      <c r="AK216" s="21">
        <v>1.1200000000000001</v>
      </c>
      <c r="AL216" s="21">
        <v>0.7</v>
      </c>
      <c r="AM216" s="21">
        <v>1.2</v>
      </c>
      <c r="AN216" s="1" t="s">
        <v>48</v>
      </c>
      <c r="AO216" s="21">
        <v>117.09</v>
      </c>
      <c r="AP216" s="1" t="s">
        <v>49</v>
      </c>
      <c r="AQ216" s="1" t="s">
        <v>49</v>
      </c>
      <c r="AR216" s="1" t="s">
        <v>49</v>
      </c>
      <c r="AS216" s="1" t="s">
        <v>49</v>
      </c>
      <c r="AT216" s="1" t="s">
        <v>49</v>
      </c>
      <c r="AU216" s="1" t="s">
        <v>138</v>
      </c>
      <c r="AV216" s="1" t="s">
        <v>139</v>
      </c>
      <c r="AW216" s="1" t="s">
        <v>1559</v>
      </c>
      <c r="AX216" s="1" t="s">
        <v>47</v>
      </c>
      <c r="AY216" s="1" t="s">
        <v>50</v>
      </c>
      <c r="AZ216" s="1" t="s">
        <v>1560</v>
      </c>
      <c r="BA216" s="1" t="s">
        <v>1561</v>
      </c>
      <c r="BB216" s="1" t="s">
        <v>1561</v>
      </c>
      <c r="BC216" s="1" t="s">
        <v>692</v>
      </c>
      <c r="BD216" s="1" t="s">
        <v>693</v>
      </c>
      <c r="BE216" s="1" t="s">
        <v>179</v>
      </c>
      <c r="BF216" s="1" t="s">
        <v>52</v>
      </c>
      <c r="BG216" s="1" t="s">
        <v>53</v>
      </c>
      <c r="BH216" s="1" t="s">
        <v>47</v>
      </c>
      <c r="BI216" s="1" t="s">
        <v>159</v>
      </c>
    </row>
    <row r="217" spans="2:61" x14ac:dyDescent="0.25">
      <c r="B217" s="16">
        <f t="shared" si="60"/>
        <v>213</v>
      </c>
      <c r="C217" s="16" t="str">
        <f t="shared" si="61"/>
        <v>LHR</v>
      </c>
      <c r="D217" s="16" t="str">
        <f t="shared" si="62"/>
        <v>2025-08-09</v>
      </c>
      <c r="E217" s="16" t="str">
        <f t="shared" si="63"/>
        <v>99431913766</v>
      </c>
      <c r="F217" s="16" t="str">
        <f t="shared" si="64"/>
        <v>PGB026518267</v>
      </c>
      <c r="G217" s="16" t="str">
        <f t="shared" si="65"/>
        <v>박유주</v>
      </c>
      <c r="H217" s="16" t="str">
        <f t="shared" si="56"/>
        <v>목록(Manifest)</v>
      </c>
      <c r="I217" s="16">
        <f t="shared" si="66"/>
        <v>113.24</v>
      </c>
      <c r="J217" s="16">
        <f t="shared" si="67"/>
        <v>1</v>
      </c>
      <c r="K217" s="43">
        <f t="shared" si="68"/>
        <v>0.68</v>
      </c>
      <c r="L217" s="43">
        <f t="shared" si="69"/>
        <v>0.4</v>
      </c>
      <c r="M217" s="43">
        <f t="shared" si="69"/>
        <v>0.7</v>
      </c>
      <c r="N217" s="43">
        <f t="shared" si="57"/>
        <v>1</v>
      </c>
      <c r="O217" s="23" t="str">
        <f t="shared" si="70"/>
        <v>PGB026518267</v>
      </c>
      <c r="P217" s="51">
        <f>VLOOKUP(C217,MAPPING!$B$24:$G$27,2,0)+(N217-0.5)/0.5*VLOOKUP(C217,MAPPING!$B$24:$G$27,4,0)</f>
        <v>9710</v>
      </c>
      <c r="Q217" s="72">
        <f>VLOOKUP(C217,MAPPING!$B$24:$G$27,6,0)</f>
        <v>4.0719439987913404</v>
      </c>
      <c r="R217" s="105">
        <f>Q217*VLOOKUP(C217,MAPPING!$B$24:$H$27,7,0)</f>
        <v>5659.8799999999992</v>
      </c>
      <c r="S217" s="29">
        <f>VLOOKUP(H217,MAPPING!$B$3:$D$12,3,0)</f>
        <v>0</v>
      </c>
      <c r="T217" s="67">
        <f t="shared" si="58"/>
        <v>0</v>
      </c>
      <c r="U217" s="75">
        <v>0</v>
      </c>
      <c r="V217" s="29">
        <f>(J217*VLOOKUP(M217/J217,MAPPING!$B$15:$C$22,2,10))</f>
        <v>0</v>
      </c>
      <c r="W217" s="100">
        <v>0</v>
      </c>
      <c r="X217" s="68">
        <f>IFERROR(IF($M217&lt;6.000001,0,VLOOKUP($M217,할증료!$B:$C,2,1)),0)</f>
        <v>0</v>
      </c>
      <c r="Y217" s="67">
        <v>0</v>
      </c>
      <c r="Z217" s="29">
        <f t="shared" si="59"/>
        <v>15369.88</v>
      </c>
      <c r="AB217" s="1" t="s">
        <v>1451</v>
      </c>
      <c r="AC217" s="1" t="s">
        <v>137</v>
      </c>
      <c r="AD217" s="1" t="s">
        <v>1490</v>
      </c>
      <c r="AE217" s="1" t="s">
        <v>1562</v>
      </c>
      <c r="AF217" s="1" t="s">
        <v>1563</v>
      </c>
      <c r="AG217" s="1" t="s">
        <v>1564</v>
      </c>
      <c r="AH217" s="1">
        <v>49202</v>
      </c>
      <c r="AI217" s="1" t="s">
        <v>47</v>
      </c>
      <c r="AJ217" s="20">
        <v>1</v>
      </c>
      <c r="AK217" s="21">
        <v>0.68</v>
      </c>
      <c r="AL217" s="21">
        <v>0.4</v>
      </c>
      <c r="AM217" s="21">
        <v>0.7</v>
      </c>
      <c r="AN217" s="1" t="s">
        <v>48</v>
      </c>
      <c r="AO217" s="21">
        <v>113.24</v>
      </c>
      <c r="AP217" s="1" t="s">
        <v>49</v>
      </c>
      <c r="AQ217" s="1" t="s">
        <v>49</v>
      </c>
      <c r="AR217" s="1" t="s">
        <v>49</v>
      </c>
      <c r="AS217" s="1" t="s">
        <v>49</v>
      </c>
      <c r="AT217" s="1" t="s">
        <v>49</v>
      </c>
      <c r="AU217" s="1" t="s">
        <v>138</v>
      </c>
      <c r="AV217" s="1" t="s">
        <v>139</v>
      </c>
      <c r="AW217" s="1" t="s">
        <v>352</v>
      </c>
      <c r="AX217" s="1" t="s">
        <v>47</v>
      </c>
      <c r="AY217" s="1" t="s">
        <v>50</v>
      </c>
      <c r="AZ217" s="1" t="s">
        <v>1565</v>
      </c>
      <c r="BA217" s="1" t="s">
        <v>1566</v>
      </c>
      <c r="BB217" s="1" t="s">
        <v>1566</v>
      </c>
      <c r="BC217" s="1" t="s">
        <v>692</v>
      </c>
      <c r="BD217" s="1" t="s">
        <v>693</v>
      </c>
      <c r="BE217" s="1" t="s">
        <v>179</v>
      </c>
      <c r="BF217" s="1" t="s">
        <v>52</v>
      </c>
      <c r="BG217" s="1" t="s">
        <v>53</v>
      </c>
      <c r="BH217" s="1" t="s">
        <v>47</v>
      </c>
      <c r="BI217" s="1" t="s">
        <v>159</v>
      </c>
    </row>
    <row r="218" spans="2:61" x14ac:dyDescent="0.25">
      <c r="B218" s="16">
        <f t="shared" si="60"/>
        <v>214</v>
      </c>
      <c r="C218" s="16" t="str">
        <f t="shared" si="61"/>
        <v>LHR</v>
      </c>
      <c r="D218" s="16" t="str">
        <f t="shared" si="62"/>
        <v>2025-08-09</v>
      </c>
      <c r="E218" s="16" t="str">
        <f t="shared" si="63"/>
        <v>99431913766</v>
      </c>
      <c r="F218" s="16" t="str">
        <f t="shared" si="64"/>
        <v>PGB026518259</v>
      </c>
      <c r="G218" s="16" t="str">
        <f t="shared" si="65"/>
        <v>김성준</v>
      </c>
      <c r="H218" s="16" t="str">
        <f t="shared" si="56"/>
        <v>목록(Manifest)</v>
      </c>
      <c r="I218" s="16">
        <f t="shared" si="66"/>
        <v>126.55</v>
      </c>
      <c r="J218" s="16">
        <f t="shared" si="67"/>
        <v>1</v>
      </c>
      <c r="K218" s="43">
        <f t="shared" si="68"/>
        <v>0.66</v>
      </c>
      <c r="L218" s="43">
        <f t="shared" si="69"/>
        <v>1</v>
      </c>
      <c r="M218" s="43">
        <f t="shared" si="69"/>
        <v>1</v>
      </c>
      <c r="N218" s="43">
        <f t="shared" si="57"/>
        <v>1</v>
      </c>
      <c r="O218" s="23" t="str">
        <f t="shared" si="70"/>
        <v>PGB026518259</v>
      </c>
      <c r="P218" s="51">
        <f>VLOOKUP(C218,MAPPING!$B$24:$G$27,2,0)+(N218-0.5)/0.5*VLOOKUP(C218,MAPPING!$B$24:$G$27,4,0)</f>
        <v>9710</v>
      </c>
      <c r="Q218" s="72">
        <f>VLOOKUP(C218,MAPPING!$B$24:$G$27,6,0)</f>
        <v>4.0719439987913404</v>
      </c>
      <c r="R218" s="105">
        <f>Q218*VLOOKUP(C218,MAPPING!$B$24:$H$27,7,0)</f>
        <v>5659.8799999999992</v>
      </c>
      <c r="S218" s="29">
        <f>VLOOKUP(H218,MAPPING!$B$3:$D$12,3,0)</f>
        <v>0</v>
      </c>
      <c r="T218" s="67">
        <f t="shared" si="58"/>
        <v>0</v>
      </c>
      <c r="U218" s="75">
        <v>0</v>
      </c>
      <c r="V218" s="29">
        <f>(J218*VLOOKUP(M218/J218,MAPPING!$B$15:$C$22,2,10))</f>
        <v>0</v>
      </c>
      <c r="W218" s="100">
        <v>0</v>
      </c>
      <c r="X218" s="68">
        <f>IFERROR(IF($M218&lt;6.000001,0,VLOOKUP($M218,할증료!$B:$C,2,1)),0)</f>
        <v>0</v>
      </c>
      <c r="Y218" s="67">
        <v>0</v>
      </c>
      <c r="Z218" s="29">
        <f t="shared" si="59"/>
        <v>15369.88</v>
      </c>
      <c r="AB218" s="1" t="s">
        <v>1451</v>
      </c>
      <c r="AC218" s="1" t="s">
        <v>137</v>
      </c>
      <c r="AD218" s="1" t="s">
        <v>1490</v>
      </c>
      <c r="AE218" s="1" t="s">
        <v>1567</v>
      </c>
      <c r="AF218" s="1" t="s">
        <v>1133</v>
      </c>
      <c r="AG218" s="1" t="s">
        <v>1134</v>
      </c>
      <c r="AH218" s="1">
        <v>13572</v>
      </c>
      <c r="AI218" s="1" t="s">
        <v>47</v>
      </c>
      <c r="AJ218" s="20">
        <v>1</v>
      </c>
      <c r="AK218" s="21">
        <v>0.66</v>
      </c>
      <c r="AL218" s="21">
        <v>1</v>
      </c>
      <c r="AM218" s="21">
        <v>1</v>
      </c>
      <c r="AN218" s="1" t="s">
        <v>48</v>
      </c>
      <c r="AO218" s="21">
        <v>126.55</v>
      </c>
      <c r="AP218" s="1" t="s">
        <v>49</v>
      </c>
      <c r="AQ218" s="1" t="s">
        <v>49</v>
      </c>
      <c r="AR218" s="1" t="s">
        <v>49</v>
      </c>
      <c r="AS218" s="1" t="s">
        <v>49</v>
      </c>
      <c r="AT218" s="1" t="s">
        <v>49</v>
      </c>
      <c r="AU218" s="1" t="s">
        <v>138</v>
      </c>
      <c r="AV218" s="1" t="s">
        <v>139</v>
      </c>
      <c r="AW218" s="1" t="s">
        <v>1568</v>
      </c>
      <c r="AX218" s="1" t="s">
        <v>47</v>
      </c>
      <c r="AY218" s="1" t="s">
        <v>50</v>
      </c>
      <c r="AZ218" s="1" t="s">
        <v>1569</v>
      </c>
      <c r="BA218" s="1" t="s">
        <v>1570</v>
      </c>
      <c r="BB218" s="1" t="s">
        <v>1570</v>
      </c>
      <c r="BC218" s="1" t="s">
        <v>692</v>
      </c>
      <c r="BD218" s="1" t="s">
        <v>693</v>
      </c>
      <c r="BE218" s="1" t="s">
        <v>179</v>
      </c>
      <c r="BF218" s="1" t="s">
        <v>52</v>
      </c>
      <c r="BG218" s="1" t="s">
        <v>53</v>
      </c>
      <c r="BH218" s="1" t="s">
        <v>47</v>
      </c>
      <c r="BI218" s="1" t="s">
        <v>159</v>
      </c>
    </row>
    <row r="219" spans="2:61" x14ac:dyDescent="0.25">
      <c r="B219" s="16">
        <f t="shared" si="60"/>
        <v>215</v>
      </c>
      <c r="C219" s="16" t="str">
        <f t="shared" si="61"/>
        <v>LHR</v>
      </c>
      <c r="D219" s="16" t="str">
        <f t="shared" si="62"/>
        <v>2025-08-09</v>
      </c>
      <c r="E219" s="16" t="str">
        <f t="shared" si="63"/>
        <v>99431913766</v>
      </c>
      <c r="F219" s="16" t="str">
        <f t="shared" si="64"/>
        <v>PGB026518258</v>
      </c>
      <c r="G219" s="16" t="str">
        <f t="shared" si="65"/>
        <v>김채을</v>
      </c>
      <c r="H219" s="16" t="str">
        <f t="shared" si="56"/>
        <v>목록(Manifest)</v>
      </c>
      <c r="I219" s="16">
        <f t="shared" si="66"/>
        <v>78.599999999999994</v>
      </c>
      <c r="J219" s="16">
        <f t="shared" si="67"/>
        <v>1</v>
      </c>
      <c r="K219" s="43">
        <f t="shared" si="68"/>
        <v>0.41</v>
      </c>
      <c r="L219" s="43">
        <f t="shared" si="69"/>
        <v>0.8</v>
      </c>
      <c r="M219" s="43">
        <f t="shared" si="69"/>
        <v>0.8</v>
      </c>
      <c r="N219" s="43">
        <f t="shared" si="57"/>
        <v>1</v>
      </c>
      <c r="O219" s="23" t="str">
        <f t="shared" si="70"/>
        <v>PGB026518258</v>
      </c>
      <c r="P219" s="51">
        <f>VLOOKUP(C219,MAPPING!$B$24:$G$27,2,0)+(N219-0.5)/0.5*VLOOKUP(C219,MAPPING!$B$24:$G$27,4,0)</f>
        <v>9710</v>
      </c>
      <c r="Q219" s="72">
        <f>VLOOKUP(C219,MAPPING!$B$24:$G$27,6,0)</f>
        <v>4.0719439987913404</v>
      </c>
      <c r="R219" s="105">
        <f>Q219*VLOOKUP(C219,MAPPING!$B$24:$H$27,7,0)</f>
        <v>5659.8799999999992</v>
      </c>
      <c r="S219" s="29">
        <f>VLOOKUP(H219,MAPPING!$B$3:$D$12,3,0)</f>
        <v>0</v>
      </c>
      <c r="T219" s="67">
        <f t="shared" si="58"/>
        <v>0</v>
      </c>
      <c r="U219" s="75">
        <v>0</v>
      </c>
      <c r="V219" s="29">
        <f>(J219*VLOOKUP(M219/J219,MAPPING!$B$15:$C$22,2,10))</f>
        <v>0</v>
      </c>
      <c r="W219" s="100">
        <v>0</v>
      </c>
      <c r="X219" s="68">
        <f>IFERROR(IF($M219&lt;6.000001,0,VLOOKUP($M219,할증료!$B:$C,2,1)),0)</f>
        <v>0</v>
      </c>
      <c r="Y219" s="67">
        <v>0</v>
      </c>
      <c r="Z219" s="29">
        <f t="shared" si="59"/>
        <v>15369.88</v>
      </c>
      <c r="AB219" s="1" t="s">
        <v>1451</v>
      </c>
      <c r="AC219" s="1" t="s">
        <v>137</v>
      </c>
      <c r="AD219" s="1" t="s">
        <v>1490</v>
      </c>
      <c r="AE219" s="1" t="s">
        <v>1571</v>
      </c>
      <c r="AF219" s="1" t="s">
        <v>1572</v>
      </c>
      <c r="AG219" s="1" t="s">
        <v>1573</v>
      </c>
      <c r="AH219" s="1">
        <v>4376</v>
      </c>
      <c r="AI219" s="1" t="s">
        <v>47</v>
      </c>
      <c r="AJ219" s="20">
        <v>1</v>
      </c>
      <c r="AK219" s="21">
        <v>0.41</v>
      </c>
      <c r="AL219" s="21">
        <v>0.8</v>
      </c>
      <c r="AM219" s="21">
        <v>0.8</v>
      </c>
      <c r="AN219" s="1" t="s">
        <v>48</v>
      </c>
      <c r="AO219" s="21">
        <v>78.599999999999994</v>
      </c>
      <c r="AP219" s="1" t="s">
        <v>49</v>
      </c>
      <c r="AQ219" s="1" t="s">
        <v>49</v>
      </c>
      <c r="AR219" s="1" t="s">
        <v>49</v>
      </c>
      <c r="AS219" s="1" t="s">
        <v>49</v>
      </c>
      <c r="AT219" s="1" t="s">
        <v>49</v>
      </c>
      <c r="AU219" s="1" t="s">
        <v>138</v>
      </c>
      <c r="AV219" s="1" t="s">
        <v>139</v>
      </c>
      <c r="AW219" s="1" t="s">
        <v>1574</v>
      </c>
      <c r="AX219" s="1" t="s">
        <v>47</v>
      </c>
      <c r="AY219" s="1" t="s">
        <v>50</v>
      </c>
      <c r="AZ219" s="1" t="s">
        <v>1575</v>
      </c>
      <c r="BA219" s="1" t="s">
        <v>1576</v>
      </c>
      <c r="BB219" s="1" t="s">
        <v>1576</v>
      </c>
      <c r="BC219" s="1" t="s">
        <v>692</v>
      </c>
      <c r="BD219" s="1" t="s">
        <v>693</v>
      </c>
      <c r="BE219" s="1" t="s">
        <v>179</v>
      </c>
      <c r="BF219" s="1" t="s">
        <v>52</v>
      </c>
      <c r="BG219" s="1" t="s">
        <v>53</v>
      </c>
      <c r="BH219" s="1" t="s">
        <v>47</v>
      </c>
      <c r="BI219" s="1" t="s">
        <v>159</v>
      </c>
    </row>
    <row r="220" spans="2:61" x14ac:dyDescent="0.25">
      <c r="B220" s="16">
        <f t="shared" si="60"/>
        <v>216</v>
      </c>
      <c r="C220" s="16" t="str">
        <f t="shared" si="61"/>
        <v>LHR</v>
      </c>
      <c r="D220" s="16" t="str">
        <f t="shared" si="62"/>
        <v>2025-08-09</v>
      </c>
      <c r="E220" s="16" t="str">
        <f t="shared" si="63"/>
        <v>99431913766</v>
      </c>
      <c r="F220" s="16" t="str">
        <f t="shared" si="64"/>
        <v>PGB026518251</v>
      </c>
      <c r="G220" s="16" t="str">
        <f t="shared" si="65"/>
        <v>서경헌</v>
      </c>
      <c r="H220" s="16" t="str">
        <f t="shared" si="56"/>
        <v>목록(Manifest)</v>
      </c>
      <c r="I220" s="16">
        <f t="shared" si="66"/>
        <v>139.82</v>
      </c>
      <c r="J220" s="16">
        <f t="shared" si="67"/>
        <v>1</v>
      </c>
      <c r="K220" s="43">
        <f t="shared" si="68"/>
        <v>0.32</v>
      </c>
      <c r="L220" s="43">
        <f t="shared" si="69"/>
        <v>3.1</v>
      </c>
      <c r="M220" s="43">
        <f t="shared" si="69"/>
        <v>3.1</v>
      </c>
      <c r="N220" s="43">
        <f t="shared" si="57"/>
        <v>3.5</v>
      </c>
      <c r="O220" s="23" t="str">
        <f t="shared" si="70"/>
        <v>PGB026518251</v>
      </c>
      <c r="P220" s="51">
        <f>VLOOKUP(C220,MAPPING!$B$24:$G$27,2,0)+(N220-0.5)/0.5*VLOOKUP(C220,MAPPING!$B$24:$G$27,4,0)</f>
        <v>21960</v>
      </c>
      <c r="Q220" s="72">
        <f>VLOOKUP(C220,MAPPING!$B$24:$G$27,6,0)</f>
        <v>4.0719439987913404</v>
      </c>
      <c r="R220" s="105">
        <f>Q220*VLOOKUP(C220,MAPPING!$B$24:$H$27,7,0)</f>
        <v>5659.8799999999992</v>
      </c>
      <c r="S220" s="29">
        <f>VLOOKUP(H220,MAPPING!$B$3:$D$12,3,0)</f>
        <v>0</v>
      </c>
      <c r="T220" s="67">
        <f t="shared" si="58"/>
        <v>0</v>
      </c>
      <c r="U220" s="75">
        <v>0</v>
      </c>
      <c r="V220" s="29">
        <f>(J220*VLOOKUP(M220/J220,MAPPING!$B$15:$C$22,2,10))</f>
        <v>550</v>
      </c>
      <c r="W220" s="100">
        <v>0</v>
      </c>
      <c r="X220" s="68">
        <f>IFERROR(IF($M220&lt;6.000001,0,VLOOKUP($M220,할증료!$B:$C,2,1)),0)</f>
        <v>0</v>
      </c>
      <c r="Y220" s="67">
        <v>0</v>
      </c>
      <c r="Z220" s="29">
        <f t="shared" si="59"/>
        <v>28169.879999999997</v>
      </c>
      <c r="AB220" s="1" t="s">
        <v>1451</v>
      </c>
      <c r="AC220" s="1" t="s">
        <v>137</v>
      </c>
      <c r="AD220" s="1" t="s">
        <v>1490</v>
      </c>
      <c r="AE220" s="1" t="s">
        <v>1577</v>
      </c>
      <c r="AF220" s="1" t="s">
        <v>488</v>
      </c>
      <c r="AG220" s="1" t="s">
        <v>1578</v>
      </c>
      <c r="AH220" s="1">
        <v>5698</v>
      </c>
      <c r="AI220" s="1" t="s">
        <v>47</v>
      </c>
      <c r="AJ220" s="20">
        <v>1</v>
      </c>
      <c r="AK220" s="21">
        <v>0.32</v>
      </c>
      <c r="AL220" s="21">
        <v>3.1</v>
      </c>
      <c r="AM220" s="21">
        <v>3.1</v>
      </c>
      <c r="AN220" s="1" t="s">
        <v>48</v>
      </c>
      <c r="AO220" s="21">
        <v>139.82</v>
      </c>
      <c r="AP220" s="1" t="s">
        <v>49</v>
      </c>
      <c r="AQ220" s="1" t="s">
        <v>49</v>
      </c>
      <c r="AR220" s="1" t="s">
        <v>49</v>
      </c>
      <c r="AS220" s="1" t="s">
        <v>49</v>
      </c>
      <c r="AT220" s="1" t="s">
        <v>49</v>
      </c>
      <c r="AU220" s="1" t="s">
        <v>138</v>
      </c>
      <c r="AV220" s="1" t="s">
        <v>139</v>
      </c>
      <c r="AW220" s="1" t="s">
        <v>489</v>
      </c>
      <c r="AX220" s="1" t="s">
        <v>47</v>
      </c>
      <c r="AY220" s="1" t="s">
        <v>50</v>
      </c>
      <c r="AZ220" s="1" t="s">
        <v>1579</v>
      </c>
      <c r="BA220" s="1" t="s">
        <v>1580</v>
      </c>
      <c r="BB220" s="1" t="s">
        <v>1580</v>
      </c>
      <c r="BC220" s="1" t="s">
        <v>692</v>
      </c>
      <c r="BD220" s="1" t="s">
        <v>693</v>
      </c>
      <c r="BE220" s="1" t="s">
        <v>179</v>
      </c>
      <c r="BF220" s="1" t="s">
        <v>52</v>
      </c>
      <c r="BG220" s="1" t="s">
        <v>53</v>
      </c>
      <c r="BH220" s="1" t="s">
        <v>47</v>
      </c>
      <c r="BI220" s="1" t="s">
        <v>159</v>
      </c>
    </row>
    <row r="221" spans="2:61" x14ac:dyDescent="0.25">
      <c r="B221" s="16">
        <f t="shared" si="60"/>
        <v>217</v>
      </c>
      <c r="C221" s="16" t="str">
        <f t="shared" si="61"/>
        <v>LHR</v>
      </c>
      <c r="D221" s="16" t="str">
        <f t="shared" si="62"/>
        <v>2025-08-09</v>
      </c>
      <c r="E221" s="16" t="str">
        <f t="shared" si="63"/>
        <v>99431913766</v>
      </c>
      <c r="F221" s="16" t="str">
        <f t="shared" si="64"/>
        <v>PGB026518249</v>
      </c>
      <c r="G221" s="16" t="str">
        <f t="shared" si="65"/>
        <v>오유리</v>
      </c>
      <c r="H221" s="16" t="str">
        <f t="shared" si="56"/>
        <v>목록(Manifest)</v>
      </c>
      <c r="I221" s="16">
        <f t="shared" si="66"/>
        <v>142.24</v>
      </c>
      <c r="J221" s="16">
        <f t="shared" si="67"/>
        <v>1</v>
      </c>
      <c r="K221" s="43">
        <f t="shared" si="68"/>
        <v>1.53</v>
      </c>
      <c r="L221" s="43">
        <f t="shared" si="69"/>
        <v>0.9</v>
      </c>
      <c r="M221" s="43">
        <f t="shared" si="69"/>
        <v>1.6</v>
      </c>
      <c r="N221" s="43">
        <f t="shared" si="57"/>
        <v>2</v>
      </c>
      <c r="O221" s="23" t="str">
        <f t="shared" si="70"/>
        <v>PGB026518249</v>
      </c>
      <c r="P221" s="51">
        <f>VLOOKUP(C221,MAPPING!$B$24:$G$27,2,0)+(N221-0.5)/0.5*VLOOKUP(C221,MAPPING!$B$24:$G$27,4,0)</f>
        <v>14610</v>
      </c>
      <c r="Q221" s="72">
        <f>VLOOKUP(C221,MAPPING!$B$24:$G$27,6,0)</f>
        <v>4.0719439987913404</v>
      </c>
      <c r="R221" s="105">
        <f>Q221*VLOOKUP(C221,MAPPING!$B$24:$H$27,7,0)</f>
        <v>5659.8799999999992</v>
      </c>
      <c r="S221" s="29">
        <f>VLOOKUP(H221,MAPPING!$B$3:$D$12,3,0)</f>
        <v>0</v>
      </c>
      <c r="T221" s="67">
        <f t="shared" si="58"/>
        <v>0</v>
      </c>
      <c r="U221" s="75">
        <v>0</v>
      </c>
      <c r="V221" s="29">
        <f>(J221*VLOOKUP(M221/J221,MAPPING!$B$15:$C$22,2,10))</f>
        <v>0</v>
      </c>
      <c r="W221" s="100">
        <v>0</v>
      </c>
      <c r="X221" s="68">
        <f>IFERROR(IF($M221&lt;6.000001,0,VLOOKUP($M221,할증료!$B:$C,2,1)),0)</f>
        <v>0</v>
      </c>
      <c r="Y221" s="67">
        <v>0</v>
      </c>
      <c r="Z221" s="29">
        <f t="shared" si="59"/>
        <v>20269.879999999997</v>
      </c>
      <c r="AB221" s="1" t="s">
        <v>1451</v>
      </c>
      <c r="AC221" s="1" t="s">
        <v>137</v>
      </c>
      <c r="AD221" s="1" t="s">
        <v>1490</v>
      </c>
      <c r="AE221" s="1" t="s">
        <v>1581</v>
      </c>
      <c r="AF221" s="1" t="s">
        <v>402</v>
      </c>
      <c r="AG221" s="1" t="s">
        <v>403</v>
      </c>
      <c r="AH221" s="1">
        <v>12771</v>
      </c>
      <c r="AI221" s="1" t="s">
        <v>47</v>
      </c>
      <c r="AJ221" s="20">
        <v>1</v>
      </c>
      <c r="AK221" s="21">
        <v>1.53</v>
      </c>
      <c r="AL221" s="21">
        <v>0.9</v>
      </c>
      <c r="AM221" s="21">
        <v>1.6</v>
      </c>
      <c r="AN221" s="1" t="s">
        <v>48</v>
      </c>
      <c r="AO221" s="21">
        <v>142.24</v>
      </c>
      <c r="AP221" s="1" t="s">
        <v>49</v>
      </c>
      <c r="AQ221" s="1" t="s">
        <v>49</v>
      </c>
      <c r="AR221" s="1" t="s">
        <v>49</v>
      </c>
      <c r="AS221" s="1" t="s">
        <v>49</v>
      </c>
      <c r="AT221" s="1" t="s">
        <v>49</v>
      </c>
      <c r="AU221" s="1" t="s">
        <v>138</v>
      </c>
      <c r="AV221" s="1" t="s">
        <v>139</v>
      </c>
      <c r="AW221" s="1" t="s">
        <v>404</v>
      </c>
      <c r="AX221" s="1" t="s">
        <v>47</v>
      </c>
      <c r="AY221" s="1" t="s">
        <v>50</v>
      </c>
      <c r="AZ221" s="1" t="s">
        <v>1582</v>
      </c>
      <c r="BA221" s="1" t="s">
        <v>1583</v>
      </c>
      <c r="BB221" s="1" t="s">
        <v>1583</v>
      </c>
      <c r="BC221" s="1" t="s">
        <v>692</v>
      </c>
      <c r="BD221" s="1" t="s">
        <v>693</v>
      </c>
      <c r="BE221" s="1" t="s">
        <v>179</v>
      </c>
      <c r="BF221" s="1" t="s">
        <v>52</v>
      </c>
      <c r="BG221" s="1" t="s">
        <v>53</v>
      </c>
      <c r="BH221" s="1" t="s">
        <v>47</v>
      </c>
      <c r="BI221" s="1" t="s">
        <v>159</v>
      </c>
    </row>
    <row r="222" spans="2:61" x14ac:dyDescent="0.25">
      <c r="B222" s="16">
        <f t="shared" si="60"/>
        <v>218</v>
      </c>
      <c r="C222" s="16" t="str">
        <f t="shared" si="61"/>
        <v>LHR</v>
      </c>
      <c r="D222" s="16" t="str">
        <f t="shared" si="62"/>
        <v>2025-08-09</v>
      </c>
      <c r="E222" s="16" t="str">
        <f t="shared" si="63"/>
        <v>99431913766</v>
      </c>
      <c r="F222" s="16" t="str">
        <f t="shared" si="64"/>
        <v>PGB026518248</v>
      </c>
      <c r="G222" s="16" t="str">
        <f t="shared" si="65"/>
        <v>조경원</v>
      </c>
      <c r="H222" s="16" t="str">
        <f t="shared" si="56"/>
        <v>목록(Manifest)</v>
      </c>
      <c r="I222" s="16">
        <f t="shared" si="66"/>
        <v>73.62</v>
      </c>
      <c r="J222" s="16">
        <f t="shared" si="67"/>
        <v>1</v>
      </c>
      <c r="K222" s="43">
        <f t="shared" si="68"/>
        <v>0.48</v>
      </c>
      <c r="L222" s="43">
        <f t="shared" si="69"/>
        <v>0.3</v>
      </c>
      <c r="M222" s="43">
        <f t="shared" si="69"/>
        <v>0.5</v>
      </c>
      <c r="N222" s="43">
        <f t="shared" si="57"/>
        <v>0.5</v>
      </c>
      <c r="O222" s="23" t="str">
        <f t="shared" si="70"/>
        <v>PGB026518248</v>
      </c>
      <c r="P222" s="51">
        <f>VLOOKUP(C222,MAPPING!$B$24:$G$27,2,0)+(N222-0.5)/0.5*VLOOKUP(C222,MAPPING!$B$24:$G$27,4,0)</f>
        <v>7260</v>
      </c>
      <c r="Q222" s="72">
        <f>VLOOKUP(C222,MAPPING!$B$24:$G$27,6,0)</f>
        <v>4.0719439987913404</v>
      </c>
      <c r="R222" s="105">
        <f>Q222*VLOOKUP(C222,MAPPING!$B$24:$H$27,7,0)</f>
        <v>5659.8799999999992</v>
      </c>
      <c r="S222" s="29">
        <f>VLOOKUP(H222,MAPPING!$B$3:$D$12,3,0)</f>
        <v>0</v>
      </c>
      <c r="T222" s="67">
        <f t="shared" si="58"/>
        <v>0</v>
      </c>
      <c r="U222" s="75">
        <v>0</v>
      </c>
      <c r="V222" s="29">
        <f>(J222*VLOOKUP(M222/J222,MAPPING!$B$15:$C$22,2,10))</f>
        <v>0</v>
      </c>
      <c r="W222" s="100">
        <v>0</v>
      </c>
      <c r="X222" s="68">
        <f>IFERROR(IF($M222&lt;6.000001,0,VLOOKUP($M222,할증료!$B:$C,2,1)),0)</f>
        <v>0</v>
      </c>
      <c r="Y222" s="67">
        <v>0</v>
      </c>
      <c r="Z222" s="29">
        <f t="shared" si="59"/>
        <v>12919.88</v>
      </c>
      <c r="AB222" s="1" t="s">
        <v>1451</v>
      </c>
      <c r="AC222" s="1" t="s">
        <v>137</v>
      </c>
      <c r="AD222" s="1" t="s">
        <v>1490</v>
      </c>
      <c r="AE222" s="1" t="s">
        <v>1584</v>
      </c>
      <c r="AF222" s="1" t="s">
        <v>1585</v>
      </c>
      <c r="AG222" s="1" t="s">
        <v>1586</v>
      </c>
      <c r="AH222" s="1">
        <v>6277</v>
      </c>
      <c r="AI222" s="1" t="s">
        <v>47</v>
      </c>
      <c r="AJ222" s="20">
        <v>1</v>
      </c>
      <c r="AK222" s="21">
        <v>0.48</v>
      </c>
      <c r="AL222" s="21">
        <v>0.3</v>
      </c>
      <c r="AM222" s="21">
        <v>0.5</v>
      </c>
      <c r="AN222" s="1" t="s">
        <v>48</v>
      </c>
      <c r="AO222" s="21">
        <v>73.62</v>
      </c>
      <c r="AP222" s="1" t="s">
        <v>49</v>
      </c>
      <c r="AQ222" s="1" t="s">
        <v>49</v>
      </c>
      <c r="AR222" s="1" t="s">
        <v>49</v>
      </c>
      <c r="AS222" s="1" t="s">
        <v>49</v>
      </c>
      <c r="AT222" s="1" t="s">
        <v>49</v>
      </c>
      <c r="AU222" s="1" t="s">
        <v>138</v>
      </c>
      <c r="AV222" s="1" t="s">
        <v>139</v>
      </c>
      <c r="AW222" s="1" t="s">
        <v>1587</v>
      </c>
      <c r="AX222" s="1" t="s">
        <v>47</v>
      </c>
      <c r="AY222" s="1" t="s">
        <v>50</v>
      </c>
      <c r="AZ222" s="1" t="s">
        <v>1588</v>
      </c>
      <c r="BA222" s="1" t="s">
        <v>1589</v>
      </c>
      <c r="BB222" s="1" t="s">
        <v>1589</v>
      </c>
      <c r="BC222" s="1" t="s">
        <v>692</v>
      </c>
      <c r="BD222" s="1" t="s">
        <v>693</v>
      </c>
      <c r="BE222" s="1" t="s">
        <v>179</v>
      </c>
      <c r="BF222" s="1" t="s">
        <v>52</v>
      </c>
      <c r="BG222" s="1" t="s">
        <v>53</v>
      </c>
      <c r="BH222" s="1" t="s">
        <v>47</v>
      </c>
      <c r="BI222" s="1" t="s">
        <v>159</v>
      </c>
    </row>
    <row r="223" spans="2:61" x14ac:dyDescent="0.25">
      <c r="B223" s="16">
        <f t="shared" si="60"/>
        <v>219</v>
      </c>
      <c r="C223" s="16" t="str">
        <f t="shared" si="61"/>
        <v>LHR</v>
      </c>
      <c r="D223" s="16" t="str">
        <f t="shared" si="62"/>
        <v>2025-08-09</v>
      </c>
      <c r="E223" s="16" t="str">
        <f t="shared" si="63"/>
        <v>99431913766</v>
      </c>
      <c r="F223" s="16" t="str">
        <f t="shared" si="64"/>
        <v>PGB026518246</v>
      </c>
      <c r="G223" s="16" t="str">
        <f t="shared" si="65"/>
        <v>김영옥</v>
      </c>
      <c r="H223" s="16" t="str">
        <f t="shared" si="56"/>
        <v>일반(목록배제,Normal-Manifest Exception)</v>
      </c>
      <c r="I223" s="16">
        <f t="shared" si="66"/>
        <v>27.39</v>
      </c>
      <c r="J223" s="16">
        <f t="shared" si="67"/>
        <v>1</v>
      </c>
      <c r="K223" s="43">
        <f t="shared" si="68"/>
        <v>0.19</v>
      </c>
      <c r="L223" s="43">
        <f t="shared" si="69"/>
        <v>0.3</v>
      </c>
      <c r="M223" s="43">
        <f t="shared" si="69"/>
        <v>0.3</v>
      </c>
      <c r="N223" s="43">
        <f t="shared" si="57"/>
        <v>0.5</v>
      </c>
      <c r="O223" s="23" t="str">
        <f t="shared" si="70"/>
        <v>PGB026518246</v>
      </c>
      <c r="P223" s="51">
        <f>VLOOKUP(C223,MAPPING!$B$24:$G$27,2,0)+(N223-0.5)/0.5*VLOOKUP(C223,MAPPING!$B$24:$G$27,4,0)</f>
        <v>7260</v>
      </c>
      <c r="Q223" s="72">
        <f>VLOOKUP(C223,MAPPING!$B$24:$G$27,6,0)</f>
        <v>4.0719439987913404</v>
      </c>
      <c r="R223" s="105">
        <f>Q223*VLOOKUP(C223,MAPPING!$B$24:$H$27,7,0)</f>
        <v>5659.8799999999992</v>
      </c>
      <c r="S223" s="29">
        <f>VLOOKUP(H223,MAPPING!$B$3:$D$12,3,0)</f>
        <v>1100</v>
      </c>
      <c r="T223" s="67">
        <f t="shared" si="58"/>
        <v>0</v>
      </c>
      <c r="U223" s="75">
        <v>0</v>
      </c>
      <c r="V223" s="29">
        <f>(J223*VLOOKUP(M223/J223,MAPPING!$B$15:$C$22,2,10))</f>
        <v>0</v>
      </c>
      <c r="W223" s="100">
        <v>0</v>
      </c>
      <c r="X223" s="68">
        <f>IFERROR(IF($M223&lt;6.000001,0,VLOOKUP($M223,할증료!$B:$C,2,1)),0)</f>
        <v>0</v>
      </c>
      <c r="Y223" s="67">
        <v>0</v>
      </c>
      <c r="Z223" s="29">
        <f t="shared" si="59"/>
        <v>14019.88</v>
      </c>
      <c r="AB223" s="1" t="s">
        <v>1451</v>
      </c>
      <c r="AC223" s="1" t="s">
        <v>137</v>
      </c>
      <c r="AD223" s="1" t="s">
        <v>1490</v>
      </c>
      <c r="AE223" s="1" t="s">
        <v>1590</v>
      </c>
      <c r="AF223" s="1" t="s">
        <v>1591</v>
      </c>
      <c r="AG223" s="1" t="s">
        <v>1592</v>
      </c>
      <c r="AH223" s="1">
        <v>55053</v>
      </c>
      <c r="AI223" s="1" t="s">
        <v>47</v>
      </c>
      <c r="AJ223" s="20">
        <v>1</v>
      </c>
      <c r="AK223" s="21">
        <v>0.19</v>
      </c>
      <c r="AL223" s="21">
        <v>0.3</v>
      </c>
      <c r="AM223" s="21">
        <v>0.3</v>
      </c>
      <c r="AN223" s="1" t="s">
        <v>54</v>
      </c>
      <c r="AO223" s="21">
        <v>27.39</v>
      </c>
      <c r="AP223" s="1" t="s">
        <v>49</v>
      </c>
      <c r="AQ223" s="1" t="s">
        <v>49</v>
      </c>
      <c r="AR223" s="1" t="s">
        <v>49</v>
      </c>
      <c r="AS223" s="1" t="s">
        <v>49</v>
      </c>
      <c r="AT223" s="1" t="s">
        <v>49</v>
      </c>
      <c r="AU223" s="1" t="s">
        <v>138</v>
      </c>
      <c r="AV223" s="1" t="s">
        <v>139</v>
      </c>
      <c r="AW223" s="1" t="s">
        <v>1593</v>
      </c>
      <c r="AX223" s="1" t="s">
        <v>47</v>
      </c>
      <c r="AY223" s="1" t="s">
        <v>50</v>
      </c>
      <c r="AZ223" s="1" t="s">
        <v>1594</v>
      </c>
      <c r="BA223" s="1" t="s">
        <v>1595</v>
      </c>
      <c r="BB223" s="1" t="s">
        <v>1595</v>
      </c>
      <c r="BC223" s="1" t="s">
        <v>692</v>
      </c>
      <c r="BD223" s="1" t="s">
        <v>693</v>
      </c>
      <c r="BE223" s="1" t="s">
        <v>179</v>
      </c>
      <c r="BF223" s="1" t="s">
        <v>52</v>
      </c>
      <c r="BG223" s="1" t="s">
        <v>53</v>
      </c>
      <c r="BH223" s="1" t="s">
        <v>47</v>
      </c>
      <c r="BI223" s="1" t="s">
        <v>159</v>
      </c>
    </row>
    <row r="224" spans="2:61" x14ac:dyDescent="0.25">
      <c r="B224" s="16">
        <f t="shared" si="60"/>
        <v>220</v>
      </c>
      <c r="C224" s="16" t="str">
        <f t="shared" si="61"/>
        <v>LHR</v>
      </c>
      <c r="D224" s="16" t="str">
        <f t="shared" si="62"/>
        <v>2025-08-09</v>
      </c>
      <c r="E224" s="16" t="str">
        <f t="shared" si="63"/>
        <v>99431913766</v>
      </c>
      <c r="F224" s="16" t="str">
        <f t="shared" si="64"/>
        <v>PGB026518241</v>
      </c>
      <c r="G224" s="16" t="str">
        <f t="shared" si="65"/>
        <v>나영수</v>
      </c>
      <c r="H224" s="16" t="str">
        <f t="shared" si="56"/>
        <v>목록(Manifest)</v>
      </c>
      <c r="I224" s="16">
        <f t="shared" si="66"/>
        <v>113.24</v>
      </c>
      <c r="J224" s="16">
        <f t="shared" si="67"/>
        <v>1</v>
      </c>
      <c r="K224" s="43">
        <f t="shared" si="68"/>
        <v>0.81</v>
      </c>
      <c r="L224" s="43">
        <f t="shared" si="69"/>
        <v>1.8</v>
      </c>
      <c r="M224" s="43">
        <f t="shared" si="69"/>
        <v>1.8</v>
      </c>
      <c r="N224" s="43">
        <f t="shared" si="57"/>
        <v>2</v>
      </c>
      <c r="O224" s="23" t="str">
        <f t="shared" si="70"/>
        <v>PGB026518241</v>
      </c>
      <c r="P224" s="51">
        <f>VLOOKUP(C224,MAPPING!$B$24:$G$27,2,0)+(N224-0.5)/0.5*VLOOKUP(C224,MAPPING!$B$24:$G$27,4,0)</f>
        <v>14610</v>
      </c>
      <c r="Q224" s="72">
        <f>VLOOKUP(C224,MAPPING!$B$24:$G$27,6,0)</f>
        <v>4.0719439987913404</v>
      </c>
      <c r="R224" s="105">
        <f>Q224*VLOOKUP(C224,MAPPING!$B$24:$H$27,7,0)</f>
        <v>5659.8799999999992</v>
      </c>
      <c r="S224" s="29">
        <f>VLOOKUP(H224,MAPPING!$B$3:$D$12,3,0)</f>
        <v>0</v>
      </c>
      <c r="T224" s="67">
        <f t="shared" si="58"/>
        <v>0</v>
      </c>
      <c r="U224" s="75">
        <v>0</v>
      </c>
      <c r="V224" s="29">
        <f>(J224*VLOOKUP(M224/J224,MAPPING!$B$15:$C$22,2,10))</f>
        <v>0</v>
      </c>
      <c r="W224" s="100">
        <v>0</v>
      </c>
      <c r="X224" s="68">
        <f>IFERROR(IF($M224&lt;6.000001,0,VLOOKUP($M224,할증료!$B:$C,2,1)),0)</f>
        <v>0</v>
      </c>
      <c r="Y224" s="67">
        <v>0</v>
      </c>
      <c r="Z224" s="29">
        <f t="shared" si="59"/>
        <v>20269.879999999997</v>
      </c>
      <c r="AB224" s="1" t="s">
        <v>1451</v>
      </c>
      <c r="AC224" s="1" t="s">
        <v>137</v>
      </c>
      <c r="AD224" s="1" t="s">
        <v>1490</v>
      </c>
      <c r="AE224" s="1" t="s">
        <v>1596</v>
      </c>
      <c r="AF224" s="1" t="s">
        <v>1597</v>
      </c>
      <c r="AG224" s="1" t="s">
        <v>1598</v>
      </c>
      <c r="AH224" s="1">
        <v>4183</v>
      </c>
      <c r="AI224" s="1" t="s">
        <v>47</v>
      </c>
      <c r="AJ224" s="20">
        <v>1</v>
      </c>
      <c r="AK224" s="21">
        <v>0.81</v>
      </c>
      <c r="AL224" s="21">
        <v>1.8</v>
      </c>
      <c r="AM224" s="21">
        <v>1.8</v>
      </c>
      <c r="AN224" s="1" t="s">
        <v>48</v>
      </c>
      <c r="AO224" s="21">
        <v>113.24</v>
      </c>
      <c r="AP224" s="1" t="s">
        <v>49</v>
      </c>
      <c r="AQ224" s="1" t="s">
        <v>49</v>
      </c>
      <c r="AR224" s="1" t="s">
        <v>49</v>
      </c>
      <c r="AS224" s="1" t="s">
        <v>49</v>
      </c>
      <c r="AT224" s="1" t="s">
        <v>49</v>
      </c>
      <c r="AU224" s="1" t="s">
        <v>138</v>
      </c>
      <c r="AV224" s="1" t="s">
        <v>139</v>
      </c>
      <c r="AW224" s="1" t="s">
        <v>352</v>
      </c>
      <c r="AX224" s="1" t="s">
        <v>47</v>
      </c>
      <c r="AY224" s="1" t="s">
        <v>50</v>
      </c>
      <c r="AZ224" s="1" t="s">
        <v>1599</v>
      </c>
      <c r="BA224" s="1" t="s">
        <v>1600</v>
      </c>
      <c r="BB224" s="1" t="s">
        <v>1600</v>
      </c>
      <c r="BC224" s="1" t="s">
        <v>692</v>
      </c>
      <c r="BD224" s="1" t="s">
        <v>693</v>
      </c>
      <c r="BE224" s="1" t="s">
        <v>179</v>
      </c>
      <c r="BF224" s="1" t="s">
        <v>52</v>
      </c>
      <c r="BG224" s="1" t="s">
        <v>53</v>
      </c>
      <c r="BH224" s="1" t="s">
        <v>47</v>
      </c>
      <c r="BI224" s="1" t="s">
        <v>159</v>
      </c>
    </row>
    <row r="225" spans="2:61" x14ac:dyDescent="0.25">
      <c r="B225" s="16">
        <f t="shared" si="60"/>
        <v>221</v>
      </c>
      <c r="C225" s="16" t="str">
        <f t="shared" si="61"/>
        <v>LHR</v>
      </c>
      <c r="D225" s="16" t="str">
        <f t="shared" si="62"/>
        <v>2025-08-09</v>
      </c>
      <c r="E225" s="16" t="str">
        <f t="shared" si="63"/>
        <v>99431913766</v>
      </c>
      <c r="F225" s="16" t="str">
        <f t="shared" si="64"/>
        <v>PGB026518235</v>
      </c>
      <c r="G225" s="16" t="str">
        <f t="shared" si="65"/>
        <v>송민수</v>
      </c>
      <c r="H225" s="16" t="str">
        <f t="shared" si="56"/>
        <v>목록(Manifest)</v>
      </c>
      <c r="I225" s="16">
        <f t="shared" si="66"/>
        <v>23.98</v>
      </c>
      <c r="J225" s="16">
        <f t="shared" si="67"/>
        <v>1</v>
      </c>
      <c r="K225" s="43">
        <f t="shared" si="68"/>
        <v>0.16</v>
      </c>
      <c r="L225" s="43">
        <f t="shared" si="69"/>
        <v>0.4</v>
      </c>
      <c r="M225" s="43">
        <f t="shared" si="69"/>
        <v>0.4</v>
      </c>
      <c r="N225" s="43">
        <f t="shared" si="57"/>
        <v>0.5</v>
      </c>
      <c r="O225" s="23" t="str">
        <f t="shared" si="70"/>
        <v>PGB026518235</v>
      </c>
      <c r="P225" s="51">
        <f>VLOOKUP(C225,MAPPING!$B$24:$G$27,2,0)+(N225-0.5)/0.5*VLOOKUP(C225,MAPPING!$B$24:$G$27,4,0)</f>
        <v>7260</v>
      </c>
      <c r="Q225" s="72">
        <f>VLOOKUP(C225,MAPPING!$B$24:$G$27,6,0)</f>
        <v>4.0719439987913404</v>
      </c>
      <c r="R225" s="105">
        <f>Q225*VLOOKUP(C225,MAPPING!$B$24:$H$27,7,0)</f>
        <v>5659.8799999999992</v>
      </c>
      <c r="S225" s="29">
        <f>VLOOKUP(H225,MAPPING!$B$3:$D$12,3,0)</f>
        <v>0</v>
      </c>
      <c r="T225" s="67">
        <f t="shared" si="58"/>
        <v>0</v>
      </c>
      <c r="U225" s="75">
        <v>0</v>
      </c>
      <c r="V225" s="29">
        <f>(J225*VLOOKUP(M225/J225,MAPPING!$B$15:$C$22,2,10))</f>
        <v>0</v>
      </c>
      <c r="W225" s="100">
        <v>0</v>
      </c>
      <c r="X225" s="68">
        <f>IFERROR(IF($M225&lt;6.000001,0,VLOOKUP($M225,할증료!$B:$C,2,1)),0)</f>
        <v>0</v>
      </c>
      <c r="Y225" s="67">
        <v>0</v>
      </c>
      <c r="Z225" s="29">
        <f t="shared" si="59"/>
        <v>12919.88</v>
      </c>
      <c r="AB225" s="1" t="s">
        <v>1451</v>
      </c>
      <c r="AC225" s="1" t="s">
        <v>137</v>
      </c>
      <c r="AD225" s="1" t="s">
        <v>1490</v>
      </c>
      <c r="AE225" s="1" t="s">
        <v>1601</v>
      </c>
      <c r="AF225" s="1" t="s">
        <v>1602</v>
      </c>
      <c r="AG225" s="1" t="s">
        <v>1603</v>
      </c>
      <c r="AH225" s="1">
        <v>21519</v>
      </c>
      <c r="AI225" s="1" t="s">
        <v>47</v>
      </c>
      <c r="AJ225" s="20">
        <v>1</v>
      </c>
      <c r="AK225" s="21">
        <v>0.16</v>
      </c>
      <c r="AL225" s="21">
        <v>0.4</v>
      </c>
      <c r="AM225" s="21">
        <v>0.4</v>
      </c>
      <c r="AN225" s="1" t="s">
        <v>48</v>
      </c>
      <c r="AO225" s="21">
        <v>23.98</v>
      </c>
      <c r="AP225" s="1" t="s">
        <v>49</v>
      </c>
      <c r="AQ225" s="1" t="s">
        <v>49</v>
      </c>
      <c r="AR225" s="1" t="s">
        <v>49</v>
      </c>
      <c r="AS225" s="1" t="s">
        <v>49</v>
      </c>
      <c r="AT225" s="1" t="s">
        <v>49</v>
      </c>
      <c r="AU225" s="1" t="s">
        <v>138</v>
      </c>
      <c r="AV225" s="1" t="s">
        <v>139</v>
      </c>
      <c r="AW225" s="1" t="s">
        <v>1604</v>
      </c>
      <c r="AX225" s="1" t="s">
        <v>47</v>
      </c>
      <c r="AY225" s="1" t="s">
        <v>50</v>
      </c>
      <c r="AZ225" s="1" t="s">
        <v>1605</v>
      </c>
      <c r="BA225" s="1" t="s">
        <v>1606</v>
      </c>
      <c r="BB225" s="1" t="s">
        <v>1606</v>
      </c>
      <c r="BC225" s="1" t="s">
        <v>692</v>
      </c>
      <c r="BD225" s="1" t="s">
        <v>693</v>
      </c>
      <c r="BE225" s="1" t="s">
        <v>179</v>
      </c>
      <c r="BF225" s="1" t="s">
        <v>52</v>
      </c>
      <c r="BG225" s="1" t="s">
        <v>53</v>
      </c>
      <c r="BH225" s="1" t="s">
        <v>47</v>
      </c>
      <c r="BI225" s="1" t="s">
        <v>159</v>
      </c>
    </row>
    <row r="226" spans="2:61" x14ac:dyDescent="0.25">
      <c r="B226" s="16">
        <f t="shared" si="60"/>
        <v>222</v>
      </c>
      <c r="C226" s="16" t="str">
        <f t="shared" si="61"/>
        <v>LHR</v>
      </c>
      <c r="D226" s="16" t="str">
        <f t="shared" si="62"/>
        <v>2025-08-09</v>
      </c>
      <c r="E226" s="16" t="str">
        <f t="shared" si="63"/>
        <v>99431913766</v>
      </c>
      <c r="F226" s="16" t="str">
        <f t="shared" si="64"/>
        <v>PGB026518228</v>
      </c>
      <c r="G226" s="16" t="str">
        <f t="shared" si="65"/>
        <v>김현석</v>
      </c>
      <c r="H226" s="16" t="str">
        <f t="shared" si="56"/>
        <v>목록(Manifest)</v>
      </c>
      <c r="I226" s="16">
        <f t="shared" si="66"/>
        <v>63.94</v>
      </c>
      <c r="J226" s="16">
        <f t="shared" si="67"/>
        <v>1</v>
      </c>
      <c r="K226" s="43">
        <f t="shared" si="68"/>
        <v>7.51</v>
      </c>
      <c r="L226" s="43">
        <f t="shared" si="69"/>
        <v>7.2</v>
      </c>
      <c r="M226" s="43">
        <f t="shared" si="69"/>
        <v>8</v>
      </c>
      <c r="N226" s="43">
        <f t="shared" si="57"/>
        <v>8</v>
      </c>
      <c r="O226" s="23" t="str">
        <f t="shared" si="70"/>
        <v>PGB026518228</v>
      </c>
      <c r="P226" s="51">
        <f>VLOOKUP(C226,MAPPING!$B$24:$G$27,2,0)+(N226-0.5)/0.5*VLOOKUP(C226,MAPPING!$B$24:$G$27,4,0)</f>
        <v>44010</v>
      </c>
      <c r="Q226" s="72">
        <f>VLOOKUP(C226,MAPPING!$B$24:$G$27,6,0)</f>
        <v>4.0719439987913404</v>
      </c>
      <c r="R226" s="105">
        <f>Q226*VLOOKUP(C226,MAPPING!$B$24:$H$27,7,0)</f>
        <v>5659.8799999999992</v>
      </c>
      <c r="S226" s="29">
        <f>VLOOKUP(H226,MAPPING!$B$3:$D$12,3,0)</f>
        <v>0</v>
      </c>
      <c r="T226" s="67">
        <f t="shared" si="58"/>
        <v>0</v>
      </c>
      <c r="U226" s="75">
        <v>0</v>
      </c>
      <c r="V226" s="29">
        <f>(J226*VLOOKUP(M226/J226,MAPPING!$B$15:$C$22,2,10))</f>
        <v>1200</v>
      </c>
      <c r="W226" s="100">
        <v>0</v>
      </c>
      <c r="X226" s="68">
        <f>IFERROR(IF($M226&lt;6.000001,0,VLOOKUP($M226,할증료!$B:$C,2,1)),0)</f>
        <v>300</v>
      </c>
      <c r="Y226" s="67">
        <v>0</v>
      </c>
      <c r="Z226" s="29">
        <f t="shared" si="59"/>
        <v>51169.88</v>
      </c>
      <c r="AB226" s="1" t="s">
        <v>1451</v>
      </c>
      <c r="AC226" s="1" t="s">
        <v>137</v>
      </c>
      <c r="AD226" s="1" t="s">
        <v>1490</v>
      </c>
      <c r="AE226" s="1" t="s">
        <v>1607</v>
      </c>
      <c r="AF226" s="1" t="s">
        <v>266</v>
      </c>
      <c r="AG226" s="1" t="s">
        <v>1608</v>
      </c>
      <c r="AH226" s="1">
        <v>21404</v>
      </c>
      <c r="AI226" s="1" t="s">
        <v>47</v>
      </c>
      <c r="AJ226" s="20">
        <v>1</v>
      </c>
      <c r="AK226" s="21">
        <v>7.51</v>
      </c>
      <c r="AL226" s="21">
        <v>7.2</v>
      </c>
      <c r="AM226" s="21">
        <v>8</v>
      </c>
      <c r="AN226" s="1" t="s">
        <v>48</v>
      </c>
      <c r="AO226" s="21">
        <v>63.94</v>
      </c>
      <c r="AP226" s="1" t="s">
        <v>49</v>
      </c>
      <c r="AQ226" s="1" t="s">
        <v>49</v>
      </c>
      <c r="AR226" s="1" t="s">
        <v>49</v>
      </c>
      <c r="AS226" s="1" t="s">
        <v>49</v>
      </c>
      <c r="AT226" s="1" t="s">
        <v>49</v>
      </c>
      <c r="AU226" s="1" t="s">
        <v>138</v>
      </c>
      <c r="AV226" s="1" t="s">
        <v>139</v>
      </c>
      <c r="AW226" s="1" t="s">
        <v>1609</v>
      </c>
      <c r="AX226" s="1" t="s">
        <v>47</v>
      </c>
      <c r="AY226" s="1" t="s">
        <v>50</v>
      </c>
      <c r="AZ226" s="1" t="s">
        <v>1610</v>
      </c>
      <c r="BA226" s="1" t="s">
        <v>1611</v>
      </c>
      <c r="BB226" s="1" t="s">
        <v>1611</v>
      </c>
      <c r="BC226" s="1" t="s">
        <v>692</v>
      </c>
      <c r="BD226" s="1" t="s">
        <v>693</v>
      </c>
      <c r="BE226" s="1" t="s">
        <v>179</v>
      </c>
      <c r="BF226" s="1" t="s">
        <v>52</v>
      </c>
      <c r="BG226" s="1" t="s">
        <v>53</v>
      </c>
      <c r="BH226" s="1" t="s">
        <v>47</v>
      </c>
      <c r="BI226" s="1" t="s">
        <v>159</v>
      </c>
    </row>
    <row r="227" spans="2:61" x14ac:dyDescent="0.25">
      <c r="B227" s="16">
        <f t="shared" si="60"/>
        <v>223</v>
      </c>
      <c r="C227" s="16" t="str">
        <f t="shared" si="61"/>
        <v>LHR</v>
      </c>
      <c r="D227" s="16" t="str">
        <f t="shared" si="62"/>
        <v>2025-08-09</v>
      </c>
      <c r="E227" s="16" t="str">
        <f t="shared" si="63"/>
        <v>99431913766</v>
      </c>
      <c r="F227" s="16" t="str">
        <f t="shared" si="64"/>
        <v>PGB026518227</v>
      </c>
      <c r="G227" s="16" t="str">
        <f t="shared" si="65"/>
        <v>엄정은</v>
      </c>
      <c r="H227" s="16" t="str">
        <f t="shared" si="56"/>
        <v>목록(Manifest)</v>
      </c>
      <c r="I227" s="16">
        <f t="shared" si="66"/>
        <v>119.9</v>
      </c>
      <c r="J227" s="16">
        <f t="shared" si="67"/>
        <v>1</v>
      </c>
      <c r="K227" s="43">
        <f t="shared" si="68"/>
        <v>0.41</v>
      </c>
      <c r="L227" s="43">
        <f t="shared" si="69"/>
        <v>0.5</v>
      </c>
      <c r="M227" s="43">
        <f t="shared" si="69"/>
        <v>0.5</v>
      </c>
      <c r="N227" s="43">
        <f t="shared" si="57"/>
        <v>0.5</v>
      </c>
      <c r="O227" s="23" t="str">
        <f t="shared" si="70"/>
        <v>PGB026518227</v>
      </c>
      <c r="P227" s="51">
        <f>VLOOKUP(C227,MAPPING!$B$24:$G$27,2,0)+(N227-0.5)/0.5*VLOOKUP(C227,MAPPING!$B$24:$G$27,4,0)</f>
        <v>7260</v>
      </c>
      <c r="Q227" s="72">
        <f>VLOOKUP(C227,MAPPING!$B$24:$G$27,6,0)</f>
        <v>4.0719439987913404</v>
      </c>
      <c r="R227" s="105">
        <f>Q227*VLOOKUP(C227,MAPPING!$B$24:$H$27,7,0)</f>
        <v>5659.8799999999992</v>
      </c>
      <c r="S227" s="29">
        <f>VLOOKUP(H227,MAPPING!$B$3:$D$12,3,0)</f>
        <v>0</v>
      </c>
      <c r="T227" s="67">
        <f t="shared" si="58"/>
        <v>0</v>
      </c>
      <c r="U227" s="75">
        <v>0</v>
      </c>
      <c r="V227" s="29">
        <f>(J227*VLOOKUP(M227/J227,MAPPING!$B$15:$C$22,2,10))</f>
        <v>0</v>
      </c>
      <c r="W227" s="100">
        <v>0</v>
      </c>
      <c r="X227" s="68">
        <f>IFERROR(IF($M227&lt;6.000001,0,VLOOKUP($M227,할증료!$B:$C,2,1)),0)</f>
        <v>0</v>
      </c>
      <c r="Y227" s="67">
        <v>0</v>
      </c>
      <c r="Z227" s="29">
        <f t="shared" si="59"/>
        <v>12919.88</v>
      </c>
      <c r="AB227" s="1" t="s">
        <v>1451</v>
      </c>
      <c r="AC227" s="1" t="s">
        <v>137</v>
      </c>
      <c r="AD227" s="1" t="s">
        <v>1490</v>
      </c>
      <c r="AE227" s="1" t="s">
        <v>1612</v>
      </c>
      <c r="AF227" s="1" t="s">
        <v>1613</v>
      </c>
      <c r="AG227" s="1" t="s">
        <v>1614</v>
      </c>
      <c r="AH227" s="1">
        <v>4000</v>
      </c>
      <c r="AI227" s="1" t="s">
        <v>47</v>
      </c>
      <c r="AJ227" s="20">
        <v>1</v>
      </c>
      <c r="AK227" s="21">
        <v>0.41</v>
      </c>
      <c r="AL227" s="21">
        <v>0.5</v>
      </c>
      <c r="AM227" s="21">
        <v>0.5</v>
      </c>
      <c r="AN227" s="1" t="s">
        <v>48</v>
      </c>
      <c r="AO227" s="21">
        <v>119.9</v>
      </c>
      <c r="AP227" s="1" t="s">
        <v>49</v>
      </c>
      <c r="AQ227" s="1" t="s">
        <v>49</v>
      </c>
      <c r="AR227" s="1" t="s">
        <v>49</v>
      </c>
      <c r="AS227" s="1" t="s">
        <v>49</v>
      </c>
      <c r="AT227" s="1" t="s">
        <v>49</v>
      </c>
      <c r="AU227" s="1" t="s">
        <v>138</v>
      </c>
      <c r="AV227" s="1" t="s">
        <v>139</v>
      </c>
      <c r="AW227" s="1" t="s">
        <v>1615</v>
      </c>
      <c r="AX227" s="1" t="s">
        <v>47</v>
      </c>
      <c r="AY227" s="1" t="s">
        <v>50</v>
      </c>
      <c r="AZ227" s="1" t="s">
        <v>1616</v>
      </c>
      <c r="BA227" s="1" t="s">
        <v>1617</v>
      </c>
      <c r="BB227" s="1" t="s">
        <v>1617</v>
      </c>
      <c r="BC227" s="1" t="s">
        <v>692</v>
      </c>
      <c r="BD227" s="1" t="s">
        <v>693</v>
      </c>
      <c r="BE227" s="1" t="s">
        <v>179</v>
      </c>
      <c r="BF227" s="1" t="s">
        <v>52</v>
      </c>
      <c r="BG227" s="1" t="s">
        <v>53</v>
      </c>
      <c r="BH227" s="1" t="s">
        <v>47</v>
      </c>
      <c r="BI227" s="1" t="s">
        <v>159</v>
      </c>
    </row>
    <row r="228" spans="2:61" x14ac:dyDescent="0.25">
      <c r="B228" s="16">
        <f t="shared" si="60"/>
        <v>224</v>
      </c>
      <c r="C228" s="16" t="str">
        <f t="shared" si="61"/>
        <v>LHR</v>
      </c>
      <c r="D228" s="16" t="str">
        <f t="shared" si="62"/>
        <v>2025-08-09</v>
      </c>
      <c r="E228" s="16" t="str">
        <f t="shared" si="63"/>
        <v>99431913766</v>
      </c>
      <c r="F228" s="16" t="str">
        <f t="shared" si="64"/>
        <v>PGB026518223</v>
      </c>
      <c r="G228" s="16" t="str">
        <f t="shared" si="65"/>
        <v>김인정</v>
      </c>
      <c r="H228" s="16" t="str">
        <f t="shared" si="56"/>
        <v>일반(목록배제,Normal-Manifest Exception)</v>
      </c>
      <c r="I228" s="16">
        <f t="shared" si="66"/>
        <v>61.17</v>
      </c>
      <c r="J228" s="16">
        <f t="shared" si="67"/>
        <v>1</v>
      </c>
      <c r="K228" s="43">
        <f t="shared" si="68"/>
        <v>0.11</v>
      </c>
      <c r="L228" s="43">
        <f t="shared" si="69"/>
        <v>0.2</v>
      </c>
      <c r="M228" s="43">
        <f t="shared" si="69"/>
        <v>0.2</v>
      </c>
      <c r="N228" s="43">
        <f t="shared" si="57"/>
        <v>0.5</v>
      </c>
      <c r="O228" s="23" t="str">
        <f t="shared" si="70"/>
        <v>PGB026518223</v>
      </c>
      <c r="P228" s="51">
        <f>VLOOKUP(C228,MAPPING!$B$24:$G$27,2,0)+(N228-0.5)/0.5*VLOOKUP(C228,MAPPING!$B$24:$G$27,4,0)</f>
        <v>7260</v>
      </c>
      <c r="Q228" s="72">
        <f>VLOOKUP(C228,MAPPING!$B$24:$G$27,6,0)</f>
        <v>4.0719439987913404</v>
      </c>
      <c r="R228" s="105">
        <f>Q228*VLOOKUP(C228,MAPPING!$B$24:$H$27,7,0)</f>
        <v>5659.8799999999992</v>
      </c>
      <c r="S228" s="29">
        <f>VLOOKUP(H228,MAPPING!$B$3:$D$12,3,0)</f>
        <v>1100</v>
      </c>
      <c r="T228" s="67">
        <f t="shared" si="58"/>
        <v>0</v>
      </c>
      <c r="U228" s="75">
        <v>0</v>
      </c>
      <c r="V228" s="29">
        <f>(J228*VLOOKUP(M228/J228,MAPPING!$B$15:$C$22,2,10))</f>
        <v>0</v>
      </c>
      <c r="W228" s="100">
        <v>0</v>
      </c>
      <c r="X228" s="68">
        <f>IFERROR(IF($M228&lt;6.000001,0,VLOOKUP($M228,할증료!$B:$C,2,1)),0)</f>
        <v>0</v>
      </c>
      <c r="Y228" s="67">
        <v>0</v>
      </c>
      <c r="Z228" s="29">
        <f t="shared" si="59"/>
        <v>14019.88</v>
      </c>
      <c r="AB228" s="1" t="s">
        <v>1451</v>
      </c>
      <c r="AC228" s="1" t="s">
        <v>137</v>
      </c>
      <c r="AD228" s="1" t="s">
        <v>1490</v>
      </c>
      <c r="AE228" s="1" t="s">
        <v>1618</v>
      </c>
      <c r="AF228" s="1" t="s">
        <v>376</v>
      </c>
      <c r="AG228" s="1" t="s">
        <v>1619</v>
      </c>
      <c r="AH228" s="1">
        <v>12787</v>
      </c>
      <c r="AI228" s="1" t="s">
        <v>47</v>
      </c>
      <c r="AJ228" s="20">
        <v>1</v>
      </c>
      <c r="AK228" s="21">
        <v>0.11</v>
      </c>
      <c r="AL228" s="21">
        <v>0.2</v>
      </c>
      <c r="AM228" s="21">
        <v>0.2</v>
      </c>
      <c r="AN228" s="1" t="s">
        <v>54</v>
      </c>
      <c r="AO228" s="21">
        <v>61.17</v>
      </c>
      <c r="AP228" s="1" t="s">
        <v>49</v>
      </c>
      <c r="AQ228" s="1" t="s">
        <v>49</v>
      </c>
      <c r="AR228" s="1" t="s">
        <v>49</v>
      </c>
      <c r="AS228" s="1" t="s">
        <v>49</v>
      </c>
      <c r="AT228" s="1" t="s">
        <v>49</v>
      </c>
      <c r="AU228" s="1" t="s">
        <v>138</v>
      </c>
      <c r="AV228" s="1" t="s">
        <v>139</v>
      </c>
      <c r="AW228" s="1" t="s">
        <v>210</v>
      </c>
      <c r="AX228" s="1" t="s">
        <v>47</v>
      </c>
      <c r="AY228" s="1" t="s">
        <v>50</v>
      </c>
      <c r="AZ228" s="1" t="s">
        <v>1620</v>
      </c>
      <c r="BA228" s="1" t="s">
        <v>1621</v>
      </c>
      <c r="BB228" s="1" t="s">
        <v>1621</v>
      </c>
      <c r="BC228" s="1" t="s">
        <v>692</v>
      </c>
      <c r="BD228" s="1" t="s">
        <v>693</v>
      </c>
      <c r="BE228" s="1" t="s">
        <v>179</v>
      </c>
      <c r="BF228" s="1" t="s">
        <v>52</v>
      </c>
      <c r="BG228" s="1" t="s">
        <v>53</v>
      </c>
      <c r="BH228" s="1" t="s">
        <v>47</v>
      </c>
      <c r="BI228" s="1" t="s">
        <v>159</v>
      </c>
    </row>
    <row r="229" spans="2:61" x14ac:dyDescent="0.25">
      <c r="B229" s="16">
        <f t="shared" si="60"/>
        <v>225</v>
      </c>
      <c r="C229" s="16" t="str">
        <f t="shared" si="61"/>
        <v>LHR</v>
      </c>
      <c r="D229" s="16" t="str">
        <f t="shared" si="62"/>
        <v>2025-08-09</v>
      </c>
      <c r="E229" s="16" t="str">
        <f t="shared" si="63"/>
        <v>99431913766</v>
      </c>
      <c r="F229" s="16" t="str">
        <f t="shared" si="64"/>
        <v>PGB026518219</v>
      </c>
      <c r="G229" s="16" t="str">
        <f t="shared" si="65"/>
        <v>박채연</v>
      </c>
      <c r="H229" s="16" t="str">
        <f t="shared" si="56"/>
        <v>목록(Manifest)</v>
      </c>
      <c r="I229" s="16">
        <f t="shared" si="66"/>
        <v>59.95</v>
      </c>
      <c r="J229" s="16">
        <f t="shared" si="67"/>
        <v>1</v>
      </c>
      <c r="K229" s="43">
        <f t="shared" si="68"/>
        <v>0.34</v>
      </c>
      <c r="L229" s="43">
        <f t="shared" si="69"/>
        <v>0.2</v>
      </c>
      <c r="M229" s="43">
        <f t="shared" si="69"/>
        <v>0.4</v>
      </c>
      <c r="N229" s="43">
        <f t="shared" si="57"/>
        <v>0.5</v>
      </c>
      <c r="O229" s="23" t="str">
        <f t="shared" si="70"/>
        <v>PGB026518219</v>
      </c>
      <c r="P229" s="51">
        <f>VLOOKUP(C229,MAPPING!$B$24:$G$27,2,0)+(N229-0.5)/0.5*VLOOKUP(C229,MAPPING!$B$24:$G$27,4,0)</f>
        <v>7260</v>
      </c>
      <c r="Q229" s="72">
        <f>VLOOKUP(C229,MAPPING!$B$24:$G$27,6,0)</f>
        <v>4.0719439987913404</v>
      </c>
      <c r="R229" s="105">
        <f>Q229*VLOOKUP(C229,MAPPING!$B$24:$H$27,7,0)</f>
        <v>5659.8799999999992</v>
      </c>
      <c r="S229" s="29">
        <f>VLOOKUP(H229,MAPPING!$B$3:$D$12,3,0)</f>
        <v>0</v>
      </c>
      <c r="T229" s="67">
        <f t="shared" si="58"/>
        <v>0</v>
      </c>
      <c r="U229" s="75">
        <v>0</v>
      </c>
      <c r="V229" s="29">
        <f>(J229*VLOOKUP(M229/J229,MAPPING!$B$15:$C$22,2,10))</f>
        <v>0</v>
      </c>
      <c r="W229" s="100">
        <v>0</v>
      </c>
      <c r="X229" s="68">
        <f>IFERROR(IF($M229&lt;6.000001,0,VLOOKUP($M229,할증료!$B:$C,2,1)),0)</f>
        <v>0</v>
      </c>
      <c r="Y229" s="67">
        <v>0</v>
      </c>
      <c r="Z229" s="29">
        <f t="shared" si="59"/>
        <v>12919.88</v>
      </c>
      <c r="AB229" s="1" t="s">
        <v>1451</v>
      </c>
      <c r="AC229" s="1" t="s">
        <v>137</v>
      </c>
      <c r="AD229" s="1" t="s">
        <v>1490</v>
      </c>
      <c r="AE229" s="1" t="s">
        <v>1622</v>
      </c>
      <c r="AF229" s="1" t="s">
        <v>1623</v>
      </c>
      <c r="AG229" s="1" t="s">
        <v>1624</v>
      </c>
      <c r="AH229" s="1">
        <v>3774</v>
      </c>
      <c r="AI229" s="1" t="s">
        <v>47</v>
      </c>
      <c r="AJ229" s="20">
        <v>1</v>
      </c>
      <c r="AK229" s="21">
        <v>0.34</v>
      </c>
      <c r="AL229" s="21">
        <v>0.2</v>
      </c>
      <c r="AM229" s="21">
        <v>0.4</v>
      </c>
      <c r="AN229" s="1" t="s">
        <v>48</v>
      </c>
      <c r="AO229" s="21">
        <v>59.95</v>
      </c>
      <c r="AP229" s="1" t="s">
        <v>49</v>
      </c>
      <c r="AQ229" s="1" t="s">
        <v>49</v>
      </c>
      <c r="AR229" s="1" t="s">
        <v>49</v>
      </c>
      <c r="AS229" s="1" t="s">
        <v>49</v>
      </c>
      <c r="AT229" s="1" t="s">
        <v>49</v>
      </c>
      <c r="AU229" s="1" t="s">
        <v>138</v>
      </c>
      <c r="AV229" s="1" t="s">
        <v>139</v>
      </c>
      <c r="AW229" s="1" t="s">
        <v>1625</v>
      </c>
      <c r="AX229" s="1" t="s">
        <v>47</v>
      </c>
      <c r="AY229" s="1" t="s">
        <v>50</v>
      </c>
      <c r="AZ229" s="1" t="s">
        <v>1626</v>
      </c>
      <c r="BA229" s="1" t="s">
        <v>1627</v>
      </c>
      <c r="BB229" s="1" t="s">
        <v>1627</v>
      </c>
      <c r="BC229" s="1" t="s">
        <v>692</v>
      </c>
      <c r="BD229" s="1" t="s">
        <v>693</v>
      </c>
      <c r="BE229" s="1" t="s">
        <v>179</v>
      </c>
      <c r="BF229" s="1" t="s">
        <v>52</v>
      </c>
      <c r="BG229" s="1" t="s">
        <v>53</v>
      </c>
      <c r="BH229" s="1" t="s">
        <v>47</v>
      </c>
      <c r="BI229" s="1" t="s">
        <v>159</v>
      </c>
    </row>
    <row r="230" spans="2:61" x14ac:dyDescent="0.25">
      <c r="B230" s="16">
        <f t="shared" si="60"/>
        <v>226</v>
      </c>
      <c r="C230" s="16" t="str">
        <f t="shared" si="61"/>
        <v>LHR</v>
      </c>
      <c r="D230" s="16" t="str">
        <f t="shared" si="62"/>
        <v>2025-08-09</v>
      </c>
      <c r="E230" s="16" t="str">
        <f t="shared" si="63"/>
        <v>99431913766</v>
      </c>
      <c r="F230" s="16" t="str">
        <f t="shared" si="64"/>
        <v>PGB026518218</v>
      </c>
      <c r="G230" s="16" t="str">
        <f t="shared" si="65"/>
        <v>이남규</v>
      </c>
      <c r="H230" s="16" t="str">
        <f t="shared" si="56"/>
        <v>간이(Simple)</v>
      </c>
      <c r="I230" s="16">
        <f t="shared" si="66"/>
        <v>217.25</v>
      </c>
      <c r="J230" s="16">
        <f t="shared" si="67"/>
        <v>1</v>
      </c>
      <c r="K230" s="43">
        <f t="shared" si="68"/>
        <v>0.34</v>
      </c>
      <c r="L230" s="43">
        <f t="shared" si="69"/>
        <v>0.5</v>
      </c>
      <c r="M230" s="43">
        <f t="shared" si="69"/>
        <v>0.5</v>
      </c>
      <c r="N230" s="43">
        <f t="shared" si="57"/>
        <v>0.5</v>
      </c>
      <c r="O230" s="23" t="str">
        <f t="shared" si="70"/>
        <v>PGB026518218</v>
      </c>
      <c r="P230" s="51">
        <f>VLOOKUP(C230,MAPPING!$B$24:$G$27,2,0)+(N230-0.5)/0.5*VLOOKUP(C230,MAPPING!$B$24:$G$27,4,0)</f>
        <v>7260</v>
      </c>
      <c r="Q230" s="72">
        <f>VLOOKUP(C230,MAPPING!$B$24:$G$27,6,0)</f>
        <v>4.0719439987913404</v>
      </c>
      <c r="R230" s="105">
        <f>Q230*VLOOKUP(C230,MAPPING!$B$24:$H$27,7,0)</f>
        <v>5659.8799999999992</v>
      </c>
      <c r="S230" s="29">
        <f>VLOOKUP(H230,MAPPING!$B$3:$D$12,3,0)</f>
        <v>1100</v>
      </c>
      <c r="T230" s="67">
        <f t="shared" si="58"/>
        <v>0</v>
      </c>
      <c r="U230" s="75">
        <v>0</v>
      </c>
      <c r="V230" s="29">
        <f>(J230*VLOOKUP(M230/J230,MAPPING!$B$15:$C$22,2,10))</f>
        <v>0</v>
      </c>
      <c r="W230" s="100">
        <v>0</v>
      </c>
      <c r="X230" s="68">
        <f>IFERROR(IF($M230&lt;6.000001,0,VLOOKUP($M230,할증료!$B:$C,2,1)),0)</f>
        <v>0</v>
      </c>
      <c r="Y230" s="67">
        <v>0</v>
      </c>
      <c r="Z230" s="29">
        <f t="shared" si="59"/>
        <v>14019.88</v>
      </c>
      <c r="AB230" s="1" t="s">
        <v>1451</v>
      </c>
      <c r="AC230" s="1" t="s">
        <v>137</v>
      </c>
      <c r="AD230" s="1" t="s">
        <v>1490</v>
      </c>
      <c r="AE230" s="1" t="s">
        <v>1628</v>
      </c>
      <c r="AF230" s="1" t="s">
        <v>337</v>
      </c>
      <c r="AG230" s="1" t="s">
        <v>338</v>
      </c>
      <c r="AH230" s="1">
        <v>22687</v>
      </c>
      <c r="AI230" s="1" t="s">
        <v>47</v>
      </c>
      <c r="AJ230" s="20">
        <v>1</v>
      </c>
      <c r="AK230" s="21">
        <v>0.34</v>
      </c>
      <c r="AL230" s="21">
        <v>0.5</v>
      </c>
      <c r="AM230" s="21">
        <v>0.5</v>
      </c>
      <c r="AN230" s="1" t="s">
        <v>56</v>
      </c>
      <c r="AO230" s="21">
        <v>217.25</v>
      </c>
      <c r="AP230" s="1" t="s">
        <v>49</v>
      </c>
      <c r="AQ230" s="1" t="s">
        <v>49</v>
      </c>
      <c r="AR230" s="1" t="s">
        <v>49</v>
      </c>
      <c r="AS230" s="1" t="s">
        <v>49</v>
      </c>
      <c r="AT230" s="1" t="s">
        <v>49</v>
      </c>
      <c r="AU230" s="1" t="s">
        <v>138</v>
      </c>
      <c r="AV230" s="1" t="s">
        <v>139</v>
      </c>
      <c r="AW230" s="1" t="s">
        <v>1629</v>
      </c>
      <c r="AX230" s="1" t="s">
        <v>47</v>
      </c>
      <c r="AY230" s="1" t="s">
        <v>50</v>
      </c>
      <c r="AZ230" s="1" t="s">
        <v>1630</v>
      </c>
      <c r="BA230" s="1" t="s">
        <v>1631</v>
      </c>
      <c r="BB230" s="1" t="s">
        <v>1631</v>
      </c>
      <c r="BC230" s="1" t="s">
        <v>692</v>
      </c>
      <c r="BD230" s="1" t="s">
        <v>693</v>
      </c>
      <c r="BE230" s="1" t="s">
        <v>179</v>
      </c>
      <c r="BF230" s="1" t="s">
        <v>52</v>
      </c>
      <c r="BG230" s="1" t="s">
        <v>53</v>
      </c>
      <c r="BH230" s="1" t="s">
        <v>47</v>
      </c>
      <c r="BI230" s="1" t="s">
        <v>159</v>
      </c>
    </row>
    <row r="231" spans="2:61" x14ac:dyDescent="0.25">
      <c r="B231" s="16">
        <f t="shared" si="60"/>
        <v>227</v>
      </c>
      <c r="C231" s="16" t="str">
        <f t="shared" si="61"/>
        <v>LHR</v>
      </c>
      <c r="D231" s="16" t="str">
        <f t="shared" si="62"/>
        <v>2025-08-09</v>
      </c>
      <c r="E231" s="16" t="str">
        <f t="shared" si="63"/>
        <v>99431913766</v>
      </c>
      <c r="F231" s="16" t="str">
        <f t="shared" si="64"/>
        <v>PGB026518215</v>
      </c>
      <c r="G231" s="16" t="str">
        <f t="shared" si="65"/>
        <v>이진규</v>
      </c>
      <c r="H231" s="16" t="str">
        <f t="shared" si="56"/>
        <v>목록(Manifest)</v>
      </c>
      <c r="I231" s="16">
        <f t="shared" si="66"/>
        <v>133.22</v>
      </c>
      <c r="J231" s="16">
        <f t="shared" si="67"/>
        <v>1</v>
      </c>
      <c r="K231" s="43">
        <f t="shared" si="68"/>
        <v>0.79</v>
      </c>
      <c r="L231" s="43">
        <f t="shared" si="69"/>
        <v>0.8</v>
      </c>
      <c r="M231" s="43">
        <f t="shared" si="69"/>
        <v>0.8</v>
      </c>
      <c r="N231" s="43">
        <f t="shared" si="57"/>
        <v>1</v>
      </c>
      <c r="O231" s="23" t="str">
        <f t="shared" si="70"/>
        <v>PGB026518215</v>
      </c>
      <c r="P231" s="51">
        <f>VLOOKUP(C231,MAPPING!$B$24:$G$27,2,0)+(N231-0.5)/0.5*VLOOKUP(C231,MAPPING!$B$24:$G$27,4,0)</f>
        <v>9710</v>
      </c>
      <c r="Q231" s="72">
        <f>VLOOKUP(C231,MAPPING!$B$24:$G$27,6,0)</f>
        <v>4.0719439987913404</v>
      </c>
      <c r="R231" s="105">
        <f>Q231*VLOOKUP(C231,MAPPING!$B$24:$H$27,7,0)</f>
        <v>5659.8799999999992</v>
      </c>
      <c r="S231" s="29">
        <f>VLOOKUP(H231,MAPPING!$B$3:$D$12,3,0)</f>
        <v>0</v>
      </c>
      <c r="T231" s="67">
        <f t="shared" si="58"/>
        <v>0</v>
      </c>
      <c r="U231" s="75">
        <v>0</v>
      </c>
      <c r="V231" s="29">
        <f>(J231*VLOOKUP(M231/J231,MAPPING!$B$15:$C$22,2,10))</f>
        <v>0</v>
      </c>
      <c r="W231" s="100">
        <v>0</v>
      </c>
      <c r="X231" s="68">
        <f>IFERROR(IF($M231&lt;6.000001,0,VLOOKUP($M231,할증료!$B:$C,2,1)),0)</f>
        <v>0</v>
      </c>
      <c r="Y231" s="67">
        <v>0</v>
      </c>
      <c r="Z231" s="29">
        <f t="shared" si="59"/>
        <v>15369.88</v>
      </c>
      <c r="AB231" s="1" t="s">
        <v>1451</v>
      </c>
      <c r="AC231" s="1" t="s">
        <v>137</v>
      </c>
      <c r="AD231" s="1" t="s">
        <v>1490</v>
      </c>
      <c r="AE231" s="1" t="s">
        <v>1632</v>
      </c>
      <c r="AF231" s="1" t="s">
        <v>468</v>
      </c>
      <c r="AG231" s="1" t="s">
        <v>469</v>
      </c>
      <c r="AH231" s="1">
        <v>6720</v>
      </c>
      <c r="AI231" s="1" t="s">
        <v>47</v>
      </c>
      <c r="AJ231" s="20">
        <v>1</v>
      </c>
      <c r="AK231" s="21">
        <v>0.79</v>
      </c>
      <c r="AL231" s="21">
        <v>0.8</v>
      </c>
      <c r="AM231" s="21">
        <v>0.8</v>
      </c>
      <c r="AN231" s="1" t="s">
        <v>48</v>
      </c>
      <c r="AO231" s="21">
        <v>133.22</v>
      </c>
      <c r="AP231" s="1" t="s">
        <v>49</v>
      </c>
      <c r="AQ231" s="1" t="s">
        <v>49</v>
      </c>
      <c r="AR231" s="1" t="s">
        <v>49</v>
      </c>
      <c r="AS231" s="1" t="s">
        <v>49</v>
      </c>
      <c r="AT231" s="1" t="s">
        <v>49</v>
      </c>
      <c r="AU231" s="1" t="s">
        <v>138</v>
      </c>
      <c r="AV231" s="1" t="s">
        <v>139</v>
      </c>
      <c r="AW231" s="1" t="s">
        <v>1633</v>
      </c>
      <c r="AX231" s="1" t="s">
        <v>47</v>
      </c>
      <c r="AY231" s="1" t="s">
        <v>50</v>
      </c>
      <c r="AZ231" s="1" t="s">
        <v>1634</v>
      </c>
      <c r="BA231" s="1" t="s">
        <v>1635</v>
      </c>
      <c r="BB231" s="1" t="s">
        <v>1635</v>
      </c>
      <c r="BC231" s="1" t="s">
        <v>692</v>
      </c>
      <c r="BD231" s="1" t="s">
        <v>693</v>
      </c>
      <c r="BE231" s="1" t="s">
        <v>179</v>
      </c>
      <c r="BF231" s="1" t="s">
        <v>52</v>
      </c>
      <c r="BG231" s="1" t="s">
        <v>53</v>
      </c>
      <c r="BH231" s="1" t="s">
        <v>47</v>
      </c>
      <c r="BI231" s="1" t="s">
        <v>159</v>
      </c>
    </row>
    <row r="232" spans="2:61" x14ac:dyDescent="0.25">
      <c r="B232" s="16">
        <f t="shared" si="60"/>
        <v>228</v>
      </c>
      <c r="C232" s="16" t="str">
        <f t="shared" si="61"/>
        <v>LHR</v>
      </c>
      <c r="D232" s="16" t="str">
        <f t="shared" si="62"/>
        <v>2025-08-09</v>
      </c>
      <c r="E232" s="16" t="str">
        <f t="shared" si="63"/>
        <v>99431913766</v>
      </c>
      <c r="F232" s="16" t="str">
        <f t="shared" si="64"/>
        <v>PGB026518214</v>
      </c>
      <c r="G232" s="16" t="str">
        <f t="shared" si="65"/>
        <v>장욱</v>
      </c>
      <c r="H232" s="16" t="str">
        <f t="shared" si="56"/>
        <v>목록(Manifest)</v>
      </c>
      <c r="I232" s="16">
        <f t="shared" si="66"/>
        <v>15.99</v>
      </c>
      <c r="J232" s="16">
        <f t="shared" si="67"/>
        <v>1</v>
      </c>
      <c r="K232" s="43">
        <f t="shared" si="68"/>
        <v>0.28999999999999998</v>
      </c>
      <c r="L232" s="43">
        <f t="shared" si="69"/>
        <v>0.3</v>
      </c>
      <c r="M232" s="43">
        <f t="shared" si="69"/>
        <v>0.3</v>
      </c>
      <c r="N232" s="43">
        <f t="shared" si="57"/>
        <v>0.5</v>
      </c>
      <c r="O232" s="23" t="str">
        <f t="shared" si="70"/>
        <v>PGB026518214</v>
      </c>
      <c r="P232" s="51">
        <f>VLOOKUP(C232,MAPPING!$B$24:$G$27,2,0)+(N232-0.5)/0.5*VLOOKUP(C232,MAPPING!$B$24:$G$27,4,0)</f>
        <v>7260</v>
      </c>
      <c r="Q232" s="72">
        <f>VLOOKUP(C232,MAPPING!$B$24:$G$27,6,0)</f>
        <v>4.0719439987913404</v>
      </c>
      <c r="R232" s="105">
        <f>Q232*VLOOKUP(C232,MAPPING!$B$24:$H$27,7,0)</f>
        <v>5659.8799999999992</v>
      </c>
      <c r="S232" s="29">
        <f>VLOOKUP(H232,MAPPING!$B$3:$D$12,3,0)</f>
        <v>0</v>
      </c>
      <c r="T232" s="67">
        <f t="shared" si="58"/>
        <v>0</v>
      </c>
      <c r="U232" s="75">
        <v>0</v>
      </c>
      <c r="V232" s="29">
        <f>(J232*VLOOKUP(M232/J232,MAPPING!$B$15:$C$22,2,10))</f>
        <v>0</v>
      </c>
      <c r="W232" s="100">
        <v>0</v>
      </c>
      <c r="X232" s="68">
        <f>IFERROR(IF($M232&lt;6.000001,0,VLOOKUP($M232,할증료!$B:$C,2,1)),0)</f>
        <v>0</v>
      </c>
      <c r="Y232" s="67">
        <v>0</v>
      </c>
      <c r="Z232" s="29">
        <f t="shared" si="59"/>
        <v>12919.88</v>
      </c>
      <c r="AB232" s="1" t="s">
        <v>1451</v>
      </c>
      <c r="AC232" s="1" t="s">
        <v>137</v>
      </c>
      <c r="AD232" s="1" t="s">
        <v>1490</v>
      </c>
      <c r="AE232" s="1" t="s">
        <v>1636</v>
      </c>
      <c r="AF232" s="1" t="s">
        <v>1637</v>
      </c>
      <c r="AG232" s="1" t="s">
        <v>1638</v>
      </c>
      <c r="AH232" s="1">
        <v>57718</v>
      </c>
      <c r="AI232" s="1" t="s">
        <v>47</v>
      </c>
      <c r="AJ232" s="20">
        <v>1</v>
      </c>
      <c r="AK232" s="21">
        <v>0.28999999999999998</v>
      </c>
      <c r="AL232" s="21">
        <v>0.3</v>
      </c>
      <c r="AM232" s="21">
        <v>0.3</v>
      </c>
      <c r="AN232" s="1" t="s">
        <v>48</v>
      </c>
      <c r="AO232" s="21">
        <v>15.99</v>
      </c>
      <c r="AP232" s="1" t="s">
        <v>49</v>
      </c>
      <c r="AQ232" s="1" t="s">
        <v>49</v>
      </c>
      <c r="AR232" s="1" t="s">
        <v>49</v>
      </c>
      <c r="AS232" s="1" t="s">
        <v>49</v>
      </c>
      <c r="AT232" s="1" t="s">
        <v>49</v>
      </c>
      <c r="AU232" s="1" t="s">
        <v>138</v>
      </c>
      <c r="AV232" s="1" t="s">
        <v>139</v>
      </c>
      <c r="AW232" s="1" t="s">
        <v>1639</v>
      </c>
      <c r="AX232" s="1" t="s">
        <v>47</v>
      </c>
      <c r="AY232" s="1" t="s">
        <v>50</v>
      </c>
      <c r="AZ232" s="1" t="s">
        <v>1640</v>
      </c>
      <c r="BA232" s="1" t="s">
        <v>1641</v>
      </c>
      <c r="BB232" s="1" t="s">
        <v>1641</v>
      </c>
      <c r="BC232" s="1" t="s">
        <v>692</v>
      </c>
      <c r="BD232" s="1" t="s">
        <v>693</v>
      </c>
      <c r="BE232" s="1" t="s">
        <v>179</v>
      </c>
      <c r="BF232" s="1" t="s">
        <v>52</v>
      </c>
      <c r="BG232" s="1" t="s">
        <v>53</v>
      </c>
      <c r="BH232" s="1" t="s">
        <v>47</v>
      </c>
      <c r="BI232" s="1" t="s">
        <v>159</v>
      </c>
    </row>
    <row r="233" spans="2:61" x14ac:dyDescent="0.25">
      <c r="B233" s="16">
        <f t="shared" si="60"/>
        <v>229</v>
      </c>
      <c r="C233" s="16" t="str">
        <f t="shared" si="61"/>
        <v>LHR</v>
      </c>
      <c r="D233" s="16" t="str">
        <f t="shared" si="62"/>
        <v>2025-08-09</v>
      </c>
      <c r="E233" s="16" t="str">
        <f t="shared" si="63"/>
        <v>99431913766</v>
      </c>
      <c r="F233" s="16" t="str">
        <f t="shared" si="64"/>
        <v>PGB026518213</v>
      </c>
      <c r="G233" s="16" t="str">
        <f t="shared" si="65"/>
        <v>어연오</v>
      </c>
      <c r="H233" s="16" t="str">
        <f t="shared" si="56"/>
        <v>목록(Manifest)</v>
      </c>
      <c r="I233" s="16">
        <f t="shared" si="66"/>
        <v>106.71</v>
      </c>
      <c r="J233" s="16">
        <f t="shared" si="67"/>
        <v>1</v>
      </c>
      <c r="K233" s="43">
        <f t="shared" si="68"/>
        <v>0.45</v>
      </c>
      <c r="L233" s="43">
        <f t="shared" si="69"/>
        <v>0.3</v>
      </c>
      <c r="M233" s="43">
        <f t="shared" si="69"/>
        <v>0.5</v>
      </c>
      <c r="N233" s="43">
        <f t="shared" si="57"/>
        <v>0.5</v>
      </c>
      <c r="O233" s="23" t="str">
        <f t="shared" si="70"/>
        <v>PGB026518213</v>
      </c>
      <c r="P233" s="51">
        <f>VLOOKUP(C233,MAPPING!$B$24:$G$27,2,0)+(N233-0.5)/0.5*VLOOKUP(C233,MAPPING!$B$24:$G$27,4,0)</f>
        <v>7260</v>
      </c>
      <c r="Q233" s="72">
        <f>VLOOKUP(C233,MAPPING!$B$24:$G$27,6,0)</f>
        <v>4.0719439987913404</v>
      </c>
      <c r="R233" s="105">
        <f>Q233*VLOOKUP(C233,MAPPING!$B$24:$H$27,7,0)</f>
        <v>5659.8799999999992</v>
      </c>
      <c r="S233" s="29">
        <f>VLOOKUP(H233,MAPPING!$B$3:$D$12,3,0)</f>
        <v>0</v>
      </c>
      <c r="T233" s="67">
        <f t="shared" si="58"/>
        <v>0</v>
      </c>
      <c r="U233" s="75">
        <v>0</v>
      </c>
      <c r="V233" s="29">
        <f>(J233*VLOOKUP(M233/J233,MAPPING!$B$15:$C$22,2,10))</f>
        <v>0</v>
      </c>
      <c r="W233" s="100">
        <v>0</v>
      </c>
      <c r="X233" s="68">
        <f>IFERROR(IF($M233&lt;6.000001,0,VLOOKUP($M233,할증료!$B:$C,2,1)),0)</f>
        <v>0</v>
      </c>
      <c r="Y233" s="67">
        <v>0</v>
      </c>
      <c r="Z233" s="29">
        <f t="shared" si="59"/>
        <v>12919.88</v>
      </c>
      <c r="AB233" s="1" t="s">
        <v>1451</v>
      </c>
      <c r="AC233" s="1" t="s">
        <v>137</v>
      </c>
      <c r="AD233" s="1" t="s">
        <v>1490</v>
      </c>
      <c r="AE233" s="1" t="s">
        <v>1642</v>
      </c>
      <c r="AF233" s="1" t="s">
        <v>1643</v>
      </c>
      <c r="AG233" s="1" t="s">
        <v>1644</v>
      </c>
      <c r="AH233" s="1">
        <v>28660</v>
      </c>
      <c r="AI233" s="1" t="s">
        <v>47</v>
      </c>
      <c r="AJ233" s="20">
        <v>1</v>
      </c>
      <c r="AK233" s="21">
        <v>0.45</v>
      </c>
      <c r="AL233" s="21">
        <v>0.3</v>
      </c>
      <c r="AM233" s="21">
        <v>0.5</v>
      </c>
      <c r="AN233" s="1" t="s">
        <v>48</v>
      </c>
      <c r="AO233" s="21">
        <v>106.71</v>
      </c>
      <c r="AP233" s="1" t="s">
        <v>49</v>
      </c>
      <c r="AQ233" s="1" t="s">
        <v>49</v>
      </c>
      <c r="AR233" s="1" t="s">
        <v>49</v>
      </c>
      <c r="AS233" s="1" t="s">
        <v>49</v>
      </c>
      <c r="AT233" s="1" t="s">
        <v>49</v>
      </c>
      <c r="AU233" s="1" t="s">
        <v>138</v>
      </c>
      <c r="AV233" s="1" t="s">
        <v>139</v>
      </c>
      <c r="AW233" s="1" t="s">
        <v>1645</v>
      </c>
      <c r="AX233" s="1" t="s">
        <v>47</v>
      </c>
      <c r="AY233" s="1" t="s">
        <v>50</v>
      </c>
      <c r="AZ233" s="1" t="s">
        <v>1646</v>
      </c>
      <c r="BA233" s="1" t="s">
        <v>1647</v>
      </c>
      <c r="BB233" s="1" t="s">
        <v>1647</v>
      </c>
      <c r="BC233" s="1" t="s">
        <v>692</v>
      </c>
      <c r="BD233" s="1" t="s">
        <v>693</v>
      </c>
      <c r="BE233" s="1" t="s">
        <v>179</v>
      </c>
      <c r="BF233" s="1" t="s">
        <v>52</v>
      </c>
      <c r="BG233" s="1" t="s">
        <v>53</v>
      </c>
      <c r="BH233" s="1" t="s">
        <v>47</v>
      </c>
      <c r="BI233" s="1" t="s">
        <v>159</v>
      </c>
    </row>
    <row r="234" spans="2:61" x14ac:dyDescent="0.25">
      <c r="B234" s="16">
        <f t="shared" si="60"/>
        <v>230</v>
      </c>
      <c r="C234" s="16" t="str">
        <f t="shared" si="61"/>
        <v>LHR</v>
      </c>
      <c r="D234" s="16" t="str">
        <f t="shared" si="62"/>
        <v>2025-08-09</v>
      </c>
      <c r="E234" s="16" t="str">
        <f t="shared" si="63"/>
        <v>99431913766</v>
      </c>
      <c r="F234" s="16" t="str">
        <f t="shared" si="64"/>
        <v>PGB026518210</v>
      </c>
      <c r="G234" s="16" t="str">
        <f t="shared" si="65"/>
        <v>손규동</v>
      </c>
      <c r="H234" s="16" t="str">
        <f t="shared" si="56"/>
        <v>목록(Manifest)</v>
      </c>
      <c r="I234" s="16">
        <f t="shared" si="66"/>
        <v>71.92</v>
      </c>
      <c r="J234" s="16">
        <f t="shared" si="67"/>
        <v>1</v>
      </c>
      <c r="K234" s="43">
        <f t="shared" si="68"/>
        <v>1.27</v>
      </c>
      <c r="L234" s="43">
        <f t="shared" si="69"/>
        <v>1.1000000000000001</v>
      </c>
      <c r="M234" s="43">
        <f t="shared" si="69"/>
        <v>1.3</v>
      </c>
      <c r="N234" s="43">
        <f t="shared" si="57"/>
        <v>1.5</v>
      </c>
      <c r="O234" s="23" t="str">
        <f t="shared" si="70"/>
        <v>PGB026518210</v>
      </c>
      <c r="P234" s="51">
        <f>VLOOKUP(C234,MAPPING!$B$24:$G$27,2,0)+(N234-0.5)/0.5*VLOOKUP(C234,MAPPING!$B$24:$G$27,4,0)</f>
        <v>12160</v>
      </c>
      <c r="Q234" s="72">
        <f>VLOOKUP(C234,MAPPING!$B$24:$G$27,6,0)</f>
        <v>4.0719439987913404</v>
      </c>
      <c r="R234" s="105">
        <f>Q234*VLOOKUP(C234,MAPPING!$B$24:$H$27,7,0)</f>
        <v>5659.8799999999992</v>
      </c>
      <c r="S234" s="29">
        <f>VLOOKUP(H234,MAPPING!$B$3:$D$12,3,0)</f>
        <v>0</v>
      </c>
      <c r="T234" s="67">
        <f t="shared" si="58"/>
        <v>0</v>
      </c>
      <c r="U234" s="75">
        <v>0</v>
      </c>
      <c r="V234" s="29">
        <f>(J234*VLOOKUP(M234/J234,MAPPING!$B$15:$C$22,2,10))</f>
        <v>0</v>
      </c>
      <c r="W234" s="100">
        <v>0</v>
      </c>
      <c r="X234" s="68">
        <f>IFERROR(IF($M234&lt;6.000001,0,VLOOKUP($M234,할증료!$B:$C,2,1)),0)</f>
        <v>0</v>
      </c>
      <c r="Y234" s="67">
        <v>0</v>
      </c>
      <c r="Z234" s="29">
        <f t="shared" si="59"/>
        <v>17819.879999999997</v>
      </c>
      <c r="AB234" s="1" t="s">
        <v>1451</v>
      </c>
      <c r="AC234" s="1" t="s">
        <v>137</v>
      </c>
      <c r="AD234" s="1" t="s">
        <v>1490</v>
      </c>
      <c r="AE234" s="1" t="s">
        <v>1648</v>
      </c>
      <c r="AF234" s="1" t="s">
        <v>1649</v>
      </c>
      <c r="AG234" s="1" t="s">
        <v>1650</v>
      </c>
      <c r="AH234" s="1">
        <v>35229</v>
      </c>
      <c r="AI234" s="1" t="s">
        <v>47</v>
      </c>
      <c r="AJ234" s="20">
        <v>1</v>
      </c>
      <c r="AK234" s="21">
        <v>1.27</v>
      </c>
      <c r="AL234" s="21">
        <v>1.1000000000000001</v>
      </c>
      <c r="AM234" s="21">
        <v>1.3</v>
      </c>
      <c r="AN234" s="1" t="s">
        <v>48</v>
      </c>
      <c r="AO234" s="21">
        <v>71.92</v>
      </c>
      <c r="AP234" s="1" t="s">
        <v>49</v>
      </c>
      <c r="AQ234" s="1" t="s">
        <v>49</v>
      </c>
      <c r="AR234" s="1" t="s">
        <v>49</v>
      </c>
      <c r="AS234" s="1" t="s">
        <v>49</v>
      </c>
      <c r="AT234" s="1" t="s">
        <v>49</v>
      </c>
      <c r="AU234" s="1" t="s">
        <v>138</v>
      </c>
      <c r="AV234" s="1" t="s">
        <v>139</v>
      </c>
      <c r="AW234" s="1" t="s">
        <v>1651</v>
      </c>
      <c r="AX234" s="1" t="s">
        <v>47</v>
      </c>
      <c r="AY234" s="1" t="s">
        <v>50</v>
      </c>
      <c r="AZ234" s="1" t="s">
        <v>1652</v>
      </c>
      <c r="BA234" s="1" t="s">
        <v>1653</v>
      </c>
      <c r="BB234" s="1" t="s">
        <v>1653</v>
      </c>
      <c r="BC234" s="1" t="s">
        <v>692</v>
      </c>
      <c r="BD234" s="1" t="s">
        <v>693</v>
      </c>
      <c r="BE234" s="1" t="s">
        <v>179</v>
      </c>
      <c r="BF234" s="1" t="s">
        <v>52</v>
      </c>
      <c r="BG234" s="1" t="s">
        <v>53</v>
      </c>
      <c r="BH234" s="1" t="s">
        <v>47</v>
      </c>
      <c r="BI234" s="1" t="s">
        <v>159</v>
      </c>
    </row>
    <row r="235" spans="2:61" x14ac:dyDescent="0.25">
      <c r="B235" s="16">
        <f t="shared" si="60"/>
        <v>231</v>
      </c>
      <c r="C235" s="16" t="str">
        <f t="shared" si="61"/>
        <v>LHR</v>
      </c>
      <c r="D235" s="16" t="str">
        <f t="shared" si="62"/>
        <v>2025-08-09</v>
      </c>
      <c r="E235" s="16" t="str">
        <f t="shared" si="63"/>
        <v>99431913766</v>
      </c>
      <c r="F235" s="16" t="str">
        <f t="shared" si="64"/>
        <v>PGB026518209</v>
      </c>
      <c r="G235" s="16" t="str">
        <f t="shared" si="65"/>
        <v>김효숙</v>
      </c>
      <c r="H235" s="16" t="str">
        <f t="shared" si="56"/>
        <v>목록(Manifest)</v>
      </c>
      <c r="I235" s="16">
        <f t="shared" si="66"/>
        <v>146.54</v>
      </c>
      <c r="J235" s="16">
        <f t="shared" si="67"/>
        <v>1</v>
      </c>
      <c r="K235" s="43">
        <f t="shared" si="68"/>
        <v>0.88</v>
      </c>
      <c r="L235" s="43">
        <f t="shared" si="69"/>
        <v>0.8</v>
      </c>
      <c r="M235" s="43">
        <f t="shared" si="69"/>
        <v>0.9</v>
      </c>
      <c r="N235" s="43">
        <f t="shared" si="57"/>
        <v>1</v>
      </c>
      <c r="O235" s="23" t="str">
        <f t="shared" si="70"/>
        <v>PGB026518209</v>
      </c>
      <c r="P235" s="51">
        <f>VLOOKUP(C235,MAPPING!$B$24:$G$27,2,0)+(N235-0.5)/0.5*VLOOKUP(C235,MAPPING!$B$24:$G$27,4,0)</f>
        <v>9710</v>
      </c>
      <c r="Q235" s="72">
        <f>VLOOKUP(C235,MAPPING!$B$24:$G$27,6,0)</f>
        <v>4.0719439987913404</v>
      </c>
      <c r="R235" s="105">
        <f>Q235*VLOOKUP(C235,MAPPING!$B$24:$H$27,7,0)</f>
        <v>5659.8799999999992</v>
      </c>
      <c r="S235" s="29">
        <f>VLOOKUP(H235,MAPPING!$B$3:$D$12,3,0)</f>
        <v>0</v>
      </c>
      <c r="T235" s="67">
        <f t="shared" si="58"/>
        <v>0</v>
      </c>
      <c r="U235" s="75">
        <v>0</v>
      </c>
      <c r="V235" s="29">
        <f>(J235*VLOOKUP(M235/J235,MAPPING!$B$15:$C$22,2,10))</f>
        <v>0</v>
      </c>
      <c r="W235" s="100">
        <v>0</v>
      </c>
      <c r="X235" s="68">
        <f>IFERROR(IF($M235&lt;6.000001,0,VLOOKUP($M235,할증료!$B:$C,2,1)),0)</f>
        <v>0</v>
      </c>
      <c r="Y235" s="67">
        <v>0</v>
      </c>
      <c r="Z235" s="29">
        <f t="shared" si="59"/>
        <v>15369.88</v>
      </c>
      <c r="AB235" s="1" t="s">
        <v>1451</v>
      </c>
      <c r="AC235" s="1" t="s">
        <v>137</v>
      </c>
      <c r="AD235" s="1" t="s">
        <v>1490</v>
      </c>
      <c r="AE235" s="1" t="s">
        <v>1654</v>
      </c>
      <c r="AF235" s="1" t="s">
        <v>185</v>
      </c>
      <c r="AG235" s="1" t="s">
        <v>186</v>
      </c>
      <c r="AH235" s="1">
        <v>2831</v>
      </c>
      <c r="AI235" s="1" t="s">
        <v>47</v>
      </c>
      <c r="AJ235" s="20">
        <v>1</v>
      </c>
      <c r="AK235" s="21">
        <v>0.88</v>
      </c>
      <c r="AL235" s="21">
        <v>0.8</v>
      </c>
      <c r="AM235" s="21">
        <v>0.9</v>
      </c>
      <c r="AN235" s="1" t="s">
        <v>48</v>
      </c>
      <c r="AO235" s="21">
        <v>146.54</v>
      </c>
      <c r="AP235" s="1" t="s">
        <v>49</v>
      </c>
      <c r="AQ235" s="1" t="s">
        <v>49</v>
      </c>
      <c r="AR235" s="1" t="s">
        <v>49</v>
      </c>
      <c r="AS235" s="1" t="s">
        <v>49</v>
      </c>
      <c r="AT235" s="1" t="s">
        <v>49</v>
      </c>
      <c r="AU235" s="1" t="s">
        <v>138</v>
      </c>
      <c r="AV235" s="1" t="s">
        <v>139</v>
      </c>
      <c r="AW235" s="1" t="s">
        <v>187</v>
      </c>
      <c r="AX235" s="1" t="s">
        <v>47</v>
      </c>
      <c r="AY235" s="1" t="s">
        <v>50</v>
      </c>
      <c r="AZ235" s="1" t="s">
        <v>1655</v>
      </c>
      <c r="BA235" s="1" t="s">
        <v>1656</v>
      </c>
      <c r="BB235" s="1" t="s">
        <v>1656</v>
      </c>
      <c r="BC235" s="1" t="s">
        <v>692</v>
      </c>
      <c r="BD235" s="1" t="s">
        <v>693</v>
      </c>
      <c r="BE235" s="1" t="s">
        <v>179</v>
      </c>
      <c r="BF235" s="1" t="s">
        <v>52</v>
      </c>
      <c r="BG235" s="1" t="s">
        <v>53</v>
      </c>
      <c r="BH235" s="1" t="s">
        <v>47</v>
      </c>
      <c r="BI235" s="1" t="s">
        <v>159</v>
      </c>
    </row>
    <row r="236" spans="2:61" x14ac:dyDescent="0.25">
      <c r="B236" s="16">
        <f t="shared" si="60"/>
        <v>232</v>
      </c>
      <c r="C236" s="16" t="str">
        <f t="shared" si="61"/>
        <v>LHR</v>
      </c>
      <c r="D236" s="16" t="str">
        <f t="shared" si="62"/>
        <v>2025-08-09</v>
      </c>
      <c r="E236" s="16" t="str">
        <f t="shared" si="63"/>
        <v>99431913766</v>
      </c>
      <c r="F236" s="16" t="str">
        <f t="shared" si="64"/>
        <v>PGB026518192</v>
      </c>
      <c r="G236" s="16" t="str">
        <f t="shared" si="65"/>
        <v>김수안</v>
      </c>
      <c r="H236" s="16" t="str">
        <f t="shared" si="56"/>
        <v>목록(Manifest)</v>
      </c>
      <c r="I236" s="16">
        <f t="shared" si="66"/>
        <v>25.31</v>
      </c>
      <c r="J236" s="16">
        <f t="shared" si="67"/>
        <v>1</v>
      </c>
      <c r="K236" s="43">
        <f t="shared" si="68"/>
        <v>0.35</v>
      </c>
      <c r="L236" s="43">
        <f t="shared" si="69"/>
        <v>0.5</v>
      </c>
      <c r="M236" s="43">
        <f t="shared" si="69"/>
        <v>0.5</v>
      </c>
      <c r="N236" s="43">
        <f t="shared" si="57"/>
        <v>0.5</v>
      </c>
      <c r="O236" s="23" t="str">
        <f t="shared" si="70"/>
        <v>PGB026518192</v>
      </c>
      <c r="P236" s="51">
        <f>VLOOKUP(C236,MAPPING!$B$24:$G$27,2,0)+(N236-0.5)/0.5*VLOOKUP(C236,MAPPING!$B$24:$G$27,4,0)</f>
        <v>7260</v>
      </c>
      <c r="Q236" s="72">
        <f>VLOOKUP(C236,MAPPING!$B$24:$G$27,6,0)</f>
        <v>4.0719439987913404</v>
      </c>
      <c r="R236" s="105">
        <f>Q236*VLOOKUP(C236,MAPPING!$B$24:$H$27,7,0)</f>
        <v>5659.8799999999992</v>
      </c>
      <c r="S236" s="29">
        <f>VLOOKUP(H236,MAPPING!$B$3:$D$12,3,0)</f>
        <v>0</v>
      </c>
      <c r="T236" s="67">
        <f t="shared" si="58"/>
        <v>0</v>
      </c>
      <c r="U236" s="75">
        <v>0</v>
      </c>
      <c r="V236" s="29">
        <f>(J236*VLOOKUP(M236/J236,MAPPING!$B$15:$C$22,2,10))</f>
        <v>0</v>
      </c>
      <c r="W236" s="100">
        <v>0</v>
      </c>
      <c r="X236" s="68">
        <f>IFERROR(IF($M236&lt;6.000001,0,VLOOKUP($M236,할증료!$B:$C,2,1)),0)</f>
        <v>0</v>
      </c>
      <c r="Y236" s="67">
        <v>0</v>
      </c>
      <c r="Z236" s="29">
        <f t="shared" si="59"/>
        <v>12919.88</v>
      </c>
      <c r="AB236" s="1" t="s">
        <v>1451</v>
      </c>
      <c r="AC236" s="1" t="s">
        <v>137</v>
      </c>
      <c r="AD236" s="1" t="s">
        <v>1490</v>
      </c>
      <c r="AE236" s="1" t="s">
        <v>1657</v>
      </c>
      <c r="AF236" s="1" t="s">
        <v>1658</v>
      </c>
      <c r="AG236" s="1" t="s">
        <v>1659</v>
      </c>
      <c r="AH236" s="1">
        <v>12254</v>
      </c>
      <c r="AI236" s="1" t="s">
        <v>47</v>
      </c>
      <c r="AJ236" s="20">
        <v>1</v>
      </c>
      <c r="AK236" s="21">
        <v>0.35</v>
      </c>
      <c r="AL236" s="21">
        <v>0.5</v>
      </c>
      <c r="AM236" s="21">
        <v>0.5</v>
      </c>
      <c r="AN236" s="1" t="s">
        <v>48</v>
      </c>
      <c r="AO236" s="21">
        <v>25.31</v>
      </c>
      <c r="AP236" s="1" t="s">
        <v>49</v>
      </c>
      <c r="AQ236" s="1" t="s">
        <v>49</v>
      </c>
      <c r="AR236" s="1" t="s">
        <v>49</v>
      </c>
      <c r="AS236" s="1" t="s">
        <v>49</v>
      </c>
      <c r="AT236" s="1" t="s">
        <v>49</v>
      </c>
      <c r="AU236" s="1" t="s">
        <v>138</v>
      </c>
      <c r="AV236" s="1" t="s">
        <v>139</v>
      </c>
      <c r="AW236" s="1" t="s">
        <v>358</v>
      </c>
      <c r="AX236" s="1" t="s">
        <v>47</v>
      </c>
      <c r="AY236" s="1" t="s">
        <v>50</v>
      </c>
      <c r="AZ236" s="1" t="s">
        <v>1660</v>
      </c>
      <c r="BA236" s="1" t="s">
        <v>1661</v>
      </c>
      <c r="BB236" s="1" t="s">
        <v>1661</v>
      </c>
      <c r="BC236" s="1" t="s">
        <v>692</v>
      </c>
      <c r="BD236" s="1" t="s">
        <v>693</v>
      </c>
      <c r="BE236" s="1" t="s">
        <v>179</v>
      </c>
      <c r="BF236" s="1" t="s">
        <v>52</v>
      </c>
      <c r="BG236" s="1" t="s">
        <v>53</v>
      </c>
      <c r="BH236" s="1" t="s">
        <v>47</v>
      </c>
      <c r="BI236" s="1" t="s">
        <v>159</v>
      </c>
    </row>
    <row r="237" spans="2:61" x14ac:dyDescent="0.25">
      <c r="B237" s="16">
        <f t="shared" si="60"/>
        <v>233</v>
      </c>
      <c r="C237" s="16" t="str">
        <f t="shared" si="61"/>
        <v>LHR</v>
      </c>
      <c r="D237" s="16" t="str">
        <f t="shared" si="62"/>
        <v>2025-08-10</v>
      </c>
      <c r="E237" s="16" t="str">
        <f t="shared" si="63"/>
        <v>99431913770</v>
      </c>
      <c r="F237" s="16" t="str">
        <f t="shared" si="64"/>
        <v>PGB026518307</v>
      </c>
      <c r="G237" s="16" t="str">
        <f t="shared" si="65"/>
        <v>여선혁</v>
      </c>
      <c r="H237" s="16" t="str">
        <f t="shared" si="56"/>
        <v>목록(Manifest)</v>
      </c>
      <c r="I237" s="16">
        <f t="shared" si="66"/>
        <v>125.88</v>
      </c>
      <c r="J237" s="16">
        <f t="shared" si="67"/>
        <v>1</v>
      </c>
      <c r="K237" s="43">
        <f t="shared" si="68"/>
        <v>1.38</v>
      </c>
      <c r="L237" s="43">
        <f t="shared" si="69"/>
        <v>2.8</v>
      </c>
      <c r="M237" s="43">
        <f t="shared" si="69"/>
        <v>2.8</v>
      </c>
      <c r="N237" s="43">
        <f t="shared" si="57"/>
        <v>3</v>
      </c>
      <c r="O237" s="23" t="str">
        <f t="shared" si="70"/>
        <v>PGB026518307</v>
      </c>
      <c r="P237" s="51">
        <f>VLOOKUP(C237,MAPPING!$B$24:$G$27,2,0)+(N237-0.5)/0.5*VLOOKUP(C237,MAPPING!$B$24:$G$27,4,0)</f>
        <v>19510</v>
      </c>
      <c r="Q237" s="72">
        <f>VLOOKUP(C237,MAPPING!$B$24:$G$27,6,0)</f>
        <v>4.0719439987913404</v>
      </c>
      <c r="R237" s="105">
        <f>Q237*VLOOKUP(C237,MAPPING!$B$24:$H$27,7,0)</f>
        <v>5659.8799999999992</v>
      </c>
      <c r="S237" s="29">
        <f>VLOOKUP(H237,MAPPING!$B$3:$D$12,3,0)</f>
        <v>0</v>
      </c>
      <c r="T237" s="67">
        <f t="shared" si="58"/>
        <v>0</v>
      </c>
      <c r="U237" s="75">
        <v>0</v>
      </c>
      <c r="V237" s="29">
        <f>(J237*VLOOKUP(M237/J237,MAPPING!$B$15:$C$22,2,10))</f>
        <v>550</v>
      </c>
      <c r="W237" s="100">
        <v>0</v>
      </c>
      <c r="X237" s="68">
        <f>IFERROR(IF($M237&lt;6.000001,0,VLOOKUP($M237,할증료!$B:$C,2,1)),0)</f>
        <v>0</v>
      </c>
      <c r="Y237" s="67">
        <v>0</v>
      </c>
      <c r="Z237" s="29">
        <f t="shared" si="59"/>
        <v>25719.879999999997</v>
      </c>
      <c r="AB237" s="1" t="s">
        <v>1662</v>
      </c>
      <c r="AC237" s="1" t="s">
        <v>137</v>
      </c>
      <c r="AD237" s="1" t="s">
        <v>1663</v>
      </c>
      <c r="AE237" s="1" t="s">
        <v>1664</v>
      </c>
      <c r="AF237" s="1" t="s">
        <v>212</v>
      </c>
      <c r="AG237" s="1" t="s">
        <v>213</v>
      </c>
      <c r="AH237" s="1">
        <v>44667</v>
      </c>
      <c r="AI237" s="1" t="s">
        <v>47</v>
      </c>
      <c r="AJ237" s="20">
        <v>1</v>
      </c>
      <c r="AK237" s="21">
        <v>1.38</v>
      </c>
      <c r="AL237" s="21">
        <v>2.8</v>
      </c>
      <c r="AM237" s="21">
        <v>2.8</v>
      </c>
      <c r="AN237" s="1" t="s">
        <v>48</v>
      </c>
      <c r="AO237" s="21">
        <v>125.88</v>
      </c>
      <c r="AP237" s="1" t="s">
        <v>49</v>
      </c>
      <c r="AQ237" s="1" t="s">
        <v>49</v>
      </c>
      <c r="AR237" s="1" t="s">
        <v>49</v>
      </c>
      <c r="AS237" s="1" t="s">
        <v>49</v>
      </c>
      <c r="AT237" s="1" t="s">
        <v>49</v>
      </c>
      <c r="AU237" s="1" t="s">
        <v>138</v>
      </c>
      <c r="AV237" s="1" t="s">
        <v>139</v>
      </c>
      <c r="AW237" s="1" t="s">
        <v>1665</v>
      </c>
      <c r="AX237" s="1" t="s">
        <v>47</v>
      </c>
      <c r="AY237" s="1" t="s">
        <v>50</v>
      </c>
      <c r="AZ237" s="1" t="s">
        <v>1666</v>
      </c>
      <c r="BA237" s="1" t="s">
        <v>1667</v>
      </c>
      <c r="BB237" s="1" t="s">
        <v>1667</v>
      </c>
      <c r="BC237" s="1" t="s">
        <v>140</v>
      </c>
      <c r="BD237" s="1" t="s">
        <v>693</v>
      </c>
      <c r="BE237" s="1" t="s">
        <v>179</v>
      </c>
      <c r="BF237" s="1" t="s">
        <v>52</v>
      </c>
      <c r="BG237" s="1" t="s">
        <v>53</v>
      </c>
      <c r="BH237" s="1" t="s">
        <v>47</v>
      </c>
      <c r="BI237" s="1" t="s">
        <v>159</v>
      </c>
    </row>
    <row r="238" spans="2:61" x14ac:dyDescent="0.25">
      <c r="B238" s="16">
        <f t="shared" si="60"/>
        <v>234</v>
      </c>
      <c r="C238" s="16" t="str">
        <f t="shared" si="61"/>
        <v>LHR</v>
      </c>
      <c r="D238" s="16" t="str">
        <f t="shared" si="62"/>
        <v>2025-08-10</v>
      </c>
      <c r="E238" s="16" t="str">
        <f t="shared" si="63"/>
        <v>99431913770</v>
      </c>
      <c r="F238" s="16" t="str">
        <f t="shared" si="64"/>
        <v>PGB026517855</v>
      </c>
      <c r="G238" s="16" t="str">
        <f t="shared" si="65"/>
        <v>정영화</v>
      </c>
      <c r="H238" s="16" t="str">
        <f t="shared" si="56"/>
        <v>목록(Manifest)</v>
      </c>
      <c r="I238" s="16">
        <f t="shared" si="66"/>
        <v>47.09</v>
      </c>
      <c r="J238" s="16">
        <f t="shared" si="67"/>
        <v>1</v>
      </c>
      <c r="K238" s="43">
        <f t="shared" si="68"/>
        <v>0.24</v>
      </c>
      <c r="L238" s="43">
        <f t="shared" si="69"/>
        <v>0.2</v>
      </c>
      <c r="M238" s="43">
        <f t="shared" si="69"/>
        <v>0.3</v>
      </c>
      <c r="N238" s="43">
        <f t="shared" si="57"/>
        <v>0.5</v>
      </c>
      <c r="O238" s="23" t="str">
        <f t="shared" si="70"/>
        <v>PGB026517855</v>
      </c>
      <c r="P238" s="51">
        <f>VLOOKUP(C238,MAPPING!$B$24:$G$27,2,0)+(N238-0.5)/0.5*VLOOKUP(C238,MAPPING!$B$24:$G$27,4,0)</f>
        <v>7260</v>
      </c>
      <c r="Q238" s="72">
        <f>VLOOKUP(C238,MAPPING!$B$24:$G$27,6,0)</f>
        <v>4.0719439987913404</v>
      </c>
      <c r="R238" s="105">
        <f>Q238*VLOOKUP(C238,MAPPING!$B$24:$H$27,7,0)</f>
        <v>5659.8799999999992</v>
      </c>
      <c r="S238" s="29">
        <f>VLOOKUP(H238,MAPPING!$B$3:$D$12,3,0)</f>
        <v>0</v>
      </c>
      <c r="T238" s="67">
        <f t="shared" si="58"/>
        <v>0</v>
      </c>
      <c r="U238" s="75">
        <v>0</v>
      </c>
      <c r="V238" s="29">
        <f>(J238*VLOOKUP(M238/J238,MAPPING!$B$15:$C$22,2,10))</f>
        <v>0</v>
      </c>
      <c r="W238" s="100">
        <v>0</v>
      </c>
      <c r="X238" s="68">
        <f>IFERROR(IF($M238&lt;6.000001,0,VLOOKUP($M238,할증료!$B:$C,2,1)),0)</f>
        <v>0</v>
      </c>
      <c r="Y238" s="67">
        <f>영국현지부가서비스수수료!D126</f>
        <v>3881146.25</v>
      </c>
      <c r="Z238" s="29">
        <f t="shared" si="59"/>
        <v>3894066.13</v>
      </c>
      <c r="AB238" s="1" t="s">
        <v>1662</v>
      </c>
      <c r="AC238" s="1" t="s">
        <v>137</v>
      </c>
      <c r="AD238" s="1" t="s">
        <v>1663</v>
      </c>
      <c r="AE238" s="1" t="s">
        <v>1668</v>
      </c>
      <c r="AF238" s="1" t="s">
        <v>163</v>
      </c>
      <c r="AG238" s="1" t="s">
        <v>164</v>
      </c>
      <c r="AH238" s="1">
        <v>59713</v>
      </c>
      <c r="AI238" s="1" t="s">
        <v>47</v>
      </c>
      <c r="AJ238" s="20">
        <v>1</v>
      </c>
      <c r="AK238" s="21">
        <v>0.24</v>
      </c>
      <c r="AL238" s="21">
        <v>0.2</v>
      </c>
      <c r="AM238" s="21">
        <v>0.3</v>
      </c>
      <c r="AN238" s="1" t="s">
        <v>48</v>
      </c>
      <c r="AO238" s="21">
        <v>47.09</v>
      </c>
      <c r="AP238" s="1" t="s">
        <v>49</v>
      </c>
      <c r="AQ238" s="1" t="s">
        <v>49</v>
      </c>
      <c r="AR238" s="1" t="s">
        <v>49</v>
      </c>
      <c r="AS238" s="1" t="s">
        <v>49</v>
      </c>
      <c r="AT238" s="1" t="s">
        <v>49</v>
      </c>
      <c r="AU238" s="1" t="s">
        <v>138</v>
      </c>
      <c r="AV238" s="1" t="s">
        <v>139</v>
      </c>
      <c r="AW238" s="1" t="s">
        <v>1669</v>
      </c>
      <c r="AX238" s="1" t="s">
        <v>47</v>
      </c>
      <c r="AY238" s="1" t="s">
        <v>50</v>
      </c>
      <c r="AZ238" s="1" t="s">
        <v>1670</v>
      </c>
      <c r="BA238" s="1" t="s">
        <v>1671</v>
      </c>
      <c r="BB238" s="1" t="s">
        <v>1671</v>
      </c>
      <c r="BC238" s="1" t="s">
        <v>140</v>
      </c>
      <c r="BD238" s="1" t="s">
        <v>693</v>
      </c>
      <c r="BE238" s="1" t="s">
        <v>179</v>
      </c>
      <c r="BF238" s="1" t="s">
        <v>52</v>
      </c>
      <c r="BG238" s="1" t="s">
        <v>53</v>
      </c>
      <c r="BH238" s="1" t="s">
        <v>47</v>
      </c>
      <c r="BI238" s="1" t="s">
        <v>159</v>
      </c>
    </row>
    <row r="239" spans="2:61" x14ac:dyDescent="0.25">
      <c r="B239" s="16">
        <f t="shared" si="60"/>
        <v>235</v>
      </c>
      <c r="C239" s="16" t="str">
        <f t="shared" si="61"/>
        <v>LHR</v>
      </c>
      <c r="D239" s="16" t="str">
        <f t="shared" si="62"/>
        <v>2025-08-10</v>
      </c>
      <c r="E239" s="16" t="str">
        <f t="shared" si="63"/>
        <v>99431913770</v>
      </c>
      <c r="F239" s="16" t="str">
        <f t="shared" si="64"/>
        <v>PGB026518299</v>
      </c>
      <c r="G239" s="16" t="str">
        <f t="shared" si="65"/>
        <v>지정숙</v>
      </c>
      <c r="H239" s="16" t="str">
        <f t="shared" si="56"/>
        <v>일반(목록배제,Normal-Manifest Exception)</v>
      </c>
      <c r="I239" s="16">
        <f t="shared" si="66"/>
        <v>64.02</v>
      </c>
      <c r="J239" s="16">
        <f t="shared" si="67"/>
        <v>1</v>
      </c>
      <c r="K239" s="43">
        <f t="shared" si="68"/>
        <v>1.66</v>
      </c>
      <c r="L239" s="43">
        <f t="shared" si="69"/>
        <v>1</v>
      </c>
      <c r="M239" s="43">
        <f t="shared" si="69"/>
        <v>1.7</v>
      </c>
      <c r="N239" s="43">
        <f t="shared" si="57"/>
        <v>2</v>
      </c>
      <c r="O239" s="23" t="str">
        <f t="shared" si="70"/>
        <v>PGB026518299</v>
      </c>
      <c r="P239" s="51">
        <f>VLOOKUP(C239,MAPPING!$B$24:$G$27,2,0)+(N239-0.5)/0.5*VLOOKUP(C239,MAPPING!$B$24:$G$27,4,0)</f>
        <v>14610</v>
      </c>
      <c r="Q239" s="72">
        <f>VLOOKUP(C239,MAPPING!$B$24:$G$27,6,0)</f>
        <v>4.0719439987913404</v>
      </c>
      <c r="R239" s="105">
        <f>Q239*VLOOKUP(C239,MAPPING!$B$24:$H$27,7,0)</f>
        <v>5659.8799999999992</v>
      </c>
      <c r="S239" s="29">
        <f>VLOOKUP(H239,MAPPING!$B$3:$D$12,3,0)</f>
        <v>1100</v>
      </c>
      <c r="T239" s="67">
        <f t="shared" si="58"/>
        <v>0</v>
      </c>
      <c r="U239" s="75">
        <v>0</v>
      </c>
      <c r="V239" s="29">
        <f>(J239*VLOOKUP(M239/J239,MAPPING!$B$15:$C$22,2,10))</f>
        <v>0</v>
      </c>
      <c r="W239" s="100">
        <v>0</v>
      </c>
      <c r="X239" s="68">
        <f>IFERROR(IF($M239&lt;6.000001,0,VLOOKUP($M239,할증료!$B:$C,2,1)),0)</f>
        <v>0</v>
      </c>
      <c r="Y239" s="67">
        <v>0</v>
      </c>
      <c r="Z239" s="29">
        <f t="shared" si="59"/>
        <v>21369.879999999997</v>
      </c>
      <c r="AB239" s="1" t="s">
        <v>1662</v>
      </c>
      <c r="AC239" s="1" t="s">
        <v>137</v>
      </c>
      <c r="AD239" s="1" t="s">
        <v>1663</v>
      </c>
      <c r="AE239" s="1" t="s">
        <v>1672</v>
      </c>
      <c r="AF239" s="1" t="s">
        <v>1673</v>
      </c>
      <c r="AG239" s="1" t="s">
        <v>1674</v>
      </c>
      <c r="AH239" s="1">
        <v>48046</v>
      </c>
      <c r="AI239" s="1" t="s">
        <v>47</v>
      </c>
      <c r="AJ239" s="20">
        <v>1</v>
      </c>
      <c r="AK239" s="21">
        <v>1.66</v>
      </c>
      <c r="AL239" s="21">
        <v>1</v>
      </c>
      <c r="AM239" s="21">
        <v>1.7</v>
      </c>
      <c r="AN239" s="1" t="s">
        <v>54</v>
      </c>
      <c r="AO239" s="21">
        <v>64.02</v>
      </c>
      <c r="AP239" s="1" t="s">
        <v>49</v>
      </c>
      <c r="AQ239" s="1" t="s">
        <v>49</v>
      </c>
      <c r="AR239" s="1" t="s">
        <v>49</v>
      </c>
      <c r="AS239" s="1" t="s">
        <v>49</v>
      </c>
      <c r="AT239" s="1" t="s">
        <v>49</v>
      </c>
      <c r="AU239" s="1" t="s">
        <v>138</v>
      </c>
      <c r="AV239" s="1" t="s">
        <v>139</v>
      </c>
      <c r="AW239" s="1" t="s">
        <v>905</v>
      </c>
      <c r="AX239" s="1" t="s">
        <v>47</v>
      </c>
      <c r="AY239" s="1" t="s">
        <v>50</v>
      </c>
      <c r="AZ239" s="1" t="s">
        <v>1675</v>
      </c>
      <c r="BA239" s="1" t="s">
        <v>1676</v>
      </c>
      <c r="BB239" s="1" t="s">
        <v>1676</v>
      </c>
      <c r="BC239" s="1" t="s">
        <v>140</v>
      </c>
      <c r="BD239" s="1" t="s">
        <v>693</v>
      </c>
      <c r="BE239" s="1" t="s">
        <v>179</v>
      </c>
      <c r="BF239" s="1" t="s">
        <v>52</v>
      </c>
      <c r="BG239" s="1" t="s">
        <v>53</v>
      </c>
      <c r="BH239" s="1" t="s">
        <v>47</v>
      </c>
      <c r="BI239" s="1" t="s">
        <v>159</v>
      </c>
    </row>
    <row r="240" spans="2:61" x14ac:dyDescent="0.25">
      <c r="B240" s="16">
        <f t="shared" si="60"/>
        <v>236</v>
      </c>
      <c r="C240" s="16" t="str">
        <f t="shared" si="61"/>
        <v>LHR</v>
      </c>
      <c r="D240" s="16" t="str">
        <f t="shared" si="62"/>
        <v>2025-08-10</v>
      </c>
      <c r="E240" s="16" t="str">
        <f t="shared" si="63"/>
        <v>99431913770</v>
      </c>
      <c r="F240" s="16" t="str">
        <f t="shared" si="64"/>
        <v>PGB026518297</v>
      </c>
      <c r="G240" s="16" t="str">
        <f t="shared" si="65"/>
        <v>권현우</v>
      </c>
      <c r="H240" s="16" t="str">
        <f t="shared" si="56"/>
        <v>목록(Manifest)</v>
      </c>
      <c r="I240" s="16">
        <f t="shared" si="66"/>
        <v>66.680000000000007</v>
      </c>
      <c r="J240" s="16">
        <f t="shared" si="67"/>
        <v>1</v>
      </c>
      <c r="K240" s="43">
        <f t="shared" si="68"/>
        <v>1.1100000000000001</v>
      </c>
      <c r="L240" s="43">
        <f t="shared" si="69"/>
        <v>1.8</v>
      </c>
      <c r="M240" s="43">
        <f t="shared" si="69"/>
        <v>1.8</v>
      </c>
      <c r="N240" s="43">
        <f t="shared" si="57"/>
        <v>2</v>
      </c>
      <c r="O240" s="23" t="str">
        <f t="shared" si="70"/>
        <v>PGB026518297</v>
      </c>
      <c r="P240" s="51">
        <f>VLOOKUP(C240,MAPPING!$B$24:$G$27,2,0)+(N240-0.5)/0.5*VLOOKUP(C240,MAPPING!$B$24:$G$27,4,0)</f>
        <v>14610</v>
      </c>
      <c r="Q240" s="72">
        <f>VLOOKUP(C240,MAPPING!$B$24:$G$27,6,0)</f>
        <v>4.0719439987913404</v>
      </c>
      <c r="R240" s="105">
        <f>Q240*VLOOKUP(C240,MAPPING!$B$24:$H$27,7,0)</f>
        <v>5659.8799999999992</v>
      </c>
      <c r="S240" s="29">
        <f>VLOOKUP(H240,MAPPING!$B$3:$D$12,3,0)</f>
        <v>0</v>
      </c>
      <c r="T240" s="67">
        <f t="shared" si="58"/>
        <v>0</v>
      </c>
      <c r="U240" s="75">
        <v>0</v>
      </c>
      <c r="V240" s="29">
        <f>(J240*VLOOKUP(M240/J240,MAPPING!$B$15:$C$22,2,10))</f>
        <v>0</v>
      </c>
      <c r="W240" s="100">
        <v>0</v>
      </c>
      <c r="X240" s="68">
        <f>IFERROR(IF($M240&lt;6.000001,0,VLOOKUP($M240,할증료!$B:$C,2,1)),0)</f>
        <v>0</v>
      </c>
      <c r="Y240" s="67">
        <v>0</v>
      </c>
      <c r="Z240" s="29">
        <f t="shared" si="59"/>
        <v>20269.879999999997</v>
      </c>
      <c r="AB240" s="1" t="s">
        <v>1662</v>
      </c>
      <c r="AC240" s="1" t="s">
        <v>137</v>
      </c>
      <c r="AD240" s="1" t="s">
        <v>1663</v>
      </c>
      <c r="AE240" s="1" t="s">
        <v>1677</v>
      </c>
      <c r="AF240" s="1" t="s">
        <v>1678</v>
      </c>
      <c r="AG240" s="1" t="s">
        <v>1679</v>
      </c>
      <c r="AH240" s="1">
        <v>4733</v>
      </c>
      <c r="AI240" s="1" t="s">
        <v>47</v>
      </c>
      <c r="AJ240" s="20">
        <v>1</v>
      </c>
      <c r="AK240" s="21">
        <v>1.1100000000000001</v>
      </c>
      <c r="AL240" s="21">
        <v>1.8</v>
      </c>
      <c r="AM240" s="21">
        <v>1.8</v>
      </c>
      <c r="AN240" s="1" t="s">
        <v>48</v>
      </c>
      <c r="AO240" s="21">
        <v>66.680000000000007</v>
      </c>
      <c r="AP240" s="1" t="s">
        <v>49</v>
      </c>
      <c r="AQ240" s="1" t="s">
        <v>49</v>
      </c>
      <c r="AR240" s="1" t="s">
        <v>49</v>
      </c>
      <c r="AS240" s="1" t="s">
        <v>49</v>
      </c>
      <c r="AT240" s="1" t="s">
        <v>49</v>
      </c>
      <c r="AU240" s="1" t="s">
        <v>138</v>
      </c>
      <c r="AV240" s="1" t="s">
        <v>139</v>
      </c>
      <c r="AW240" s="1" t="s">
        <v>1680</v>
      </c>
      <c r="AX240" s="1" t="s">
        <v>47</v>
      </c>
      <c r="AY240" s="1" t="s">
        <v>50</v>
      </c>
      <c r="AZ240" s="1" t="s">
        <v>1681</v>
      </c>
      <c r="BA240" s="1" t="s">
        <v>1682</v>
      </c>
      <c r="BB240" s="1" t="s">
        <v>1682</v>
      </c>
      <c r="BC240" s="1" t="s">
        <v>140</v>
      </c>
      <c r="BD240" s="1" t="s">
        <v>693</v>
      </c>
      <c r="BE240" s="1" t="s">
        <v>179</v>
      </c>
      <c r="BF240" s="1" t="s">
        <v>52</v>
      </c>
      <c r="BG240" s="1" t="s">
        <v>53</v>
      </c>
      <c r="BH240" s="1" t="s">
        <v>47</v>
      </c>
      <c r="BI240" s="1" t="s">
        <v>159</v>
      </c>
    </row>
    <row r="241" spans="2:61" x14ac:dyDescent="0.25">
      <c r="B241" s="16">
        <f t="shared" si="60"/>
        <v>237</v>
      </c>
      <c r="C241" s="16" t="str">
        <f t="shared" si="61"/>
        <v>LHR</v>
      </c>
      <c r="D241" s="16" t="str">
        <f t="shared" si="62"/>
        <v>2025-08-10</v>
      </c>
      <c r="E241" s="16" t="str">
        <f t="shared" si="63"/>
        <v>99431913770</v>
      </c>
      <c r="F241" s="16" t="str">
        <f t="shared" si="64"/>
        <v>PGB026518291</v>
      </c>
      <c r="G241" s="16" t="str">
        <f t="shared" si="65"/>
        <v>안송이</v>
      </c>
      <c r="H241" s="16" t="str">
        <f t="shared" si="56"/>
        <v>목록(Manifest)</v>
      </c>
      <c r="I241" s="16">
        <f t="shared" si="66"/>
        <v>61.14</v>
      </c>
      <c r="J241" s="16">
        <f t="shared" si="67"/>
        <v>1</v>
      </c>
      <c r="K241" s="43">
        <f t="shared" si="68"/>
        <v>0.38</v>
      </c>
      <c r="L241" s="43">
        <f t="shared" si="69"/>
        <v>0.5</v>
      </c>
      <c r="M241" s="43">
        <f t="shared" si="69"/>
        <v>0.5</v>
      </c>
      <c r="N241" s="43">
        <f t="shared" si="57"/>
        <v>0.5</v>
      </c>
      <c r="O241" s="23" t="str">
        <f t="shared" si="70"/>
        <v>PGB026518291</v>
      </c>
      <c r="P241" s="51">
        <f>VLOOKUP(C241,MAPPING!$B$24:$G$27,2,0)+(N241-0.5)/0.5*VLOOKUP(C241,MAPPING!$B$24:$G$27,4,0)</f>
        <v>7260</v>
      </c>
      <c r="Q241" s="72">
        <f>VLOOKUP(C241,MAPPING!$B$24:$G$27,6,0)</f>
        <v>4.0719439987913404</v>
      </c>
      <c r="R241" s="105">
        <f>Q241*VLOOKUP(C241,MAPPING!$B$24:$H$27,7,0)</f>
        <v>5659.8799999999992</v>
      </c>
      <c r="S241" s="29">
        <f>VLOOKUP(H241,MAPPING!$B$3:$D$12,3,0)</f>
        <v>0</v>
      </c>
      <c r="T241" s="67">
        <f t="shared" si="58"/>
        <v>0</v>
      </c>
      <c r="U241" s="75">
        <v>0</v>
      </c>
      <c r="V241" s="29">
        <f>(J241*VLOOKUP(M241/J241,MAPPING!$B$15:$C$22,2,10))</f>
        <v>0</v>
      </c>
      <c r="W241" s="100">
        <v>0</v>
      </c>
      <c r="X241" s="68">
        <f>IFERROR(IF($M241&lt;6.000001,0,VLOOKUP($M241,할증료!$B:$C,2,1)),0)</f>
        <v>0</v>
      </c>
      <c r="Y241" s="67">
        <v>0</v>
      </c>
      <c r="Z241" s="29">
        <f t="shared" si="59"/>
        <v>12919.88</v>
      </c>
      <c r="AB241" s="1" t="s">
        <v>1662</v>
      </c>
      <c r="AC241" s="1" t="s">
        <v>137</v>
      </c>
      <c r="AD241" s="1" t="s">
        <v>1663</v>
      </c>
      <c r="AE241" s="1" t="s">
        <v>1683</v>
      </c>
      <c r="AF241" s="1" t="s">
        <v>1684</v>
      </c>
      <c r="AG241" s="1" t="s">
        <v>1685</v>
      </c>
      <c r="AH241" s="1">
        <v>17066</v>
      </c>
      <c r="AI241" s="1" t="s">
        <v>47</v>
      </c>
      <c r="AJ241" s="20">
        <v>1</v>
      </c>
      <c r="AK241" s="21">
        <v>0.38</v>
      </c>
      <c r="AL241" s="21">
        <v>0.5</v>
      </c>
      <c r="AM241" s="21">
        <v>0.5</v>
      </c>
      <c r="AN241" s="1" t="s">
        <v>48</v>
      </c>
      <c r="AO241" s="21">
        <v>61.14</v>
      </c>
      <c r="AP241" s="1" t="s">
        <v>49</v>
      </c>
      <c r="AQ241" s="1" t="s">
        <v>49</v>
      </c>
      <c r="AR241" s="1" t="s">
        <v>49</v>
      </c>
      <c r="AS241" s="1" t="s">
        <v>49</v>
      </c>
      <c r="AT241" s="1" t="s">
        <v>49</v>
      </c>
      <c r="AU241" s="1" t="s">
        <v>138</v>
      </c>
      <c r="AV241" s="1" t="s">
        <v>139</v>
      </c>
      <c r="AW241" s="1" t="s">
        <v>256</v>
      </c>
      <c r="AX241" s="1" t="s">
        <v>47</v>
      </c>
      <c r="AY241" s="1" t="s">
        <v>50</v>
      </c>
      <c r="AZ241" s="1" t="s">
        <v>1686</v>
      </c>
      <c r="BA241" s="1" t="s">
        <v>1687</v>
      </c>
      <c r="BB241" s="1" t="s">
        <v>1687</v>
      </c>
      <c r="BC241" s="1" t="s">
        <v>140</v>
      </c>
      <c r="BD241" s="1" t="s">
        <v>693</v>
      </c>
      <c r="BE241" s="1" t="s">
        <v>179</v>
      </c>
      <c r="BF241" s="1" t="s">
        <v>52</v>
      </c>
      <c r="BG241" s="1" t="s">
        <v>53</v>
      </c>
      <c r="BH241" s="1" t="s">
        <v>47</v>
      </c>
      <c r="BI241" s="1" t="s">
        <v>159</v>
      </c>
    </row>
    <row r="242" spans="2:61" x14ac:dyDescent="0.25">
      <c r="B242" s="16">
        <f t="shared" si="60"/>
        <v>238</v>
      </c>
      <c r="C242" s="16" t="str">
        <f t="shared" si="61"/>
        <v>LHR</v>
      </c>
      <c r="D242" s="16" t="str">
        <f t="shared" si="62"/>
        <v>2025-08-10</v>
      </c>
      <c r="E242" s="16" t="str">
        <f t="shared" si="63"/>
        <v>99431913770</v>
      </c>
      <c r="F242" s="16" t="str">
        <f t="shared" si="64"/>
        <v>PGB026518290</v>
      </c>
      <c r="G242" s="16" t="str">
        <f t="shared" si="65"/>
        <v>양나윤</v>
      </c>
      <c r="H242" s="16" t="str">
        <f t="shared" si="56"/>
        <v>목록(Manifest)</v>
      </c>
      <c r="I242" s="16">
        <f t="shared" si="66"/>
        <v>52.01</v>
      </c>
      <c r="J242" s="16">
        <f t="shared" si="67"/>
        <v>1</v>
      </c>
      <c r="K242" s="43">
        <f t="shared" si="68"/>
        <v>0.36</v>
      </c>
      <c r="L242" s="43">
        <f t="shared" si="69"/>
        <v>0.7</v>
      </c>
      <c r="M242" s="43">
        <f t="shared" si="69"/>
        <v>0.7</v>
      </c>
      <c r="N242" s="43">
        <f t="shared" si="57"/>
        <v>1</v>
      </c>
      <c r="O242" s="23" t="str">
        <f t="shared" si="70"/>
        <v>PGB026518290</v>
      </c>
      <c r="P242" s="51">
        <f>VLOOKUP(C242,MAPPING!$B$24:$G$27,2,0)+(N242-0.5)/0.5*VLOOKUP(C242,MAPPING!$B$24:$G$27,4,0)</f>
        <v>9710</v>
      </c>
      <c r="Q242" s="72">
        <f>VLOOKUP(C242,MAPPING!$B$24:$G$27,6,0)</f>
        <v>4.0719439987913404</v>
      </c>
      <c r="R242" s="105">
        <f>Q242*VLOOKUP(C242,MAPPING!$B$24:$H$27,7,0)</f>
        <v>5659.8799999999992</v>
      </c>
      <c r="S242" s="29">
        <f>VLOOKUP(H242,MAPPING!$B$3:$D$12,3,0)</f>
        <v>0</v>
      </c>
      <c r="T242" s="67">
        <f t="shared" si="58"/>
        <v>0</v>
      </c>
      <c r="U242" s="75">
        <v>0</v>
      </c>
      <c r="V242" s="29">
        <f>(J242*VLOOKUP(M242/J242,MAPPING!$B$15:$C$22,2,10))</f>
        <v>0</v>
      </c>
      <c r="W242" s="100">
        <v>0</v>
      </c>
      <c r="X242" s="68">
        <f>IFERROR(IF($M242&lt;6.000001,0,VLOOKUP($M242,할증료!$B:$C,2,1)),0)</f>
        <v>0</v>
      </c>
      <c r="Y242" s="67">
        <v>0</v>
      </c>
      <c r="Z242" s="29">
        <f t="shared" si="59"/>
        <v>15369.88</v>
      </c>
      <c r="AB242" s="1" t="s">
        <v>1662</v>
      </c>
      <c r="AC242" s="1" t="s">
        <v>137</v>
      </c>
      <c r="AD242" s="1" t="s">
        <v>1663</v>
      </c>
      <c r="AE242" s="1" t="s">
        <v>1688</v>
      </c>
      <c r="AF242" s="1" t="s">
        <v>1689</v>
      </c>
      <c r="AG242" s="1" t="s">
        <v>1690</v>
      </c>
      <c r="AH242" s="1">
        <v>4012</v>
      </c>
      <c r="AI242" s="1" t="s">
        <v>47</v>
      </c>
      <c r="AJ242" s="20">
        <v>1</v>
      </c>
      <c r="AK242" s="21">
        <v>0.36</v>
      </c>
      <c r="AL242" s="21">
        <v>0.7</v>
      </c>
      <c r="AM242" s="21">
        <v>0.7</v>
      </c>
      <c r="AN242" s="1" t="s">
        <v>48</v>
      </c>
      <c r="AO242" s="21">
        <v>52.01</v>
      </c>
      <c r="AP242" s="1" t="s">
        <v>49</v>
      </c>
      <c r="AQ242" s="1" t="s">
        <v>49</v>
      </c>
      <c r="AR242" s="1" t="s">
        <v>49</v>
      </c>
      <c r="AS242" s="1" t="s">
        <v>49</v>
      </c>
      <c r="AT242" s="1" t="s">
        <v>49</v>
      </c>
      <c r="AU242" s="1" t="s">
        <v>138</v>
      </c>
      <c r="AV242" s="1" t="s">
        <v>139</v>
      </c>
      <c r="AW242" s="1" t="s">
        <v>1691</v>
      </c>
      <c r="AX242" s="1" t="s">
        <v>47</v>
      </c>
      <c r="AY242" s="1" t="s">
        <v>50</v>
      </c>
      <c r="AZ242" s="1" t="s">
        <v>1692</v>
      </c>
      <c r="BA242" s="1" t="s">
        <v>1693</v>
      </c>
      <c r="BB242" s="1" t="s">
        <v>1693</v>
      </c>
      <c r="BC242" s="1" t="s">
        <v>140</v>
      </c>
      <c r="BD242" s="1" t="s">
        <v>693</v>
      </c>
      <c r="BE242" s="1" t="s">
        <v>179</v>
      </c>
      <c r="BF242" s="1" t="s">
        <v>52</v>
      </c>
      <c r="BG242" s="1" t="s">
        <v>53</v>
      </c>
      <c r="BH242" s="1" t="s">
        <v>47</v>
      </c>
      <c r="BI242" s="1" t="s">
        <v>159</v>
      </c>
    </row>
    <row r="243" spans="2:61" x14ac:dyDescent="0.25">
      <c r="B243" s="16">
        <f t="shared" si="60"/>
        <v>239</v>
      </c>
      <c r="C243" s="16" t="str">
        <f t="shared" si="61"/>
        <v>LHR</v>
      </c>
      <c r="D243" s="16" t="str">
        <f t="shared" si="62"/>
        <v>2025-08-10</v>
      </c>
      <c r="E243" s="16" t="str">
        <f t="shared" si="63"/>
        <v>99431913770</v>
      </c>
      <c r="F243" s="16" t="str">
        <f t="shared" si="64"/>
        <v>PGB026518284</v>
      </c>
      <c r="G243" s="16" t="str">
        <f t="shared" si="65"/>
        <v>김진성</v>
      </c>
      <c r="H243" s="16" t="str">
        <f t="shared" si="56"/>
        <v>목록(Manifest)</v>
      </c>
      <c r="I243" s="16">
        <f t="shared" si="66"/>
        <v>79.47</v>
      </c>
      <c r="J243" s="16">
        <f t="shared" si="67"/>
        <v>1</v>
      </c>
      <c r="K243" s="43">
        <f t="shared" si="68"/>
        <v>0.77</v>
      </c>
      <c r="L243" s="43">
        <f t="shared" si="69"/>
        <v>0.9</v>
      </c>
      <c r="M243" s="43">
        <f t="shared" si="69"/>
        <v>0.9</v>
      </c>
      <c r="N243" s="43">
        <f t="shared" si="57"/>
        <v>1</v>
      </c>
      <c r="O243" s="23" t="str">
        <f t="shared" si="70"/>
        <v>PGB026518284</v>
      </c>
      <c r="P243" s="51">
        <f>VLOOKUP(C243,MAPPING!$B$24:$G$27,2,0)+(N243-0.5)/0.5*VLOOKUP(C243,MAPPING!$B$24:$G$27,4,0)</f>
        <v>9710</v>
      </c>
      <c r="Q243" s="72">
        <f>VLOOKUP(C243,MAPPING!$B$24:$G$27,6,0)</f>
        <v>4.0719439987913404</v>
      </c>
      <c r="R243" s="105">
        <f>Q243*VLOOKUP(C243,MAPPING!$B$24:$H$27,7,0)</f>
        <v>5659.8799999999992</v>
      </c>
      <c r="S243" s="29">
        <f>VLOOKUP(H243,MAPPING!$B$3:$D$12,3,0)</f>
        <v>0</v>
      </c>
      <c r="T243" s="67">
        <f t="shared" si="58"/>
        <v>0</v>
      </c>
      <c r="U243" s="75">
        <v>0</v>
      </c>
      <c r="V243" s="29">
        <f>(J243*VLOOKUP(M243/J243,MAPPING!$B$15:$C$22,2,10))</f>
        <v>0</v>
      </c>
      <c r="W243" s="100">
        <v>0</v>
      </c>
      <c r="X243" s="68">
        <f>IFERROR(IF($M243&lt;6.000001,0,VLOOKUP($M243,할증료!$B:$C,2,1)),0)</f>
        <v>0</v>
      </c>
      <c r="Y243" s="67">
        <v>0</v>
      </c>
      <c r="Z243" s="29">
        <f t="shared" si="59"/>
        <v>15369.88</v>
      </c>
      <c r="AB243" s="1" t="s">
        <v>1662</v>
      </c>
      <c r="AC243" s="1" t="s">
        <v>137</v>
      </c>
      <c r="AD243" s="1" t="s">
        <v>1663</v>
      </c>
      <c r="AE243" s="1" t="s">
        <v>1694</v>
      </c>
      <c r="AF243" s="1" t="s">
        <v>227</v>
      </c>
      <c r="AG243" s="1" t="s">
        <v>228</v>
      </c>
      <c r="AH243" s="1">
        <v>22237</v>
      </c>
      <c r="AI243" s="1" t="s">
        <v>47</v>
      </c>
      <c r="AJ243" s="20">
        <v>1</v>
      </c>
      <c r="AK243" s="21">
        <v>0.77</v>
      </c>
      <c r="AL243" s="21">
        <v>0.9</v>
      </c>
      <c r="AM243" s="21">
        <v>0.9</v>
      </c>
      <c r="AN243" s="1" t="s">
        <v>48</v>
      </c>
      <c r="AO243" s="21">
        <v>79.47</v>
      </c>
      <c r="AP243" s="1" t="s">
        <v>49</v>
      </c>
      <c r="AQ243" s="1" t="s">
        <v>49</v>
      </c>
      <c r="AR243" s="1" t="s">
        <v>49</v>
      </c>
      <c r="AS243" s="1" t="s">
        <v>49</v>
      </c>
      <c r="AT243" s="1" t="s">
        <v>49</v>
      </c>
      <c r="AU243" s="1" t="s">
        <v>138</v>
      </c>
      <c r="AV243" s="1" t="s">
        <v>139</v>
      </c>
      <c r="AW243" s="1" t="s">
        <v>1695</v>
      </c>
      <c r="AX243" s="1" t="s">
        <v>47</v>
      </c>
      <c r="AY243" s="1" t="s">
        <v>50</v>
      </c>
      <c r="AZ243" s="1" t="s">
        <v>1696</v>
      </c>
      <c r="BA243" s="1" t="s">
        <v>1697</v>
      </c>
      <c r="BB243" s="1" t="s">
        <v>1697</v>
      </c>
      <c r="BC243" s="1" t="s">
        <v>140</v>
      </c>
      <c r="BD243" s="1" t="s">
        <v>693</v>
      </c>
      <c r="BE243" s="1" t="s">
        <v>179</v>
      </c>
      <c r="BF243" s="1" t="s">
        <v>52</v>
      </c>
      <c r="BG243" s="1" t="s">
        <v>53</v>
      </c>
      <c r="BH243" s="1" t="s">
        <v>47</v>
      </c>
      <c r="BI243" s="1" t="s">
        <v>159</v>
      </c>
    </row>
    <row r="244" spans="2:61" x14ac:dyDescent="0.25">
      <c r="B244" s="16">
        <f t="shared" si="60"/>
        <v>240</v>
      </c>
      <c r="C244" s="16" t="str">
        <f t="shared" si="61"/>
        <v>LHR</v>
      </c>
      <c r="D244" s="16" t="str">
        <f t="shared" si="62"/>
        <v>2025-08-10</v>
      </c>
      <c r="E244" s="16" t="str">
        <f t="shared" si="63"/>
        <v>99431913770</v>
      </c>
      <c r="F244" s="16" t="str">
        <f t="shared" si="64"/>
        <v>PGB026518283</v>
      </c>
      <c r="G244" s="16" t="str">
        <f t="shared" si="65"/>
        <v>허수정</v>
      </c>
      <c r="H244" s="16" t="str">
        <f t="shared" si="56"/>
        <v>목록(Manifest)</v>
      </c>
      <c r="I244" s="16">
        <f t="shared" si="66"/>
        <v>23.72</v>
      </c>
      <c r="J244" s="16">
        <f t="shared" si="67"/>
        <v>1</v>
      </c>
      <c r="K244" s="43">
        <f t="shared" si="68"/>
        <v>1.63</v>
      </c>
      <c r="L244" s="43">
        <f t="shared" si="69"/>
        <v>3.7</v>
      </c>
      <c r="M244" s="43">
        <f t="shared" si="69"/>
        <v>3.7</v>
      </c>
      <c r="N244" s="43">
        <f t="shared" si="57"/>
        <v>4</v>
      </c>
      <c r="O244" s="23" t="str">
        <f t="shared" si="70"/>
        <v>PGB026518283</v>
      </c>
      <c r="P244" s="51">
        <f>VLOOKUP(C244,MAPPING!$B$24:$G$27,2,0)+(N244-0.5)/0.5*VLOOKUP(C244,MAPPING!$B$24:$G$27,4,0)</f>
        <v>24410</v>
      </c>
      <c r="Q244" s="72">
        <f>VLOOKUP(C244,MAPPING!$B$24:$G$27,6,0)</f>
        <v>4.0719439987913404</v>
      </c>
      <c r="R244" s="105">
        <f>Q244*VLOOKUP(C244,MAPPING!$B$24:$H$27,7,0)</f>
        <v>5659.8799999999992</v>
      </c>
      <c r="S244" s="29">
        <f>VLOOKUP(H244,MAPPING!$B$3:$D$12,3,0)</f>
        <v>0</v>
      </c>
      <c r="T244" s="67">
        <f t="shared" si="58"/>
        <v>0</v>
      </c>
      <c r="U244" s="75">
        <v>0</v>
      </c>
      <c r="V244" s="29">
        <f>(J244*VLOOKUP(M244/J244,MAPPING!$B$15:$C$22,2,10))</f>
        <v>550</v>
      </c>
      <c r="W244" s="100">
        <v>0</v>
      </c>
      <c r="X244" s="68">
        <f>IFERROR(IF($M244&lt;6.000001,0,VLOOKUP($M244,할증료!$B:$C,2,1)),0)</f>
        <v>0</v>
      </c>
      <c r="Y244" s="67">
        <v>0</v>
      </c>
      <c r="Z244" s="29">
        <f t="shared" si="59"/>
        <v>30619.879999999997</v>
      </c>
      <c r="AB244" s="1" t="s">
        <v>1662</v>
      </c>
      <c r="AC244" s="1" t="s">
        <v>137</v>
      </c>
      <c r="AD244" s="1" t="s">
        <v>1663</v>
      </c>
      <c r="AE244" s="1" t="s">
        <v>1698</v>
      </c>
      <c r="AF244" s="1" t="s">
        <v>247</v>
      </c>
      <c r="AG244" s="1" t="s">
        <v>182</v>
      </c>
      <c r="AH244" s="1">
        <v>22025</v>
      </c>
      <c r="AI244" s="1" t="s">
        <v>47</v>
      </c>
      <c r="AJ244" s="20">
        <v>1</v>
      </c>
      <c r="AK244" s="21">
        <v>1.63</v>
      </c>
      <c r="AL244" s="21">
        <v>3.7</v>
      </c>
      <c r="AM244" s="21">
        <v>3.7</v>
      </c>
      <c r="AN244" s="1" t="s">
        <v>48</v>
      </c>
      <c r="AO244" s="21">
        <v>23.72</v>
      </c>
      <c r="AP244" s="1" t="s">
        <v>49</v>
      </c>
      <c r="AQ244" s="1" t="s">
        <v>49</v>
      </c>
      <c r="AR244" s="1" t="s">
        <v>49</v>
      </c>
      <c r="AS244" s="1" t="s">
        <v>49</v>
      </c>
      <c r="AT244" s="1" t="s">
        <v>49</v>
      </c>
      <c r="AU244" s="1" t="s">
        <v>138</v>
      </c>
      <c r="AV244" s="1" t="s">
        <v>139</v>
      </c>
      <c r="AW244" s="1" t="s">
        <v>1699</v>
      </c>
      <c r="AX244" s="1" t="s">
        <v>47</v>
      </c>
      <c r="AY244" s="1" t="s">
        <v>50</v>
      </c>
      <c r="AZ244" s="1" t="s">
        <v>1700</v>
      </c>
      <c r="BA244" s="1" t="s">
        <v>1701</v>
      </c>
      <c r="BB244" s="1" t="s">
        <v>1701</v>
      </c>
      <c r="BC244" s="1" t="s">
        <v>140</v>
      </c>
      <c r="BD244" s="1" t="s">
        <v>693</v>
      </c>
      <c r="BE244" s="1" t="s">
        <v>179</v>
      </c>
      <c r="BF244" s="1" t="s">
        <v>52</v>
      </c>
      <c r="BG244" s="1" t="s">
        <v>53</v>
      </c>
      <c r="BH244" s="1" t="s">
        <v>47</v>
      </c>
      <c r="BI244" s="1" t="s">
        <v>159</v>
      </c>
    </row>
    <row r="245" spans="2:61" x14ac:dyDescent="0.25">
      <c r="B245" s="16">
        <f t="shared" si="60"/>
        <v>241</v>
      </c>
      <c r="C245" s="16" t="str">
        <f t="shared" si="61"/>
        <v>LHR</v>
      </c>
      <c r="D245" s="16" t="str">
        <f t="shared" si="62"/>
        <v>2025-08-10</v>
      </c>
      <c r="E245" s="16" t="str">
        <f t="shared" si="63"/>
        <v>99431913770</v>
      </c>
      <c r="F245" s="16" t="str">
        <f t="shared" si="64"/>
        <v>PGB026518282</v>
      </c>
      <c r="G245" s="16" t="str">
        <f t="shared" si="65"/>
        <v>조인순</v>
      </c>
      <c r="H245" s="16" t="str">
        <f t="shared" si="56"/>
        <v>일반(목록배제,Normal-Manifest Exception)</v>
      </c>
      <c r="I245" s="16">
        <f t="shared" si="66"/>
        <v>57.96</v>
      </c>
      <c r="J245" s="16">
        <f t="shared" si="67"/>
        <v>1</v>
      </c>
      <c r="K245" s="43">
        <f t="shared" si="68"/>
        <v>0.43</v>
      </c>
      <c r="L245" s="43">
        <f t="shared" si="69"/>
        <v>0.5</v>
      </c>
      <c r="M245" s="43">
        <f t="shared" si="69"/>
        <v>0.5</v>
      </c>
      <c r="N245" s="43">
        <f t="shared" si="57"/>
        <v>0.5</v>
      </c>
      <c r="O245" s="23" t="str">
        <f t="shared" si="70"/>
        <v>PGB026518282</v>
      </c>
      <c r="P245" s="51">
        <f>VLOOKUP(C245,MAPPING!$B$24:$G$27,2,0)+(N245-0.5)/0.5*VLOOKUP(C245,MAPPING!$B$24:$G$27,4,0)</f>
        <v>7260</v>
      </c>
      <c r="Q245" s="72">
        <f>VLOOKUP(C245,MAPPING!$B$24:$G$27,6,0)</f>
        <v>4.0719439987913404</v>
      </c>
      <c r="R245" s="105">
        <f>Q245*VLOOKUP(C245,MAPPING!$B$24:$H$27,7,0)</f>
        <v>5659.8799999999992</v>
      </c>
      <c r="S245" s="29">
        <f>VLOOKUP(H245,MAPPING!$B$3:$D$12,3,0)</f>
        <v>1100</v>
      </c>
      <c r="T245" s="67">
        <f t="shared" si="58"/>
        <v>0</v>
      </c>
      <c r="U245" s="75">
        <v>0</v>
      </c>
      <c r="V245" s="29">
        <f>(J245*VLOOKUP(M245/J245,MAPPING!$B$15:$C$22,2,10))</f>
        <v>0</v>
      </c>
      <c r="W245" s="100">
        <v>0</v>
      </c>
      <c r="X245" s="68">
        <f>IFERROR(IF($M245&lt;6.000001,0,VLOOKUP($M245,할증료!$B:$C,2,1)),0)</f>
        <v>0</v>
      </c>
      <c r="Y245" s="67">
        <v>0</v>
      </c>
      <c r="Z245" s="29">
        <f t="shared" si="59"/>
        <v>14019.88</v>
      </c>
      <c r="AB245" s="1" t="s">
        <v>1662</v>
      </c>
      <c r="AC245" s="1" t="s">
        <v>137</v>
      </c>
      <c r="AD245" s="1" t="s">
        <v>1663</v>
      </c>
      <c r="AE245" s="1" t="s">
        <v>1702</v>
      </c>
      <c r="AF245" s="1" t="s">
        <v>1703</v>
      </c>
      <c r="AG245" s="1" t="s">
        <v>1704</v>
      </c>
      <c r="AH245" s="1">
        <v>31568</v>
      </c>
      <c r="AI245" s="1" t="s">
        <v>47</v>
      </c>
      <c r="AJ245" s="20">
        <v>1</v>
      </c>
      <c r="AK245" s="21">
        <v>0.43</v>
      </c>
      <c r="AL245" s="21">
        <v>0.5</v>
      </c>
      <c r="AM245" s="21">
        <v>0.5</v>
      </c>
      <c r="AN245" s="1" t="s">
        <v>54</v>
      </c>
      <c r="AO245" s="21">
        <v>57.96</v>
      </c>
      <c r="AP245" s="1" t="s">
        <v>49</v>
      </c>
      <c r="AQ245" s="1" t="s">
        <v>49</v>
      </c>
      <c r="AR245" s="1" t="s">
        <v>49</v>
      </c>
      <c r="AS245" s="1" t="s">
        <v>49</v>
      </c>
      <c r="AT245" s="1" t="s">
        <v>49</v>
      </c>
      <c r="AU245" s="1" t="s">
        <v>138</v>
      </c>
      <c r="AV245" s="1" t="s">
        <v>139</v>
      </c>
      <c r="AW245" s="1" t="s">
        <v>905</v>
      </c>
      <c r="AX245" s="1" t="s">
        <v>47</v>
      </c>
      <c r="AY245" s="1" t="s">
        <v>50</v>
      </c>
      <c r="AZ245" s="1" t="s">
        <v>1705</v>
      </c>
      <c r="BA245" s="1" t="s">
        <v>1706</v>
      </c>
      <c r="BB245" s="1" t="s">
        <v>1706</v>
      </c>
      <c r="BC245" s="1" t="s">
        <v>140</v>
      </c>
      <c r="BD245" s="1" t="s">
        <v>693</v>
      </c>
      <c r="BE245" s="1" t="s">
        <v>179</v>
      </c>
      <c r="BF245" s="1" t="s">
        <v>52</v>
      </c>
      <c r="BG245" s="1" t="s">
        <v>53</v>
      </c>
      <c r="BH245" s="1" t="s">
        <v>47</v>
      </c>
      <c r="BI245" s="1" t="s">
        <v>159</v>
      </c>
    </row>
    <row r="246" spans="2:61" x14ac:dyDescent="0.25">
      <c r="B246" s="16">
        <f t="shared" si="60"/>
        <v>242</v>
      </c>
      <c r="C246" s="16" t="str">
        <f t="shared" si="61"/>
        <v>LHR</v>
      </c>
      <c r="D246" s="16" t="str">
        <f t="shared" si="62"/>
        <v>2025-08-10</v>
      </c>
      <c r="E246" s="16" t="str">
        <f t="shared" si="63"/>
        <v>99431913770</v>
      </c>
      <c r="F246" s="16" t="str">
        <f t="shared" si="64"/>
        <v>PGB026518276</v>
      </c>
      <c r="G246" s="16" t="str">
        <f t="shared" si="65"/>
        <v>임요셉</v>
      </c>
      <c r="H246" s="16" t="str">
        <f t="shared" si="56"/>
        <v>목록(Manifest)</v>
      </c>
      <c r="I246" s="16">
        <f t="shared" si="66"/>
        <v>53.34</v>
      </c>
      <c r="J246" s="16">
        <f t="shared" si="67"/>
        <v>1</v>
      </c>
      <c r="K246" s="43">
        <f t="shared" si="68"/>
        <v>0.14000000000000001</v>
      </c>
      <c r="L246" s="43">
        <f t="shared" si="69"/>
        <v>0.5</v>
      </c>
      <c r="M246" s="43">
        <f t="shared" si="69"/>
        <v>0.5</v>
      </c>
      <c r="N246" s="43">
        <f t="shared" si="57"/>
        <v>0.5</v>
      </c>
      <c r="O246" s="23" t="str">
        <f t="shared" si="70"/>
        <v>PGB026518276</v>
      </c>
      <c r="P246" s="51">
        <f>VLOOKUP(C246,MAPPING!$B$24:$G$27,2,0)+(N246-0.5)/0.5*VLOOKUP(C246,MAPPING!$B$24:$G$27,4,0)</f>
        <v>7260</v>
      </c>
      <c r="Q246" s="72">
        <f>VLOOKUP(C246,MAPPING!$B$24:$G$27,6,0)</f>
        <v>4.0719439987913404</v>
      </c>
      <c r="R246" s="105">
        <f>Q246*VLOOKUP(C246,MAPPING!$B$24:$H$27,7,0)</f>
        <v>5659.8799999999992</v>
      </c>
      <c r="S246" s="29">
        <f>VLOOKUP(H246,MAPPING!$B$3:$D$12,3,0)</f>
        <v>0</v>
      </c>
      <c r="T246" s="67">
        <f t="shared" si="58"/>
        <v>0</v>
      </c>
      <c r="U246" s="75">
        <v>0</v>
      </c>
      <c r="V246" s="29">
        <f>(J246*VLOOKUP(M246/J246,MAPPING!$B$15:$C$22,2,10))</f>
        <v>0</v>
      </c>
      <c r="W246" s="100">
        <v>0</v>
      </c>
      <c r="X246" s="68">
        <f>IFERROR(IF($M246&lt;6.000001,0,VLOOKUP($M246,할증료!$B:$C,2,1)),0)</f>
        <v>0</v>
      </c>
      <c r="Y246" s="67">
        <v>0</v>
      </c>
      <c r="Z246" s="29">
        <f t="shared" si="59"/>
        <v>12919.88</v>
      </c>
      <c r="AB246" s="1" t="s">
        <v>1662</v>
      </c>
      <c r="AC246" s="1" t="s">
        <v>137</v>
      </c>
      <c r="AD246" s="1" t="s">
        <v>1663</v>
      </c>
      <c r="AE246" s="1" t="s">
        <v>1707</v>
      </c>
      <c r="AF246" s="1" t="s">
        <v>1708</v>
      </c>
      <c r="AG246" s="1" t="s">
        <v>1709</v>
      </c>
      <c r="AH246" s="1">
        <v>2243</v>
      </c>
      <c r="AI246" s="1" t="s">
        <v>47</v>
      </c>
      <c r="AJ246" s="20">
        <v>1</v>
      </c>
      <c r="AK246" s="21">
        <v>0.14000000000000001</v>
      </c>
      <c r="AL246" s="21">
        <v>0.5</v>
      </c>
      <c r="AM246" s="21">
        <v>0.5</v>
      </c>
      <c r="AN246" s="1" t="s">
        <v>48</v>
      </c>
      <c r="AO246" s="21">
        <v>53.34</v>
      </c>
      <c r="AP246" s="1" t="s">
        <v>49</v>
      </c>
      <c r="AQ246" s="1" t="s">
        <v>49</v>
      </c>
      <c r="AR246" s="1" t="s">
        <v>49</v>
      </c>
      <c r="AS246" s="1" t="s">
        <v>49</v>
      </c>
      <c r="AT246" s="1" t="s">
        <v>49</v>
      </c>
      <c r="AU246" s="1" t="s">
        <v>138</v>
      </c>
      <c r="AV246" s="1" t="s">
        <v>139</v>
      </c>
      <c r="AW246" s="1" t="s">
        <v>1710</v>
      </c>
      <c r="AX246" s="1" t="s">
        <v>47</v>
      </c>
      <c r="AY246" s="1" t="s">
        <v>50</v>
      </c>
      <c r="AZ246" s="1" t="s">
        <v>1711</v>
      </c>
      <c r="BA246" s="1" t="s">
        <v>1712</v>
      </c>
      <c r="BB246" s="1" t="s">
        <v>1712</v>
      </c>
      <c r="BC246" s="1" t="s">
        <v>140</v>
      </c>
      <c r="BD246" s="1" t="s">
        <v>693</v>
      </c>
      <c r="BE246" s="1" t="s">
        <v>179</v>
      </c>
      <c r="BF246" s="1" t="s">
        <v>52</v>
      </c>
      <c r="BG246" s="1" t="s">
        <v>53</v>
      </c>
      <c r="BH246" s="1" t="s">
        <v>47</v>
      </c>
      <c r="BI246" s="1" t="s">
        <v>159</v>
      </c>
    </row>
    <row r="247" spans="2:61" x14ac:dyDescent="0.25">
      <c r="B247" s="16">
        <f t="shared" si="60"/>
        <v>243</v>
      </c>
      <c r="C247" s="16" t="str">
        <f t="shared" si="61"/>
        <v>LHR</v>
      </c>
      <c r="D247" s="16" t="str">
        <f t="shared" si="62"/>
        <v>2025-08-10</v>
      </c>
      <c r="E247" s="16" t="str">
        <f t="shared" si="63"/>
        <v>99431913770</v>
      </c>
      <c r="F247" s="16" t="str">
        <f t="shared" si="64"/>
        <v>PGB026518261</v>
      </c>
      <c r="G247" s="16" t="str">
        <f t="shared" si="65"/>
        <v>김정아</v>
      </c>
      <c r="H247" s="16" t="str">
        <f t="shared" si="56"/>
        <v>일반(목록배제,Normal-Manifest Exception)</v>
      </c>
      <c r="I247" s="16">
        <f t="shared" si="66"/>
        <v>60</v>
      </c>
      <c r="J247" s="16">
        <f t="shared" si="67"/>
        <v>1</v>
      </c>
      <c r="K247" s="43">
        <f t="shared" si="68"/>
        <v>2.02</v>
      </c>
      <c r="L247" s="43">
        <f t="shared" si="69"/>
        <v>3.9</v>
      </c>
      <c r="M247" s="43">
        <f t="shared" si="69"/>
        <v>3.9</v>
      </c>
      <c r="N247" s="43">
        <f t="shared" si="57"/>
        <v>4</v>
      </c>
      <c r="O247" s="23" t="str">
        <f t="shared" si="70"/>
        <v>PGB026518261</v>
      </c>
      <c r="P247" s="51">
        <f>VLOOKUP(C247,MAPPING!$B$24:$G$27,2,0)+(N247-0.5)/0.5*VLOOKUP(C247,MAPPING!$B$24:$G$27,4,0)</f>
        <v>24410</v>
      </c>
      <c r="Q247" s="72">
        <f>VLOOKUP(C247,MAPPING!$B$24:$G$27,6,0)</f>
        <v>4.0719439987913404</v>
      </c>
      <c r="R247" s="105">
        <f>Q247*VLOOKUP(C247,MAPPING!$B$24:$H$27,7,0)</f>
        <v>5659.8799999999992</v>
      </c>
      <c r="S247" s="29">
        <f>VLOOKUP(H247,MAPPING!$B$3:$D$12,3,0)</f>
        <v>1100</v>
      </c>
      <c r="T247" s="67">
        <f t="shared" si="58"/>
        <v>0</v>
      </c>
      <c r="U247" s="75">
        <v>0</v>
      </c>
      <c r="V247" s="29">
        <f>(J247*VLOOKUP(M247/J247,MAPPING!$B$15:$C$22,2,10))</f>
        <v>550</v>
      </c>
      <c r="W247" s="100">
        <v>0</v>
      </c>
      <c r="X247" s="68">
        <f>IFERROR(IF($M247&lt;6.000001,0,VLOOKUP($M247,할증료!$B:$C,2,1)),0)</f>
        <v>0</v>
      </c>
      <c r="Y247" s="67">
        <v>0</v>
      </c>
      <c r="Z247" s="29">
        <f t="shared" si="59"/>
        <v>31719.879999999997</v>
      </c>
      <c r="AB247" s="1" t="s">
        <v>1662</v>
      </c>
      <c r="AC247" s="1" t="s">
        <v>137</v>
      </c>
      <c r="AD247" s="1" t="s">
        <v>1663</v>
      </c>
      <c r="AE247" s="1" t="s">
        <v>1713</v>
      </c>
      <c r="AF247" s="1" t="s">
        <v>1714</v>
      </c>
      <c r="AG247" s="1" t="s">
        <v>1715</v>
      </c>
      <c r="AH247" s="1">
        <v>1362</v>
      </c>
      <c r="AI247" s="1" t="s">
        <v>47</v>
      </c>
      <c r="AJ247" s="20">
        <v>1</v>
      </c>
      <c r="AK247" s="21">
        <v>2.02</v>
      </c>
      <c r="AL247" s="21">
        <v>3.9</v>
      </c>
      <c r="AM247" s="21">
        <v>3.9</v>
      </c>
      <c r="AN247" s="1" t="s">
        <v>54</v>
      </c>
      <c r="AO247" s="21">
        <v>60</v>
      </c>
      <c r="AP247" s="1" t="s">
        <v>49</v>
      </c>
      <c r="AQ247" s="1" t="s">
        <v>49</v>
      </c>
      <c r="AR247" s="1" t="s">
        <v>49</v>
      </c>
      <c r="AS247" s="1" t="s">
        <v>49</v>
      </c>
      <c r="AT247" s="1" t="s">
        <v>49</v>
      </c>
      <c r="AU247" s="1" t="s">
        <v>138</v>
      </c>
      <c r="AV247" s="1" t="s">
        <v>139</v>
      </c>
      <c r="AW247" s="1" t="s">
        <v>1716</v>
      </c>
      <c r="AX247" s="1" t="s">
        <v>47</v>
      </c>
      <c r="AY247" s="1" t="s">
        <v>50</v>
      </c>
      <c r="AZ247" s="1" t="s">
        <v>1717</v>
      </c>
      <c r="BA247" s="1" t="s">
        <v>1718</v>
      </c>
      <c r="BB247" s="1" t="s">
        <v>1718</v>
      </c>
      <c r="BC247" s="1" t="s">
        <v>140</v>
      </c>
      <c r="BD247" s="1" t="s">
        <v>693</v>
      </c>
      <c r="BE247" s="1" t="s">
        <v>179</v>
      </c>
      <c r="BF247" s="1" t="s">
        <v>52</v>
      </c>
      <c r="BG247" s="1" t="s">
        <v>53</v>
      </c>
      <c r="BH247" s="1" t="s">
        <v>47</v>
      </c>
      <c r="BI247" s="1" t="s">
        <v>159</v>
      </c>
    </row>
    <row r="248" spans="2:61" x14ac:dyDescent="0.25">
      <c r="B248" s="16">
        <f t="shared" si="60"/>
        <v>244</v>
      </c>
      <c r="C248" s="16" t="str">
        <f t="shared" si="61"/>
        <v>LHR</v>
      </c>
      <c r="D248" s="16" t="str">
        <f t="shared" si="62"/>
        <v>2025-08-10</v>
      </c>
      <c r="E248" s="16" t="str">
        <f t="shared" si="63"/>
        <v>99431913770</v>
      </c>
      <c r="F248" s="16" t="str">
        <f t="shared" si="64"/>
        <v>PGB026518240</v>
      </c>
      <c r="G248" s="16" t="str">
        <f t="shared" si="65"/>
        <v>정영화</v>
      </c>
      <c r="H248" s="16" t="str">
        <f t="shared" si="56"/>
        <v>목록(Manifest)</v>
      </c>
      <c r="I248" s="16">
        <f t="shared" si="66"/>
        <v>94.83</v>
      </c>
      <c r="J248" s="16">
        <f t="shared" si="67"/>
        <v>1</v>
      </c>
      <c r="K248" s="43">
        <f t="shared" si="68"/>
        <v>0.24</v>
      </c>
      <c r="L248" s="43">
        <f t="shared" si="69"/>
        <v>0.2</v>
      </c>
      <c r="M248" s="43">
        <f t="shared" si="69"/>
        <v>0.3</v>
      </c>
      <c r="N248" s="43">
        <f t="shared" si="57"/>
        <v>0.5</v>
      </c>
      <c r="O248" s="23" t="str">
        <f t="shared" si="70"/>
        <v>PGB026518240</v>
      </c>
      <c r="P248" s="51">
        <f>VLOOKUP(C248,MAPPING!$B$24:$G$27,2,0)+(N248-0.5)/0.5*VLOOKUP(C248,MAPPING!$B$24:$G$27,4,0)</f>
        <v>7260</v>
      </c>
      <c r="Q248" s="72">
        <f>VLOOKUP(C248,MAPPING!$B$24:$G$27,6,0)</f>
        <v>4.0719439987913404</v>
      </c>
      <c r="R248" s="105">
        <f>Q248*VLOOKUP(C248,MAPPING!$B$24:$H$27,7,0)</f>
        <v>5659.8799999999992</v>
      </c>
      <c r="S248" s="29">
        <f>VLOOKUP(H248,MAPPING!$B$3:$D$12,3,0)</f>
        <v>0</v>
      </c>
      <c r="T248" s="67">
        <f t="shared" si="58"/>
        <v>0</v>
      </c>
      <c r="U248" s="75">
        <v>0</v>
      </c>
      <c r="V248" s="29">
        <f>(J248*VLOOKUP(M248/J248,MAPPING!$B$15:$C$22,2,10))</f>
        <v>0</v>
      </c>
      <c r="W248" s="100">
        <v>0</v>
      </c>
      <c r="X248" s="68">
        <f>IFERROR(IF($M248&lt;6.000001,0,VLOOKUP($M248,할증료!$B:$C,2,1)),0)</f>
        <v>0</v>
      </c>
      <c r="Y248" s="67">
        <v>0</v>
      </c>
      <c r="Z248" s="29">
        <f t="shared" si="59"/>
        <v>12919.88</v>
      </c>
      <c r="AB248" s="1" t="s">
        <v>1662</v>
      </c>
      <c r="AC248" s="1" t="s">
        <v>137</v>
      </c>
      <c r="AD248" s="1" t="s">
        <v>1663</v>
      </c>
      <c r="AE248" s="1" t="s">
        <v>1719</v>
      </c>
      <c r="AF248" s="1" t="s">
        <v>163</v>
      </c>
      <c r="AG248" s="1" t="s">
        <v>164</v>
      </c>
      <c r="AH248" s="1">
        <v>59713</v>
      </c>
      <c r="AI248" s="1" t="s">
        <v>47</v>
      </c>
      <c r="AJ248" s="20">
        <v>1</v>
      </c>
      <c r="AK248" s="21">
        <v>0.24</v>
      </c>
      <c r="AL248" s="21">
        <v>0.2</v>
      </c>
      <c r="AM248" s="21">
        <v>0.3</v>
      </c>
      <c r="AN248" s="1" t="s">
        <v>48</v>
      </c>
      <c r="AO248" s="21">
        <v>94.83</v>
      </c>
      <c r="AP248" s="1" t="s">
        <v>49</v>
      </c>
      <c r="AQ248" s="1" t="s">
        <v>49</v>
      </c>
      <c r="AR248" s="1" t="s">
        <v>49</v>
      </c>
      <c r="AS248" s="1" t="s">
        <v>49</v>
      </c>
      <c r="AT248" s="1" t="s">
        <v>49</v>
      </c>
      <c r="AU248" s="1" t="s">
        <v>138</v>
      </c>
      <c r="AV248" s="1" t="s">
        <v>139</v>
      </c>
      <c r="AW248" s="1" t="s">
        <v>1720</v>
      </c>
      <c r="AX248" s="1" t="s">
        <v>47</v>
      </c>
      <c r="AY248" s="1" t="s">
        <v>50</v>
      </c>
      <c r="AZ248" s="1" t="s">
        <v>1721</v>
      </c>
      <c r="BA248" s="1" t="s">
        <v>1722</v>
      </c>
      <c r="BB248" s="1" t="s">
        <v>1722</v>
      </c>
      <c r="BC248" s="1" t="s">
        <v>140</v>
      </c>
      <c r="BD248" s="1" t="s">
        <v>693</v>
      </c>
      <c r="BE248" s="1" t="s">
        <v>179</v>
      </c>
      <c r="BF248" s="1" t="s">
        <v>52</v>
      </c>
      <c r="BG248" s="1" t="s">
        <v>53</v>
      </c>
      <c r="BH248" s="1" t="s">
        <v>47</v>
      </c>
      <c r="BI248" s="1" t="s">
        <v>159</v>
      </c>
    </row>
    <row r="249" spans="2:61" x14ac:dyDescent="0.25">
      <c r="B249" s="16">
        <f t="shared" si="60"/>
        <v>245</v>
      </c>
      <c r="C249" s="16" t="str">
        <f t="shared" si="61"/>
        <v>LHR</v>
      </c>
      <c r="D249" s="16" t="str">
        <f t="shared" si="62"/>
        <v>2025-08-10</v>
      </c>
      <c r="E249" s="16" t="str">
        <f t="shared" si="63"/>
        <v>99431913770</v>
      </c>
      <c r="F249" s="16" t="str">
        <f t="shared" si="64"/>
        <v>PGB026518217</v>
      </c>
      <c r="G249" s="16" t="str">
        <f t="shared" si="65"/>
        <v>김홍</v>
      </c>
      <c r="H249" s="16" t="str">
        <f t="shared" si="56"/>
        <v>목록(Manifest)</v>
      </c>
      <c r="I249" s="16">
        <f t="shared" si="66"/>
        <v>76.53</v>
      </c>
      <c r="J249" s="16">
        <f t="shared" si="67"/>
        <v>1</v>
      </c>
      <c r="K249" s="43">
        <f t="shared" si="68"/>
        <v>0.1</v>
      </c>
      <c r="L249" s="43">
        <f t="shared" si="69"/>
        <v>0.1</v>
      </c>
      <c r="M249" s="43">
        <f t="shared" si="69"/>
        <v>0.1</v>
      </c>
      <c r="N249" s="43">
        <f t="shared" si="57"/>
        <v>0.5</v>
      </c>
      <c r="O249" s="23" t="str">
        <f t="shared" si="70"/>
        <v>PGB026518217</v>
      </c>
      <c r="P249" s="51">
        <f>VLOOKUP(C249,MAPPING!$B$24:$G$27,2,0)+(N249-0.5)/0.5*VLOOKUP(C249,MAPPING!$B$24:$G$27,4,0)</f>
        <v>7260</v>
      </c>
      <c r="Q249" s="72">
        <f>VLOOKUP(C249,MAPPING!$B$24:$G$27,6,0)</f>
        <v>4.0719439987913404</v>
      </c>
      <c r="R249" s="105">
        <f>Q249*VLOOKUP(C249,MAPPING!$B$24:$H$27,7,0)</f>
        <v>5659.8799999999992</v>
      </c>
      <c r="S249" s="29">
        <f>VLOOKUP(H249,MAPPING!$B$3:$D$12,3,0)</f>
        <v>0</v>
      </c>
      <c r="T249" s="67">
        <f t="shared" si="58"/>
        <v>0</v>
      </c>
      <c r="U249" s="75">
        <v>0</v>
      </c>
      <c r="V249" s="29">
        <f>(J249*VLOOKUP(M249/J249,MAPPING!$B$15:$C$22,2,10))</f>
        <v>0</v>
      </c>
      <c r="W249" s="100">
        <v>0</v>
      </c>
      <c r="X249" s="68">
        <f>IFERROR(IF($M249&lt;6.000001,0,VLOOKUP($M249,할증료!$B:$C,2,1)),0)</f>
        <v>0</v>
      </c>
      <c r="Y249" s="67">
        <v>0</v>
      </c>
      <c r="Z249" s="29">
        <f t="shared" si="59"/>
        <v>12919.88</v>
      </c>
      <c r="AB249" s="1" t="s">
        <v>1662</v>
      </c>
      <c r="AC249" s="1" t="s">
        <v>137</v>
      </c>
      <c r="AD249" s="1" t="s">
        <v>1663</v>
      </c>
      <c r="AE249" s="1" t="s">
        <v>1723</v>
      </c>
      <c r="AF249" s="1" t="s">
        <v>1201</v>
      </c>
      <c r="AG249" s="1" t="s">
        <v>1202</v>
      </c>
      <c r="AH249" s="1">
        <v>24466</v>
      </c>
      <c r="AI249" s="1" t="s">
        <v>47</v>
      </c>
      <c r="AJ249" s="20">
        <v>1</v>
      </c>
      <c r="AK249" s="21">
        <v>0.1</v>
      </c>
      <c r="AL249" s="21">
        <v>0.1</v>
      </c>
      <c r="AM249" s="21">
        <v>0.1</v>
      </c>
      <c r="AN249" s="1" t="s">
        <v>48</v>
      </c>
      <c r="AO249" s="21">
        <v>76.53</v>
      </c>
      <c r="AP249" s="1" t="s">
        <v>49</v>
      </c>
      <c r="AQ249" s="1" t="s">
        <v>49</v>
      </c>
      <c r="AR249" s="1" t="s">
        <v>49</v>
      </c>
      <c r="AS249" s="1" t="s">
        <v>49</v>
      </c>
      <c r="AT249" s="1" t="s">
        <v>49</v>
      </c>
      <c r="AU249" s="1" t="s">
        <v>138</v>
      </c>
      <c r="AV249" s="1" t="s">
        <v>139</v>
      </c>
      <c r="AW249" s="1" t="s">
        <v>1724</v>
      </c>
      <c r="AX249" s="1" t="s">
        <v>47</v>
      </c>
      <c r="AY249" s="1" t="s">
        <v>50</v>
      </c>
      <c r="AZ249" s="1" t="s">
        <v>1725</v>
      </c>
      <c r="BA249" s="1" t="s">
        <v>1726</v>
      </c>
      <c r="BB249" s="1" t="s">
        <v>1726</v>
      </c>
      <c r="BC249" s="1" t="s">
        <v>140</v>
      </c>
      <c r="BD249" s="1" t="s">
        <v>693</v>
      </c>
      <c r="BE249" s="1" t="s">
        <v>179</v>
      </c>
      <c r="BF249" s="1" t="s">
        <v>52</v>
      </c>
      <c r="BG249" s="1" t="s">
        <v>53</v>
      </c>
      <c r="BH249" s="1" t="s">
        <v>47</v>
      </c>
      <c r="BI249" s="1" t="s">
        <v>159</v>
      </c>
    </row>
    <row r="250" spans="2:61" x14ac:dyDescent="0.25">
      <c r="B250" s="16">
        <f t="shared" si="60"/>
        <v>246</v>
      </c>
      <c r="C250" s="16" t="str">
        <f t="shared" si="61"/>
        <v>LHR</v>
      </c>
      <c r="D250" s="16" t="str">
        <f t="shared" si="62"/>
        <v>2025-08-10</v>
      </c>
      <c r="E250" s="16" t="str">
        <f t="shared" si="63"/>
        <v>99431913770</v>
      </c>
      <c r="F250" s="16" t="str">
        <f t="shared" si="64"/>
        <v>PGB026518212</v>
      </c>
      <c r="G250" s="16" t="str">
        <f t="shared" si="65"/>
        <v>고지훈</v>
      </c>
      <c r="H250" s="16" t="str">
        <f t="shared" si="56"/>
        <v>목록(Manifest)</v>
      </c>
      <c r="I250" s="16">
        <f t="shared" si="66"/>
        <v>140.85</v>
      </c>
      <c r="J250" s="16">
        <f t="shared" si="67"/>
        <v>1</v>
      </c>
      <c r="K250" s="43">
        <f t="shared" si="68"/>
        <v>1.28</v>
      </c>
      <c r="L250" s="43">
        <f t="shared" si="69"/>
        <v>1</v>
      </c>
      <c r="M250" s="43">
        <f t="shared" si="69"/>
        <v>1.3</v>
      </c>
      <c r="N250" s="43">
        <f t="shared" si="57"/>
        <v>1.5</v>
      </c>
      <c r="O250" s="23" t="str">
        <f t="shared" si="70"/>
        <v>PGB026518212</v>
      </c>
      <c r="P250" s="51">
        <f>VLOOKUP(C250,MAPPING!$B$24:$G$27,2,0)+(N250-0.5)/0.5*VLOOKUP(C250,MAPPING!$B$24:$G$27,4,0)</f>
        <v>12160</v>
      </c>
      <c r="Q250" s="72">
        <f>VLOOKUP(C250,MAPPING!$B$24:$G$27,6,0)</f>
        <v>4.0719439987913404</v>
      </c>
      <c r="R250" s="105">
        <f>Q250*VLOOKUP(C250,MAPPING!$B$24:$H$27,7,0)</f>
        <v>5659.8799999999992</v>
      </c>
      <c r="S250" s="29">
        <f>VLOOKUP(H250,MAPPING!$B$3:$D$12,3,0)</f>
        <v>0</v>
      </c>
      <c r="T250" s="67">
        <f t="shared" si="58"/>
        <v>0</v>
      </c>
      <c r="U250" s="75">
        <v>0</v>
      </c>
      <c r="V250" s="29">
        <f>(J250*VLOOKUP(M250/J250,MAPPING!$B$15:$C$22,2,10))</f>
        <v>0</v>
      </c>
      <c r="W250" s="100">
        <v>0</v>
      </c>
      <c r="X250" s="68">
        <f>IFERROR(IF($M250&lt;6.000001,0,VLOOKUP($M250,할증료!$B:$C,2,1)),0)</f>
        <v>0</v>
      </c>
      <c r="Y250" s="67">
        <v>0</v>
      </c>
      <c r="Z250" s="29">
        <f t="shared" si="59"/>
        <v>17819.879999999997</v>
      </c>
      <c r="AB250" s="1" t="s">
        <v>1662</v>
      </c>
      <c r="AC250" s="1" t="s">
        <v>137</v>
      </c>
      <c r="AD250" s="1" t="s">
        <v>1663</v>
      </c>
      <c r="AE250" s="1" t="s">
        <v>1727</v>
      </c>
      <c r="AF250" s="1" t="s">
        <v>141</v>
      </c>
      <c r="AG250" s="1" t="s">
        <v>183</v>
      </c>
      <c r="AH250" s="1">
        <v>6951</v>
      </c>
      <c r="AI250" s="1" t="s">
        <v>47</v>
      </c>
      <c r="AJ250" s="20">
        <v>1</v>
      </c>
      <c r="AK250" s="21">
        <v>1.28</v>
      </c>
      <c r="AL250" s="21">
        <v>1</v>
      </c>
      <c r="AM250" s="21">
        <v>1.3</v>
      </c>
      <c r="AN250" s="1" t="s">
        <v>48</v>
      </c>
      <c r="AO250" s="21">
        <v>140.85</v>
      </c>
      <c r="AP250" s="1" t="s">
        <v>49</v>
      </c>
      <c r="AQ250" s="1" t="s">
        <v>49</v>
      </c>
      <c r="AR250" s="1" t="s">
        <v>49</v>
      </c>
      <c r="AS250" s="1" t="s">
        <v>49</v>
      </c>
      <c r="AT250" s="1" t="s">
        <v>49</v>
      </c>
      <c r="AU250" s="1" t="s">
        <v>138</v>
      </c>
      <c r="AV250" s="1" t="s">
        <v>139</v>
      </c>
      <c r="AW250" s="1" t="s">
        <v>1728</v>
      </c>
      <c r="AX250" s="1" t="s">
        <v>47</v>
      </c>
      <c r="AY250" s="1" t="s">
        <v>50</v>
      </c>
      <c r="AZ250" s="1" t="s">
        <v>1729</v>
      </c>
      <c r="BA250" s="1" t="s">
        <v>1730</v>
      </c>
      <c r="BB250" s="1" t="s">
        <v>1730</v>
      </c>
      <c r="BC250" s="1" t="s">
        <v>140</v>
      </c>
      <c r="BD250" s="1" t="s">
        <v>693</v>
      </c>
      <c r="BE250" s="1" t="s">
        <v>179</v>
      </c>
      <c r="BF250" s="1" t="s">
        <v>52</v>
      </c>
      <c r="BG250" s="1" t="s">
        <v>53</v>
      </c>
      <c r="BH250" s="1" t="s">
        <v>47</v>
      </c>
      <c r="BI250" s="1" t="s">
        <v>159</v>
      </c>
    </row>
    <row r="251" spans="2:61" x14ac:dyDescent="0.25">
      <c r="B251" s="16">
        <f t="shared" si="60"/>
        <v>247</v>
      </c>
      <c r="C251" s="16" t="str">
        <f t="shared" si="61"/>
        <v>LHR</v>
      </c>
      <c r="D251" s="16" t="str">
        <f t="shared" si="62"/>
        <v>2025-08-10</v>
      </c>
      <c r="E251" s="16" t="str">
        <f t="shared" si="63"/>
        <v>99431913770</v>
      </c>
      <c r="F251" s="16" t="str">
        <f t="shared" si="64"/>
        <v>PGB026518208</v>
      </c>
      <c r="G251" s="16" t="str">
        <f t="shared" si="65"/>
        <v>양명빈</v>
      </c>
      <c r="H251" s="16" t="str">
        <f t="shared" si="56"/>
        <v>목록(Manifest)</v>
      </c>
      <c r="I251" s="16">
        <f t="shared" si="66"/>
        <v>85.34</v>
      </c>
      <c r="J251" s="16">
        <f t="shared" si="67"/>
        <v>1</v>
      </c>
      <c r="K251" s="43">
        <f t="shared" si="68"/>
        <v>1.5</v>
      </c>
      <c r="L251" s="43">
        <f t="shared" si="69"/>
        <v>1.2</v>
      </c>
      <c r="M251" s="43">
        <f t="shared" si="69"/>
        <v>1.5</v>
      </c>
      <c r="N251" s="43">
        <f t="shared" si="57"/>
        <v>1.5</v>
      </c>
      <c r="O251" s="23" t="str">
        <f t="shared" si="70"/>
        <v>PGB026518208</v>
      </c>
      <c r="P251" s="51">
        <f>VLOOKUP(C251,MAPPING!$B$24:$G$27,2,0)+(N251-0.5)/0.5*VLOOKUP(C251,MAPPING!$B$24:$G$27,4,0)</f>
        <v>12160</v>
      </c>
      <c r="Q251" s="72">
        <f>VLOOKUP(C251,MAPPING!$B$24:$G$27,6,0)</f>
        <v>4.0719439987913404</v>
      </c>
      <c r="R251" s="105">
        <f>Q251*VLOOKUP(C251,MAPPING!$B$24:$H$27,7,0)</f>
        <v>5659.8799999999992</v>
      </c>
      <c r="S251" s="29">
        <f>VLOOKUP(H251,MAPPING!$B$3:$D$12,3,0)</f>
        <v>0</v>
      </c>
      <c r="T251" s="67">
        <f t="shared" si="58"/>
        <v>0</v>
      </c>
      <c r="U251" s="75">
        <v>0</v>
      </c>
      <c r="V251" s="29">
        <f>(J251*VLOOKUP(M251/J251,MAPPING!$B$15:$C$22,2,10))</f>
        <v>0</v>
      </c>
      <c r="W251" s="100">
        <v>0</v>
      </c>
      <c r="X251" s="68">
        <f>IFERROR(IF($M251&lt;6.000001,0,VLOOKUP($M251,할증료!$B:$C,2,1)),0)</f>
        <v>0</v>
      </c>
      <c r="Y251" s="67">
        <v>0</v>
      </c>
      <c r="Z251" s="29">
        <f t="shared" si="59"/>
        <v>17819.879999999997</v>
      </c>
      <c r="AB251" s="1" t="s">
        <v>1662</v>
      </c>
      <c r="AC251" s="1" t="s">
        <v>137</v>
      </c>
      <c r="AD251" s="1" t="s">
        <v>1663</v>
      </c>
      <c r="AE251" s="1" t="s">
        <v>1731</v>
      </c>
      <c r="AF251" s="1" t="s">
        <v>103</v>
      </c>
      <c r="AG251" s="1" t="s">
        <v>147</v>
      </c>
      <c r="AH251" s="1">
        <v>34385</v>
      </c>
      <c r="AI251" s="1" t="s">
        <v>47</v>
      </c>
      <c r="AJ251" s="20">
        <v>1</v>
      </c>
      <c r="AK251" s="21">
        <v>1.5</v>
      </c>
      <c r="AL251" s="21">
        <v>1.2</v>
      </c>
      <c r="AM251" s="21">
        <v>1.5</v>
      </c>
      <c r="AN251" s="1" t="s">
        <v>48</v>
      </c>
      <c r="AO251" s="21">
        <v>85.34</v>
      </c>
      <c r="AP251" s="1" t="s">
        <v>49</v>
      </c>
      <c r="AQ251" s="1" t="s">
        <v>49</v>
      </c>
      <c r="AR251" s="1" t="s">
        <v>49</v>
      </c>
      <c r="AS251" s="1" t="s">
        <v>49</v>
      </c>
      <c r="AT251" s="1" t="s">
        <v>49</v>
      </c>
      <c r="AU251" s="1" t="s">
        <v>138</v>
      </c>
      <c r="AV251" s="1" t="s">
        <v>139</v>
      </c>
      <c r="AW251" s="1" t="s">
        <v>1732</v>
      </c>
      <c r="AX251" s="1" t="s">
        <v>47</v>
      </c>
      <c r="AY251" s="1" t="s">
        <v>50</v>
      </c>
      <c r="AZ251" s="1" t="s">
        <v>1733</v>
      </c>
      <c r="BA251" s="1" t="s">
        <v>1734</v>
      </c>
      <c r="BB251" s="1" t="s">
        <v>1734</v>
      </c>
      <c r="BC251" s="1" t="s">
        <v>140</v>
      </c>
      <c r="BD251" s="1" t="s">
        <v>693</v>
      </c>
      <c r="BE251" s="1" t="s">
        <v>179</v>
      </c>
      <c r="BF251" s="1" t="s">
        <v>52</v>
      </c>
      <c r="BG251" s="1" t="s">
        <v>53</v>
      </c>
      <c r="BH251" s="1" t="s">
        <v>47</v>
      </c>
      <c r="BI251" s="1" t="s">
        <v>159</v>
      </c>
    </row>
    <row r="252" spans="2:61" x14ac:dyDescent="0.25">
      <c r="B252" s="16">
        <f t="shared" si="60"/>
        <v>248</v>
      </c>
      <c r="C252" s="16" t="str">
        <f t="shared" si="61"/>
        <v>LHR</v>
      </c>
      <c r="D252" s="16" t="str">
        <f t="shared" si="62"/>
        <v>2025-08-10</v>
      </c>
      <c r="E252" s="16" t="str">
        <f t="shared" si="63"/>
        <v>99431913770</v>
      </c>
      <c r="F252" s="16" t="str">
        <f t="shared" si="64"/>
        <v>PGB026518186</v>
      </c>
      <c r="G252" s="16" t="str">
        <f t="shared" si="65"/>
        <v>백혜빈</v>
      </c>
      <c r="H252" s="16" t="str">
        <f t="shared" si="56"/>
        <v>목록(Manifest)</v>
      </c>
      <c r="I252" s="16">
        <f t="shared" si="66"/>
        <v>133.36000000000001</v>
      </c>
      <c r="J252" s="16">
        <f t="shared" si="67"/>
        <v>1</v>
      </c>
      <c r="K252" s="43">
        <f t="shared" si="68"/>
        <v>0.68</v>
      </c>
      <c r="L252" s="43">
        <f t="shared" si="69"/>
        <v>1.9</v>
      </c>
      <c r="M252" s="43">
        <f t="shared" si="69"/>
        <v>1.9</v>
      </c>
      <c r="N252" s="43">
        <f t="shared" si="57"/>
        <v>2</v>
      </c>
      <c r="O252" s="23" t="str">
        <f t="shared" si="70"/>
        <v>PGB026518186</v>
      </c>
      <c r="P252" s="51">
        <f>VLOOKUP(C252,MAPPING!$B$24:$G$27,2,0)+(N252-0.5)/0.5*VLOOKUP(C252,MAPPING!$B$24:$G$27,4,0)</f>
        <v>14610</v>
      </c>
      <c r="Q252" s="72">
        <f>VLOOKUP(C252,MAPPING!$B$24:$G$27,6,0)</f>
        <v>4.0719439987913404</v>
      </c>
      <c r="R252" s="105">
        <f>Q252*VLOOKUP(C252,MAPPING!$B$24:$H$27,7,0)</f>
        <v>5659.8799999999992</v>
      </c>
      <c r="S252" s="29">
        <f>VLOOKUP(H252,MAPPING!$B$3:$D$12,3,0)</f>
        <v>0</v>
      </c>
      <c r="T252" s="67">
        <f t="shared" si="58"/>
        <v>0</v>
      </c>
      <c r="U252" s="75">
        <v>0</v>
      </c>
      <c r="V252" s="29">
        <f>(J252*VLOOKUP(M252/J252,MAPPING!$B$15:$C$22,2,10))</f>
        <v>0</v>
      </c>
      <c r="W252" s="100">
        <v>0</v>
      </c>
      <c r="X252" s="68">
        <f>IFERROR(IF($M252&lt;6.000001,0,VLOOKUP($M252,할증료!$B:$C,2,1)),0)</f>
        <v>0</v>
      </c>
      <c r="Y252" s="67">
        <v>0</v>
      </c>
      <c r="Z252" s="29">
        <f t="shared" si="59"/>
        <v>20269.879999999997</v>
      </c>
      <c r="AB252" s="1" t="s">
        <v>1662</v>
      </c>
      <c r="AC252" s="1" t="s">
        <v>137</v>
      </c>
      <c r="AD252" s="1" t="s">
        <v>1663</v>
      </c>
      <c r="AE252" s="1" t="s">
        <v>1735</v>
      </c>
      <c r="AF252" s="1" t="s">
        <v>476</v>
      </c>
      <c r="AG252" s="1" t="s">
        <v>477</v>
      </c>
      <c r="AH252" s="1">
        <v>31127</v>
      </c>
      <c r="AI252" s="1" t="s">
        <v>47</v>
      </c>
      <c r="AJ252" s="20">
        <v>1</v>
      </c>
      <c r="AK252" s="21">
        <v>0.68</v>
      </c>
      <c r="AL252" s="21">
        <v>1.9</v>
      </c>
      <c r="AM252" s="21">
        <v>1.9</v>
      </c>
      <c r="AN252" s="1" t="s">
        <v>48</v>
      </c>
      <c r="AO252" s="21">
        <v>133.36000000000001</v>
      </c>
      <c r="AP252" s="1" t="s">
        <v>49</v>
      </c>
      <c r="AQ252" s="1" t="s">
        <v>49</v>
      </c>
      <c r="AR252" s="1" t="s">
        <v>49</v>
      </c>
      <c r="AS252" s="1" t="s">
        <v>49</v>
      </c>
      <c r="AT252" s="1" t="s">
        <v>49</v>
      </c>
      <c r="AU252" s="1" t="s">
        <v>138</v>
      </c>
      <c r="AV252" s="1" t="s">
        <v>139</v>
      </c>
      <c r="AW252" s="1" t="s">
        <v>353</v>
      </c>
      <c r="AX252" s="1" t="s">
        <v>47</v>
      </c>
      <c r="AY252" s="1" t="s">
        <v>50</v>
      </c>
      <c r="AZ252" s="1" t="s">
        <v>1736</v>
      </c>
      <c r="BA252" s="1" t="s">
        <v>1737</v>
      </c>
      <c r="BB252" s="1" t="s">
        <v>1737</v>
      </c>
      <c r="BC252" s="1" t="s">
        <v>140</v>
      </c>
      <c r="BD252" s="1" t="s">
        <v>693</v>
      </c>
      <c r="BE252" s="1" t="s">
        <v>179</v>
      </c>
      <c r="BF252" s="1" t="s">
        <v>52</v>
      </c>
      <c r="BG252" s="1" t="s">
        <v>53</v>
      </c>
      <c r="BH252" s="1" t="s">
        <v>47</v>
      </c>
      <c r="BI252" s="1" t="s">
        <v>159</v>
      </c>
    </row>
    <row r="253" spans="2:61" x14ac:dyDescent="0.25">
      <c r="B253" s="16">
        <f t="shared" si="60"/>
        <v>249</v>
      </c>
      <c r="C253" s="16" t="str">
        <f t="shared" si="61"/>
        <v>LHR</v>
      </c>
      <c r="D253" s="16" t="str">
        <f t="shared" si="62"/>
        <v>2025-08-10</v>
      </c>
      <c r="E253" s="16" t="str">
        <f t="shared" si="63"/>
        <v>99431913770</v>
      </c>
      <c r="F253" s="16" t="str">
        <f t="shared" si="64"/>
        <v>PGB026518128</v>
      </c>
      <c r="G253" s="16" t="str">
        <f t="shared" si="65"/>
        <v>박창재</v>
      </c>
      <c r="H253" s="16" t="str">
        <f t="shared" si="56"/>
        <v>목록(Manifest)</v>
      </c>
      <c r="I253" s="16">
        <f t="shared" si="66"/>
        <v>42.1</v>
      </c>
      <c r="J253" s="16">
        <f t="shared" si="67"/>
        <v>1</v>
      </c>
      <c r="K253" s="43">
        <f t="shared" si="68"/>
        <v>1.23</v>
      </c>
      <c r="L253" s="43">
        <f t="shared" si="69"/>
        <v>1.9</v>
      </c>
      <c r="M253" s="43">
        <f t="shared" si="69"/>
        <v>1.9</v>
      </c>
      <c r="N253" s="43">
        <f t="shared" si="57"/>
        <v>2</v>
      </c>
      <c r="O253" s="23" t="str">
        <f t="shared" si="70"/>
        <v>PGB026518128</v>
      </c>
      <c r="P253" s="51">
        <f>VLOOKUP(C253,MAPPING!$B$24:$G$27,2,0)+(N253-0.5)/0.5*VLOOKUP(C253,MAPPING!$B$24:$G$27,4,0)</f>
        <v>14610</v>
      </c>
      <c r="Q253" s="72">
        <f>VLOOKUP(C253,MAPPING!$B$24:$G$27,6,0)</f>
        <v>4.0719439987913404</v>
      </c>
      <c r="R253" s="105">
        <f>Q253*VLOOKUP(C253,MAPPING!$B$24:$H$27,7,0)</f>
        <v>5659.8799999999992</v>
      </c>
      <c r="S253" s="29">
        <f>VLOOKUP(H253,MAPPING!$B$3:$D$12,3,0)</f>
        <v>0</v>
      </c>
      <c r="T253" s="67">
        <f t="shared" si="58"/>
        <v>0</v>
      </c>
      <c r="U253" s="75">
        <v>0</v>
      </c>
      <c r="V253" s="29">
        <f>(J253*VLOOKUP(M253/J253,MAPPING!$B$15:$C$22,2,10))</f>
        <v>0</v>
      </c>
      <c r="W253" s="100">
        <v>0</v>
      </c>
      <c r="X253" s="68">
        <f>IFERROR(IF($M253&lt;6.000001,0,VLOOKUP($M253,할증료!$B:$C,2,1)),0)</f>
        <v>0</v>
      </c>
      <c r="Y253" s="67">
        <v>0</v>
      </c>
      <c r="Z253" s="29">
        <f t="shared" si="59"/>
        <v>20269.879999999997</v>
      </c>
      <c r="AB253" s="1" t="s">
        <v>1662</v>
      </c>
      <c r="AC253" s="1" t="s">
        <v>137</v>
      </c>
      <c r="AD253" s="1" t="s">
        <v>1663</v>
      </c>
      <c r="AE253" s="1" t="s">
        <v>1738</v>
      </c>
      <c r="AF253" s="1" t="s">
        <v>486</v>
      </c>
      <c r="AG253" s="1" t="s">
        <v>487</v>
      </c>
      <c r="AH253" s="1">
        <v>6339</v>
      </c>
      <c r="AI253" s="1" t="s">
        <v>47</v>
      </c>
      <c r="AJ253" s="20">
        <v>1</v>
      </c>
      <c r="AK253" s="21">
        <v>1.23</v>
      </c>
      <c r="AL253" s="21">
        <v>1.9</v>
      </c>
      <c r="AM253" s="21">
        <v>1.9</v>
      </c>
      <c r="AN253" s="1" t="s">
        <v>48</v>
      </c>
      <c r="AO253" s="21">
        <v>42.1</v>
      </c>
      <c r="AP253" s="1" t="s">
        <v>49</v>
      </c>
      <c r="AQ253" s="1" t="s">
        <v>49</v>
      </c>
      <c r="AR253" s="1" t="s">
        <v>49</v>
      </c>
      <c r="AS253" s="1" t="s">
        <v>49</v>
      </c>
      <c r="AT253" s="1" t="s">
        <v>49</v>
      </c>
      <c r="AU253" s="1" t="s">
        <v>138</v>
      </c>
      <c r="AV253" s="1" t="s">
        <v>139</v>
      </c>
      <c r="AW253" s="1" t="s">
        <v>1739</v>
      </c>
      <c r="AX253" s="1" t="s">
        <v>47</v>
      </c>
      <c r="AY253" s="1" t="s">
        <v>50</v>
      </c>
      <c r="AZ253" s="1" t="s">
        <v>1740</v>
      </c>
      <c r="BA253" s="1" t="s">
        <v>1741</v>
      </c>
      <c r="BB253" s="1" t="s">
        <v>1741</v>
      </c>
      <c r="BC253" s="1" t="s">
        <v>140</v>
      </c>
      <c r="BD253" s="1" t="s">
        <v>693</v>
      </c>
      <c r="BE253" s="1" t="s">
        <v>179</v>
      </c>
      <c r="BF253" s="1" t="s">
        <v>52</v>
      </c>
      <c r="BG253" s="1" t="s">
        <v>53</v>
      </c>
      <c r="BH253" s="1" t="s">
        <v>47</v>
      </c>
      <c r="BI253" s="1" t="s">
        <v>159</v>
      </c>
    </row>
    <row r="254" spans="2:61" x14ac:dyDescent="0.25">
      <c r="B254" s="16">
        <f t="shared" si="60"/>
        <v>250</v>
      </c>
      <c r="C254" s="16" t="str">
        <f t="shared" si="61"/>
        <v>LHR</v>
      </c>
      <c r="D254" s="16" t="str">
        <f t="shared" si="62"/>
        <v>2025-08-10</v>
      </c>
      <c r="E254" s="16" t="str">
        <f t="shared" si="63"/>
        <v>99431913770</v>
      </c>
      <c r="F254" s="16" t="str">
        <f t="shared" si="64"/>
        <v>PGB026518108</v>
      </c>
      <c r="G254" s="16" t="str">
        <f t="shared" si="65"/>
        <v>주 제이이디아이</v>
      </c>
      <c r="H254" s="16" t="str">
        <f t="shared" si="56"/>
        <v>일반(NORMAL)</v>
      </c>
      <c r="I254" s="16">
        <f t="shared" si="66"/>
        <v>2372.2399999999998</v>
      </c>
      <c r="J254" s="16">
        <f t="shared" si="67"/>
        <v>2</v>
      </c>
      <c r="K254" s="43">
        <f t="shared" si="68"/>
        <v>28.94</v>
      </c>
      <c r="L254" s="43">
        <f t="shared" si="69"/>
        <v>32.1</v>
      </c>
      <c r="M254" s="43">
        <f t="shared" si="69"/>
        <v>32.5</v>
      </c>
      <c r="N254" s="43">
        <f t="shared" si="57"/>
        <v>32.5</v>
      </c>
      <c r="O254" s="23" t="str">
        <f t="shared" si="70"/>
        <v>PGB026518108</v>
      </c>
      <c r="P254" s="51">
        <f>VLOOKUP(C254,MAPPING!$B$24:$G$27,2,0)+(N254-0.5)/0.5*VLOOKUP(C254,MAPPING!$B$24:$G$27,4,0)</f>
        <v>164060</v>
      </c>
      <c r="Q254" s="72">
        <f>VLOOKUP(C254,MAPPING!$B$24:$G$27,6,0)</f>
        <v>4.0719439987913404</v>
      </c>
      <c r="R254" s="105">
        <f>Q254*VLOOKUP(C254,MAPPING!$B$24:$H$27,7,0)</f>
        <v>5659.8799999999992</v>
      </c>
      <c r="S254" s="29">
        <f>VLOOKUP(H254,MAPPING!$B$3:$D$12,3,0)</f>
        <v>1100</v>
      </c>
      <c r="T254" s="67">
        <f t="shared" si="58"/>
        <v>2500</v>
      </c>
      <c r="U254" s="75">
        <v>0</v>
      </c>
      <c r="V254" s="29">
        <f>(J254*VLOOKUP(M254/J254,MAPPING!$B$15:$C$22,2,10))</f>
        <v>9000</v>
      </c>
      <c r="W254" s="100">
        <v>0</v>
      </c>
      <c r="X254" s="68">
        <f>IFERROR(IF($M254&lt;6.000001,0,VLOOKUP($M254,할증료!$B:$C,2,1)),0)</f>
        <v>2700</v>
      </c>
      <c r="Y254" s="67">
        <v>0</v>
      </c>
      <c r="Z254" s="29">
        <f t="shared" si="59"/>
        <v>185019.88</v>
      </c>
      <c r="AB254" s="1" t="s">
        <v>1662</v>
      </c>
      <c r="AC254" s="1" t="s">
        <v>137</v>
      </c>
      <c r="AD254" s="1" t="s">
        <v>1663</v>
      </c>
      <c r="AE254" s="1" t="s">
        <v>1742</v>
      </c>
      <c r="AF254" s="1" t="s">
        <v>1743</v>
      </c>
      <c r="AG254" s="1" t="s">
        <v>1744</v>
      </c>
      <c r="AH254" s="1">
        <v>13112</v>
      </c>
      <c r="AI254" s="1" t="s">
        <v>1745</v>
      </c>
      <c r="AJ254" s="20">
        <v>2</v>
      </c>
      <c r="AK254" s="21">
        <v>28.94</v>
      </c>
      <c r="AL254" s="21">
        <v>32.1</v>
      </c>
      <c r="AM254" s="21">
        <v>32.5</v>
      </c>
      <c r="AN254" s="1" t="s">
        <v>55</v>
      </c>
      <c r="AO254" s="21">
        <v>2372.2399999999998</v>
      </c>
      <c r="AP254" s="1" t="s">
        <v>49</v>
      </c>
      <c r="AQ254" s="1" t="s">
        <v>49</v>
      </c>
      <c r="AR254" s="1" t="s">
        <v>49</v>
      </c>
      <c r="AS254" s="1" t="s">
        <v>49</v>
      </c>
      <c r="AT254" s="1" t="s">
        <v>49</v>
      </c>
      <c r="AU254" s="1" t="s">
        <v>138</v>
      </c>
      <c r="AV254" s="1" t="s">
        <v>139</v>
      </c>
      <c r="AW254" s="1" t="s">
        <v>1746</v>
      </c>
      <c r="AX254" s="1" t="s">
        <v>47</v>
      </c>
      <c r="AY254" s="1" t="s">
        <v>50</v>
      </c>
      <c r="AZ254" s="1" t="s">
        <v>1747</v>
      </c>
      <c r="BA254" s="1" t="s">
        <v>1748</v>
      </c>
      <c r="BB254" s="1" t="s">
        <v>1748</v>
      </c>
      <c r="BC254" s="1" t="s">
        <v>140</v>
      </c>
      <c r="BD254" s="1" t="s">
        <v>693</v>
      </c>
      <c r="BE254" s="1" t="s">
        <v>179</v>
      </c>
      <c r="BF254" s="1" t="s">
        <v>52</v>
      </c>
      <c r="BG254" s="1" t="s">
        <v>53</v>
      </c>
      <c r="BH254" s="1" t="s">
        <v>47</v>
      </c>
      <c r="BI254" s="1" t="s">
        <v>159</v>
      </c>
    </row>
    <row r="255" spans="2:61" x14ac:dyDescent="0.25">
      <c r="B255" s="16">
        <f t="shared" si="60"/>
        <v>251</v>
      </c>
      <c r="C255" s="16" t="str">
        <f t="shared" si="61"/>
        <v>LHR</v>
      </c>
      <c r="D255" s="16" t="str">
        <f t="shared" si="62"/>
        <v>2025-08-10</v>
      </c>
      <c r="E255" s="16" t="str">
        <f t="shared" si="63"/>
        <v>99431913770</v>
      </c>
      <c r="F255" s="16" t="str">
        <f t="shared" si="64"/>
        <v>PGB026517939</v>
      </c>
      <c r="G255" s="16" t="str">
        <f t="shared" si="65"/>
        <v>박성훈</v>
      </c>
      <c r="H255" s="16" t="str">
        <f t="shared" si="56"/>
        <v>목록(Manifest)</v>
      </c>
      <c r="I255" s="16">
        <f t="shared" si="66"/>
        <v>75.13</v>
      </c>
      <c r="J255" s="16">
        <f t="shared" si="67"/>
        <v>2</v>
      </c>
      <c r="K255" s="43">
        <f t="shared" si="68"/>
        <v>0.78</v>
      </c>
      <c r="L255" s="43">
        <f t="shared" si="69"/>
        <v>0.6</v>
      </c>
      <c r="M255" s="43">
        <f t="shared" si="69"/>
        <v>0.8</v>
      </c>
      <c r="N255" s="43">
        <f t="shared" si="57"/>
        <v>1</v>
      </c>
      <c r="O255" s="23" t="str">
        <f t="shared" si="70"/>
        <v>PGB026517939</v>
      </c>
      <c r="P255" s="51">
        <f>VLOOKUP(C255,MAPPING!$B$24:$G$27,2,0)+(N255-0.5)/0.5*VLOOKUP(C255,MAPPING!$B$24:$G$27,4,0)</f>
        <v>9710</v>
      </c>
      <c r="Q255" s="72">
        <f>VLOOKUP(C255,MAPPING!$B$24:$G$27,6,0)</f>
        <v>4.0719439987913404</v>
      </c>
      <c r="R255" s="105">
        <f>Q255*VLOOKUP(C255,MAPPING!$B$24:$H$27,7,0)</f>
        <v>5659.8799999999992</v>
      </c>
      <c r="S255" s="29">
        <f>VLOOKUP(H255,MAPPING!$B$3:$D$12,3,0)</f>
        <v>0</v>
      </c>
      <c r="T255" s="67">
        <f t="shared" si="58"/>
        <v>2500</v>
      </c>
      <c r="U255" s="75">
        <v>0</v>
      </c>
      <c r="V255" s="29">
        <f>(J255*VLOOKUP(M255/J255,MAPPING!$B$15:$C$22,2,10))</f>
        <v>0</v>
      </c>
      <c r="W255" s="100">
        <v>0</v>
      </c>
      <c r="X255" s="68">
        <f>IFERROR(IF($M255&lt;6.000001,0,VLOOKUP($M255,할증료!$B:$C,2,1)),0)</f>
        <v>0</v>
      </c>
      <c r="Y255" s="67">
        <v>0</v>
      </c>
      <c r="Z255" s="29">
        <f t="shared" si="59"/>
        <v>17869.879999999997</v>
      </c>
      <c r="AB255" s="1" t="s">
        <v>1662</v>
      </c>
      <c r="AC255" s="1" t="s">
        <v>137</v>
      </c>
      <c r="AD255" s="1" t="s">
        <v>1663</v>
      </c>
      <c r="AE255" s="1" t="s">
        <v>1749</v>
      </c>
      <c r="AF255" s="1" t="s">
        <v>305</v>
      </c>
      <c r="AG255" s="1" t="s">
        <v>1750</v>
      </c>
      <c r="AH255" s="1">
        <v>3983</v>
      </c>
      <c r="AI255" s="1" t="s">
        <v>47</v>
      </c>
      <c r="AJ255" s="20">
        <v>2</v>
      </c>
      <c r="AK255" s="21">
        <v>0.78</v>
      </c>
      <c r="AL255" s="21">
        <v>0.6</v>
      </c>
      <c r="AM255" s="21">
        <v>0.8</v>
      </c>
      <c r="AN255" s="1" t="s">
        <v>48</v>
      </c>
      <c r="AO255" s="21">
        <v>75.13</v>
      </c>
      <c r="AP255" s="1" t="s">
        <v>49</v>
      </c>
      <c r="AQ255" s="1" t="s">
        <v>49</v>
      </c>
      <c r="AR255" s="1" t="s">
        <v>49</v>
      </c>
      <c r="AS255" s="1" t="s">
        <v>49</v>
      </c>
      <c r="AT255" s="1" t="s">
        <v>49</v>
      </c>
      <c r="AU255" s="1" t="s">
        <v>138</v>
      </c>
      <c r="AV255" s="1" t="s">
        <v>139</v>
      </c>
      <c r="AW255" s="1" t="s">
        <v>1751</v>
      </c>
      <c r="AX255" s="1" t="s">
        <v>47</v>
      </c>
      <c r="AY255" s="1" t="s">
        <v>50</v>
      </c>
      <c r="AZ255" s="1" t="s">
        <v>1752</v>
      </c>
      <c r="BA255" s="1" t="s">
        <v>1753</v>
      </c>
      <c r="BB255" s="1" t="s">
        <v>1753</v>
      </c>
      <c r="BC255" s="1" t="s">
        <v>140</v>
      </c>
      <c r="BD255" s="1" t="s">
        <v>693</v>
      </c>
      <c r="BE255" s="1" t="s">
        <v>179</v>
      </c>
      <c r="BF255" s="1" t="s">
        <v>52</v>
      </c>
      <c r="BG255" s="1" t="s">
        <v>53</v>
      </c>
      <c r="BH255" s="1" t="s">
        <v>47</v>
      </c>
      <c r="BI255" s="1" t="s">
        <v>159</v>
      </c>
    </row>
    <row r="256" spans="2:61" x14ac:dyDescent="0.25">
      <c r="B256" s="16">
        <f t="shared" si="60"/>
        <v>252</v>
      </c>
      <c r="C256" s="16" t="str">
        <f t="shared" si="61"/>
        <v>LHR</v>
      </c>
      <c r="D256" s="16" t="str">
        <f t="shared" si="62"/>
        <v>2025-08-10</v>
      </c>
      <c r="E256" s="16" t="str">
        <f t="shared" si="63"/>
        <v>99431913770</v>
      </c>
      <c r="F256" s="16" t="str">
        <f t="shared" si="64"/>
        <v>PGB026517903</v>
      </c>
      <c r="G256" s="16" t="str">
        <f t="shared" si="65"/>
        <v>전영지</v>
      </c>
      <c r="H256" s="16" t="str">
        <f t="shared" si="56"/>
        <v>목록(Manifest)</v>
      </c>
      <c r="I256" s="16">
        <f t="shared" si="66"/>
        <v>89.35</v>
      </c>
      <c r="J256" s="16">
        <f t="shared" si="67"/>
        <v>1</v>
      </c>
      <c r="K256" s="43">
        <f t="shared" si="68"/>
        <v>1.08</v>
      </c>
      <c r="L256" s="43">
        <f t="shared" si="69"/>
        <v>2.2999999999999998</v>
      </c>
      <c r="M256" s="43">
        <f t="shared" si="69"/>
        <v>2.2999999999999998</v>
      </c>
      <c r="N256" s="43">
        <f t="shared" si="57"/>
        <v>2.5</v>
      </c>
      <c r="O256" s="23" t="str">
        <f t="shared" si="70"/>
        <v>PGB026517903</v>
      </c>
      <c r="P256" s="51">
        <f>VLOOKUP(C256,MAPPING!$B$24:$G$27,2,0)+(N256-0.5)/0.5*VLOOKUP(C256,MAPPING!$B$24:$G$27,4,0)</f>
        <v>17060</v>
      </c>
      <c r="Q256" s="72">
        <f>VLOOKUP(C256,MAPPING!$B$24:$G$27,6,0)</f>
        <v>4.0719439987913404</v>
      </c>
      <c r="R256" s="105">
        <f>Q256*VLOOKUP(C256,MAPPING!$B$24:$H$27,7,0)</f>
        <v>5659.8799999999992</v>
      </c>
      <c r="S256" s="29">
        <f>VLOOKUP(H256,MAPPING!$B$3:$D$12,3,0)</f>
        <v>0</v>
      </c>
      <c r="T256" s="67">
        <f t="shared" si="58"/>
        <v>0</v>
      </c>
      <c r="U256" s="75">
        <v>0</v>
      </c>
      <c r="V256" s="29">
        <f>(J256*VLOOKUP(M256/J256,MAPPING!$B$15:$C$22,2,10))</f>
        <v>550</v>
      </c>
      <c r="W256" s="100">
        <v>0</v>
      </c>
      <c r="X256" s="68">
        <f>IFERROR(IF($M256&lt;6.000001,0,VLOOKUP($M256,할증료!$B:$C,2,1)),0)</f>
        <v>0</v>
      </c>
      <c r="Y256" s="67">
        <v>0</v>
      </c>
      <c r="Z256" s="29">
        <f t="shared" si="59"/>
        <v>23269.879999999997</v>
      </c>
      <c r="AB256" s="1" t="s">
        <v>1662</v>
      </c>
      <c r="AC256" s="1" t="s">
        <v>137</v>
      </c>
      <c r="AD256" s="1" t="s">
        <v>1663</v>
      </c>
      <c r="AE256" s="1" t="s">
        <v>1754</v>
      </c>
      <c r="AF256" s="1" t="s">
        <v>316</v>
      </c>
      <c r="AG256" s="1" t="s">
        <v>332</v>
      </c>
      <c r="AH256" s="1">
        <v>63578</v>
      </c>
      <c r="AI256" s="1" t="s">
        <v>47</v>
      </c>
      <c r="AJ256" s="20">
        <v>1</v>
      </c>
      <c r="AK256" s="21">
        <v>1.08</v>
      </c>
      <c r="AL256" s="21">
        <v>2.2999999999999998</v>
      </c>
      <c r="AM256" s="21">
        <v>2.2999999999999998</v>
      </c>
      <c r="AN256" s="1" t="s">
        <v>48</v>
      </c>
      <c r="AO256" s="21">
        <v>89.35</v>
      </c>
      <c r="AP256" s="1" t="s">
        <v>49</v>
      </c>
      <c r="AQ256" s="1" t="s">
        <v>49</v>
      </c>
      <c r="AR256" s="1" t="s">
        <v>49</v>
      </c>
      <c r="AS256" s="1" t="s">
        <v>49</v>
      </c>
      <c r="AT256" s="1" t="s">
        <v>49</v>
      </c>
      <c r="AU256" s="1" t="s">
        <v>138</v>
      </c>
      <c r="AV256" s="1" t="s">
        <v>139</v>
      </c>
      <c r="AW256" s="1" t="s">
        <v>1755</v>
      </c>
      <c r="AX256" s="1" t="s">
        <v>47</v>
      </c>
      <c r="AY256" s="1" t="s">
        <v>50</v>
      </c>
      <c r="AZ256" s="1" t="s">
        <v>1756</v>
      </c>
      <c r="BA256" s="1" t="s">
        <v>1757</v>
      </c>
      <c r="BB256" s="1" t="s">
        <v>1757</v>
      </c>
      <c r="BC256" s="1" t="s">
        <v>140</v>
      </c>
      <c r="BD256" s="1" t="s">
        <v>693</v>
      </c>
      <c r="BE256" s="1" t="s">
        <v>179</v>
      </c>
      <c r="BF256" s="1" t="s">
        <v>52</v>
      </c>
      <c r="BG256" s="1" t="s">
        <v>53</v>
      </c>
      <c r="BH256" s="1" t="s">
        <v>47</v>
      </c>
      <c r="BI256" s="1" t="s">
        <v>159</v>
      </c>
    </row>
    <row r="257" spans="2:61" x14ac:dyDescent="0.25">
      <c r="B257" s="16">
        <f t="shared" si="60"/>
        <v>253</v>
      </c>
      <c r="C257" s="16" t="str">
        <f t="shared" si="61"/>
        <v>LHR</v>
      </c>
      <c r="D257" s="16" t="str">
        <f t="shared" si="62"/>
        <v>2025-08-10</v>
      </c>
      <c r="E257" s="16" t="str">
        <f t="shared" si="63"/>
        <v>99431913770</v>
      </c>
      <c r="F257" s="16" t="str">
        <f t="shared" si="64"/>
        <v>PGB026518303</v>
      </c>
      <c r="G257" s="16" t="str">
        <f t="shared" si="65"/>
        <v>이종혁</v>
      </c>
      <c r="H257" s="16" t="str">
        <f t="shared" si="56"/>
        <v>목록(Manifest)</v>
      </c>
      <c r="I257" s="16">
        <f t="shared" si="66"/>
        <v>105.36</v>
      </c>
      <c r="J257" s="16">
        <f t="shared" si="67"/>
        <v>1</v>
      </c>
      <c r="K257" s="43">
        <f t="shared" si="68"/>
        <v>1.25</v>
      </c>
      <c r="L257" s="43">
        <f t="shared" si="69"/>
        <v>1.3</v>
      </c>
      <c r="M257" s="43">
        <f t="shared" si="69"/>
        <v>1.3</v>
      </c>
      <c r="N257" s="43">
        <f t="shared" si="57"/>
        <v>1.5</v>
      </c>
      <c r="O257" s="23" t="str">
        <f t="shared" si="70"/>
        <v>PGB026518303</v>
      </c>
      <c r="P257" s="51">
        <f>VLOOKUP(C257,MAPPING!$B$24:$G$27,2,0)+(N257-0.5)/0.5*VLOOKUP(C257,MAPPING!$B$24:$G$27,4,0)</f>
        <v>12160</v>
      </c>
      <c r="Q257" s="72">
        <f>VLOOKUP(C257,MAPPING!$B$24:$G$27,6,0)</f>
        <v>4.0719439987913404</v>
      </c>
      <c r="R257" s="105">
        <f>Q257*VLOOKUP(C257,MAPPING!$B$24:$H$27,7,0)</f>
        <v>5659.8799999999992</v>
      </c>
      <c r="S257" s="29">
        <f>VLOOKUP(H257,MAPPING!$B$3:$D$12,3,0)</f>
        <v>0</v>
      </c>
      <c r="T257" s="67">
        <f t="shared" si="58"/>
        <v>0</v>
      </c>
      <c r="U257" s="75">
        <v>0</v>
      </c>
      <c r="V257" s="29">
        <f>(J257*VLOOKUP(M257/J257,MAPPING!$B$15:$C$22,2,10))</f>
        <v>0</v>
      </c>
      <c r="W257" s="100">
        <v>0</v>
      </c>
      <c r="X257" s="68">
        <f>IFERROR(IF($M257&lt;6.000001,0,VLOOKUP($M257,할증료!$B:$C,2,1)),0)</f>
        <v>0</v>
      </c>
      <c r="Y257" s="67">
        <v>0</v>
      </c>
      <c r="Z257" s="29">
        <f t="shared" si="59"/>
        <v>17819.879999999997</v>
      </c>
      <c r="AB257" s="1" t="s">
        <v>1662</v>
      </c>
      <c r="AC257" s="1" t="s">
        <v>137</v>
      </c>
      <c r="AD257" s="1" t="s">
        <v>1663</v>
      </c>
      <c r="AE257" s="1" t="s">
        <v>1758</v>
      </c>
      <c r="AF257" s="1" t="s">
        <v>1759</v>
      </c>
      <c r="AG257" s="1" t="s">
        <v>1760</v>
      </c>
      <c r="AH257" s="1">
        <v>18264</v>
      </c>
      <c r="AI257" s="1" t="s">
        <v>47</v>
      </c>
      <c r="AJ257" s="20">
        <v>1</v>
      </c>
      <c r="AK257" s="21">
        <v>1.25</v>
      </c>
      <c r="AL257" s="21">
        <v>1.3</v>
      </c>
      <c r="AM257" s="21">
        <v>1.3</v>
      </c>
      <c r="AN257" s="1" t="s">
        <v>48</v>
      </c>
      <c r="AO257" s="21">
        <v>105.36</v>
      </c>
      <c r="AP257" s="1" t="s">
        <v>49</v>
      </c>
      <c r="AQ257" s="1" t="s">
        <v>49</v>
      </c>
      <c r="AR257" s="1" t="s">
        <v>49</v>
      </c>
      <c r="AS257" s="1" t="s">
        <v>49</v>
      </c>
      <c r="AT257" s="1" t="s">
        <v>49</v>
      </c>
      <c r="AU257" s="1" t="s">
        <v>138</v>
      </c>
      <c r="AV257" s="1" t="s">
        <v>139</v>
      </c>
      <c r="AW257" s="1" t="s">
        <v>1761</v>
      </c>
      <c r="AX257" s="1" t="s">
        <v>47</v>
      </c>
      <c r="AY257" s="1" t="s">
        <v>50</v>
      </c>
      <c r="AZ257" s="1" t="s">
        <v>1762</v>
      </c>
      <c r="BA257" s="1" t="s">
        <v>1763</v>
      </c>
      <c r="BB257" s="1" t="s">
        <v>1763</v>
      </c>
      <c r="BC257" s="1" t="s">
        <v>140</v>
      </c>
      <c r="BD257" s="1" t="s">
        <v>693</v>
      </c>
      <c r="BE257" s="1" t="s">
        <v>179</v>
      </c>
      <c r="BF257" s="1" t="s">
        <v>52</v>
      </c>
      <c r="BG257" s="1" t="s">
        <v>53</v>
      </c>
      <c r="BH257" s="1" t="s">
        <v>47</v>
      </c>
      <c r="BI257" s="1" t="s">
        <v>159</v>
      </c>
    </row>
    <row r="258" spans="2:61" x14ac:dyDescent="0.25">
      <c r="B258" s="16">
        <f t="shared" si="60"/>
        <v>254</v>
      </c>
      <c r="C258" s="16" t="str">
        <f t="shared" si="61"/>
        <v>FRA</v>
      </c>
      <c r="D258" s="16" t="str">
        <f t="shared" si="62"/>
        <v>2025-08-11</v>
      </c>
      <c r="E258" s="16" t="str">
        <f t="shared" si="63"/>
        <v>99431947742</v>
      </c>
      <c r="F258" s="16" t="str">
        <f t="shared" si="64"/>
        <v>PDE026649228</v>
      </c>
      <c r="G258" s="16" t="str">
        <f t="shared" si="65"/>
        <v>김수현</v>
      </c>
      <c r="H258" s="16" t="str">
        <f t="shared" si="56"/>
        <v>일반(목록배제,Normal-Manifest Exception)</v>
      </c>
      <c r="I258" s="16">
        <f t="shared" si="66"/>
        <v>15.94</v>
      </c>
      <c r="J258" s="16">
        <f t="shared" si="67"/>
        <v>1</v>
      </c>
      <c r="K258" s="43">
        <f t="shared" si="68"/>
        <v>0.5</v>
      </c>
      <c r="L258" s="43">
        <f t="shared" si="69"/>
        <v>0.5</v>
      </c>
      <c r="M258" s="43">
        <f t="shared" si="69"/>
        <v>0.5</v>
      </c>
      <c r="N258" s="43">
        <f t="shared" si="57"/>
        <v>0.5</v>
      </c>
      <c r="O258" s="23" t="str">
        <f t="shared" si="70"/>
        <v>PDE026649228</v>
      </c>
      <c r="P258" s="51">
        <f>VLOOKUP(C258,MAPPING!$B$24:$G$27,2,0)+(N258-0.5)/0.5*VLOOKUP(C258,MAPPING!$B$24:$G$27,4,0)</f>
        <v>6900</v>
      </c>
      <c r="Q258" s="72">
        <f>VLOOKUP(C258,MAPPING!$B$24:$G$27,6,0)</f>
        <v>3.401757367653961</v>
      </c>
      <c r="R258" s="105">
        <f>Q258*VLOOKUP(C258,MAPPING!$B$24:$H$27,7,0)</f>
        <v>5508.2615999999998</v>
      </c>
      <c r="S258" s="29">
        <f>VLOOKUP(H258,MAPPING!$B$3:$D$12,3,0)</f>
        <v>1100</v>
      </c>
      <c r="T258" s="67">
        <f t="shared" si="58"/>
        <v>0</v>
      </c>
      <c r="U258" s="75">
        <v>0</v>
      </c>
      <c r="V258" s="29">
        <f>(J258*VLOOKUP(M258/J258,MAPPING!$B$15:$C$22,2,10))</f>
        <v>0</v>
      </c>
      <c r="W258" s="100">
        <v>0</v>
      </c>
      <c r="X258" s="68">
        <f>IFERROR(IF($M258&lt;6.000001,0,VLOOKUP($M258,할증료!$B:$C,2,1)),0)</f>
        <v>0</v>
      </c>
      <c r="Y258" s="67">
        <v>0</v>
      </c>
      <c r="Z258" s="29">
        <f t="shared" si="59"/>
        <v>13508.2616</v>
      </c>
      <c r="AB258" s="1" t="s">
        <v>1764</v>
      </c>
      <c r="AC258" s="1" t="s">
        <v>131</v>
      </c>
      <c r="AD258" s="1" t="s">
        <v>1765</v>
      </c>
      <c r="AE258" s="1" t="s">
        <v>1766</v>
      </c>
      <c r="AF258" s="1" t="s">
        <v>1767</v>
      </c>
      <c r="AG258" s="1" t="s">
        <v>1768</v>
      </c>
      <c r="AH258" s="1">
        <v>46223</v>
      </c>
      <c r="AI258" s="1" t="s">
        <v>47</v>
      </c>
      <c r="AJ258" s="20">
        <v>1</v>
      </c>
      <c r="AK258" s="21">
        <v>0.5</v>
      </c>
      <c r="AL258" s="21">
        <v>0.5</v>
      </c>
      <c r="AM258" s="21">
        <v>0.5</v>
      </c>
      <c r="AN258" s="1" t="s">
        <v>54</v>
      </c>
      <c r="AO258" s="21">
        <v>15.94</v>
      </c>
      <c r="AP258" s="1" t="s">
        <v>49</v>
      </c>
      <c r="AQ258" s="1" t="s">
        <v>49</v>
      </c>
      <c r="AR258" s="1" t="s">
        <v>49</v>
      </c>
      <c r="AS258" s="1" t="s">
        <v>49</v>
      </c>
      <c r="AT258" s="1" t="s">
        <v>49</v>
      </c>
      <c r="AU258" s="1" t="s">
        <v>133</v>
      </c>
      <c r="AV258" s="1" t="s">
        <v>134</v>
      </c>
      <c r="AW258" s="1" t="s">
        <v>188</v>
      </c>
      <c r="AX258" s="1" t="s">
        <v>47</v>
      </c>
      <c r="AY258" s="1" t="s">
        <v>50</v>
      </c>
      <c r="AZ258" s="1" t="s">
        <v>1769</v>
      </c>
      <c r="BA258" s="1" t="s">
        <v>1770</v>
      </c>
      <c r="BB258" s="1" t="s">
        <v>1770</v>
      </c>
      <c r="BC258" s="1" t="s">
        <v>1771</v>
      </c>
      <c r="BD258" s="1" t="s">
        <v>693</v>
      </c>
      <c r="BE258" s="1" t="s">
        <v>135</v>
      </c>
      <c r="BF258" s="1" t="s">
        <v>52</v>
      </c>
      <c r="BG258" s="1" t="s">
        <v>53</v>
      </c>
      <c r="BH258" s="1" t="s">
        <v>47</v>
      </c>
      <c r="BI258" s="1" t="s">
        <v>159</v>
      </c>
    </row>
    <row r="259" spans="2:61" x14ac:dyDescent="0.25">
      <c r="B259" s="16">
        <f t="shared" si="60"/>
        <v>255</v>
      </c>
      <c r="C259" s="16" t="str">
        <f t="shared" si="61"/>
        <v>FRA</v>
      </c>
      <c r="D259" s="16" t="str">
        <f t="shared" si="62"/>
        <v>2025-08-11</v>
      </c>
      <c r="E259" s="16" t="str">
        <f t="shared" si="63"/>
        <v>99431947742</v>
      </c>
      <c r="F259" s="16" t="str">
        <f t="shared" si="64"/>
        <v>PDE026648852</v>
      </c>
      <c r="G259" s="16" t="str">
        <f t="shared" si="65"/>
        <v>이경희</v>
      </c>
      <c r="H259" s="16" t="str">
        <f t="shared" si="56"/>
        <v>일반(목록배제,Normal-Manifest Exception)</v>
      </c>
      <c r="I259" s="16">
        <f t="shared" si="66"/>
        <v>87.82</v>
      </c>
      <c r="J259" s="16">
        <f t="shared" si="67"/>
        <v>1</v>
      </c>
      <c r="K259" s="43">
        <f t="shared" si="68"/>
        <v>0.5</v>
      </c>
      <c r="L259" s="43">
        <f t="shared" si="69"/>
        <v>0.5</v>
      </c>
      <c r="M259" s="43">
        <f t="shared" si="69"/>
        <v>0.5</v>
      </c>
      <c r="N259" s="43">
        <f t="shared" si="57"/>
        <v>0.5</v>
      </c>
      <c r="O259" s="23" t="str">
        <f t="shared" si="70"/>
        <v>PDE026648852</v>
      </c>
      <c r="P259" s="51">
        <f>VLOOKUP(C259,MAPPING!$B$24:$G$27,2,0)+(N259-0.5)/0.5*VLOOKUP(C259,MAPPING!$B$24:$G$27,4,0)</f>
        <v>6900</v>
      </c>
      <c r="Q259" s="72">
        <f>VLOOKUP(C259,MAPPING!$B$24:$G$27,6,0)</f>
        <v>3.401757367653961</v>
      </c>
      <c r="R259" s="105">
        <f>Q259*VLOOKUP(C259,MAPPING!$B$24:$H$27,7,0)</f>
        <v>5508.2615999999998</v>
      </c>
      <c r="S259" s="29">
        <f>VLOOKUP(H259,MAPPING!$B$3:$D$12,3,0)</f>
        <v>1100</v>
      </c>
      <c r="T259" s="67">
        <f t="shared" si="58"/>
        <v>0</v>
      </c>
      <c r="U259" s="75">
        <v>0</v>
      </c>
      <c r="V259" s="29">
        <f>(J259*VLOOKUP(M259/J259,MAPPING!$B$15:$C$22,2,10))</f>
        <v>0</v>
      </c>
      <c r="W259" s="100">
        <v>0</v>
      </c>
      <c r="X259" s="68">
        <f>IFERROR(IF($M259&lt;6.000001,0,VLOOKUP($M259,할증료!$B:$C,2,1)),0)</f>
        <v>0</v>
      </c>
      <c r="Y259" s="67">
        <v>0</v>
      </c>
      <c r="Z259" s="29">
        <f t="shared" si="59"/>
        <v>13508.2616</v>
      </c>
      <c r="AB259" s="1" t="s">
        <v>1764</v>
      </c>
      <c r="AC259" s="1" t="s">
        <v>131</v>
      </c>
      <c r="AD259" s="1" t="s">
        <v>1765</v>
      </c>
      <c r="AE259" s="1" t="s">
        <v>1772</v>
      </c>
      <c r="AF259" s="1" t="s">
        <v>214</v>
      </c>
      <c r="AG259" s="1" t="s">
        <v>132</v>
      </c>
      <c r="AH259" s="1">
        <v>1885</v>
      </c>
      <c r="AI259" s="1" t="s">
        <v>1773</v>
      </c>
      <c r="AJ259" s="20">
        <v>1</v>
      </c>
      <c r="AK259" s="21">
        <v>0.5</v>
      </c>
      <c r="AL259" s="21">
        <v>0.5</v>
      </c>
      <c r="AM259" s="21">
        <v>0.5</v>
      </c>
      <c r="AN259" s="1" t="s">
        <v>54</v>
      </c>
      <c r="AO259" s="21">
        <v>87.82</v>
      </c>
      <c r="AP259" s="1" t="s">
        <v>49</v>
      </c>
      <c r="AQ259" s="1" t="s">
        <v>49</v>
      </c>
      <c r="AR259" s="1" t="s">
        <v>49</v>
      </c>
      <c r="AS259" s="1" t="s">
        <v>49</v>
      </c>
      <c r="AT259" s="1" t="s">
        <v>49</v>
      </c>
      <c r="AU259" s="1" t="s">
        <v>133</v>
      </c>
      <c r="AV259" s="1" t="s">
        <v>134</v>
      </c>
      <c r="AW259" s="1" t="s">
        <v>364</v>
      </c>
      <c r="AX259" s="1" t="s">
        <v>47</v>
      </c>
      <c r="AY259" s="1" t="s">
        <v>50</v>
      </c>
      <c r="AZ259" s="1" t="s">
        <v>1774</v>
      </c>
      <c r="BA259" s="1" t="s">
        <v>1775</v>
      </c>
      <c r="BB259" s="1" t="s">
        <v>1775</v>
      </c>
      <c r="BC259" s="1" t="s">
        <v>1771</v>
      </c>
      <c r="BD259" s="1" t="s">
        <v>693</v>
      </c>
      <c r="BE259" s="1" t="s">
        <v>135</v>
      </c>
      <c r="BF259" s="1" t="s">
        <v>52</v>
      </c>
      <c r="BG259" s="1" t="s">
        <v>53</v>
      </c>
      <c r="BH259" s="1" t="s">
        <v>47</v>
      </c>
      <c r="BI259" s="1" t="s">
        <v>159</v>
      </c>
    </row>
    <row r="260" spans="2:61" x14ac:dyDescent="0.25">
      <c r="B260" s="16">
        <f t="shared" si="60"/>
        <v>256</v>
      </c>
      <c r="C260" s="16" t="str">
        <f t="shared" si="61"/>
        <v>FRA</v>
      </c>
      <c r="D260" s="16" t="str">
        <f t="shared" si="62"/>
        <v>2025-08-11</v>
      </c>
      <c r="E260" s="16" t="str">
        <f t="shared" si="63"/>
        <v>99431947742</v>
      </c>
      <c r="F260" s="16" t="str">
        <f t="shared" si="64"/>
        <v>PDE026649226</v>
      </c>
      <c r="G260" s="16" t="str">
        <f t="shared" si="65"/>
        <v>장은희</v>
      </c>
      <c r="H260" s="16" t="str">
        <f t="shared" si="56"/>
        <v>일반(목록배제,Normal-Manifest Exception)</v>
      </c>
      <c r="I260" s="16">
        <f t="shared" si="66"/>
        <v>54.23</v>
      </c>
      <c r="J260" s="16">
        <f t="shared" si="67"/>
        <v>1</v>
      </c>
      <c r="K260" s="43">
        <f t="shared" si="68"/>
        <v>0.5</v>
      </c>
      <c r="L260" s="43">
        <f t="shared" si="69"/>
        <v>0.5</v>
      </c>
      <c r="M260" s="43">
        <f t="shared" si="69"/>
        <v>0.5</v>
      </c>
      <c r="N260" s="43">
        <f t="shared" si="57"/>
        <v>0.5</v>
      </c>
      <c r="O260" s="23" t="str">
        <f t="shared" si="70"/>
        <v>PDE026649226</v>
      </c>
      <c r="P260" s="51">
        <f>VLOOKUP(C260,MAPPING!$B$24:$G$27,2,0)+(N260-0.5)/0.5*VLOOKUP(C260,MAPPING!$B$24:$G$27,4,0)</f>
        <v>6900</v>
      </c>
      <c r="Q260" s="72">
        <f>VLOOKUP(C260,MAPPING!$B$24:$G$27,6,0)</f>
        <v>3.401757367653961</v>
      </c>
      <c r="R260" s="105">
        <f>Q260*VLOOKUP(C260,MAPPING!$B$24:$H$27,7,0)</f>
        <v>5508.2615999999998</v>
      </c>
      <c r="S260" s="29">
        <f>VLOOKUP(H260,MAPPING!$B$3:$D$12,3,0)</f>
        <v>1100</v>
      </c>
      <c r="T260" s="67">
        <f t="shared" si="58"/>
        <v>0</v>
      </c>
      <c r="U260" s="75">
        <v>0</v>
      </c>
      <c r="V260" s="29">
        <f>(J260*VLOOKUP(M260/J260,MAPPING!$B$15:$C$22,2,10))</f>
        <v>0</v>
      </c>
      <c r="W260" s="100">
        <v>0</v>
      </c>
      <c r="X260" s="68">
        <f>IFERROR(IF($M260&lt;6.000001,0,VLOOKUP($M260,할증료!$B:$C,2,1)),0)</f>
        <v>0</v>
      </c>
      <c r="Y260" s="67">
        <v>0</v>
      </c>
      <c r="Z260" s="29">
        <f t="shared" si="59"/>
        <v>13508.2616</v>
      </c>
      <c r="AB260" s="1" t="s">
        <v>1764</v>
      </c>
      <c r="AC260" s="1" t="s">
        <v>131</v>
      </c>
      <c r="AD260" s="1" t="s">
        <v>1765</v>
      </c>
      <c r="AE260" s="1" t="s">
        <v>1776</v>
      </c>
      <c r="AF260" s="1" t="s">
        <v>1777</v>
      </c>
      <c r="AG260" s="1" t="s">
        <v>1778</v>
      </c>
      <c r="AH260" s="1">
        <v>63588</v>
      </c>
      <c r="AI260" s="1" t="s">
        <v>47</v>
      </c>
      <c r="AJ260" s="20">
        <v>1</v>
      </c>
      <c r="AK260" s="21">
        <v>0.5</v>
      </c>
      <c r="AL260" s="21">
        <v>0.5</v>
      </c>
      <c r="AM260" s="21">
        <v>0.5</v>
      </c>
      <c r="AN260" s="1" t="s">
        <v>54</v>
      </c>
      <c r="AO260" s="21">
        <v>54.23</v>
      </c>
      <c r="AP260" s="1" t="s">
        <v>49</v>
      </c>
      <c r="AQ260" s="1" t="s">
        <v>49</v>
      </c>
      <c r="AR260" s="1" t="s">
        <v>49</v>
      </c>
      <c r="AS260" s="1" t="s">
        <v>49</v>
      </c>
      <c r="AT260" s="1" t="s">
        <v>49</v>
      </c>
      <c r="AU260" s="1" t="s">
        <v>133</v>
      </c>
      <c r="AV260" s="1" t="s">
        <v>134</v>
      </c>
      <c r="AW260" s="1" t="s">
        <v>188</v>
      </c>
      <c r="AX260" s="1" t="s">
        <v>47</v>
      </c>
      <c r="AY260" s="1" t="s">
        <v>50</v>
      </c>
      <c r="AZ260" s="1" t="s">
        <v>1779</v>
      </c>
      <c r="BA260" s="1" t="s">
        <v>1780</v>
      </c>
      <c r="BB260" s="1" t="s">
        <v>1780</v>
      </c>
      <c r="BC260" s="1" t="s">
        <v>1771</v>
      </c>
      <c r="BD260" s="1" t="s">
        <v>693</v>
      </c>
      <c r="BE260" s="1" t="s">
        <v>135</v>
      </c>
      <c r="BF260" s="1" t="s">
        <v>52</v>
      </c>
      <c r="BG260" s="1" t="s">
        <v>53</v>
      </c>
      <c r="BH260" s="1" t="s">
        <v>47</v>
      </c>
      <c r="BI260" s="1" t="s">
        <v>159</v>
      </c>
    </row>
    <row r="261" spans="2:61" x14ac:dyDescent="0.25">
      <c r="B261" s="16">
        <f t="shared" si="60"/>
        <v>257</v>
      </c>
      <c r="C261" s="16" t="str">
        <f t="shared" si="61"/>
        <v>FRA</v>
      </c>
      <c r="D261" s="16" t="str">
        <f t="shared" si="62"/>
        <v>2025-08-11</v>
      </c>
      <c r="E261" s="16" t="str">
        <f t="shared" si="63"/>
        <v>99431947742</v>
      </c>
      <c r="F261" s="16" t="str">
        <f t="shared" si="64"/>
        <v>PDE026649220</v>
      </c>
      <c r="G261" s="16" t="str">
        <f t="shared" si="65"/>
        <v>노승혁</v>
      </c>
      <c r="H261" s="16" t="str">
        <f t="shared" ref="H261:H323" si="71">AN261</f>
        <v>일반(NORMAL)</v>
      </c>
      <c r="I261" s="16">
        <f t="shared" si="66"/>
        <v>20.34</v>
      </c>
      <c r="J261" s="16">
        <f t="shared" si="67"/>
        <v>1</v>
      </c>
      <c r="K261" s="43">
        <f t="shared" si="68"/>
        <v>0.5</v>
      </c>
      <c r="L261" s="43">
        <f t="shared" si="69"/>
        <v>0.5</v>
      </c>
      <c r="M261" s="43">
        <f t="shared" si="69"/>
        <v>0.5</v>
      </c>
      <c r="N261" s="43">
        <f t="shared" ref="N261:N323" si="72">CEILING(M261,0.5)</f>
        <v>0.5</v>
      </c>
      <c r="O261" s="23" t="str">
        <f t="shared" si="70"/>
        <v>PDE026649220</v>
      </c>
      <c r="P261" s="51">
        <f>VLOOKUP(C261,MAPPING!$B$24:$G$27,2,0)+(N261-0.5)/0.5*VLOOKUP(C261,MAPPING!$B$24:$G$27,4,0)</f>
        <v>6900</v>
      </c>
      <c r="Q261" s="72">
        <f>VLOOKUP(C261,MAPPING!$B$24:$G$27,6,0)</f>
        <v>3.401757367653961</v>
      </c>
      <c r="R261" s="105">
        <f>Q261*VLOOKUP(C261,MAPPING!$B$24:$H$27,7,0)</f>
        <v>5508.2615999999998</v>
      </c>
      <c r="S261" s="29">
        <f>VLOOKUP(H261,MAPPING!$B$3:$D$12,3,0)</f>
        <v>1100</v>
      </c>
      <c r="T261" s="67">
        <f t="shared" ref="T261:T324" si="73">2500*(J261-1)</f>
        <v>0</v>
      </c>
      <c r="U261" s="75">
        <v>0</v>
      </c>
      <c r="V261" s="29">
        <f>(J261*VLOOKUP(M261/J261,MAPPING!$B$15:$C$22,2,10))</f>
        <v>0</v>
      </c>
      <c r="W261" s="100">
        <v>0</v>
      </c>
      <c r="X261" s="68">
        <f>IFERROR(IF($M261&lt;6.000001,0,VLOOKUP($M261,할증료!$B:$C,2,1)),0)</f>
        <v>0</v>
      </c>
      <c r="Y261" s="67">
        <v>0</v>
      </c>
      <c r="Z261" s="29">
        <f t="shared" ref="Z261:Z323" si="74">SUM(R261:Y261)+P261</f>
        <v>13508.2616</v>
      </c>
      <c r="AB261" s="1" t="s">
        <v>1764</v>
      </c>
      <c r="AC261" s="1" t="s">
        <v>131</v>
      </c>
      <c r="AD261" s="1" t="s">
        <v>1765</v>
      </c>
      <c r="AE261" s="1" t="s">
        <v>1781</v>
      </c>
      <c r="AF261" s="1" t="s">
        <v>1782</v>
      </c>
      <c r="AG261" s="1" t="s">
        <v>1783</v>
      </c>
      <c r="AH261" s="1">
        <v>18487</v>
      </c>
      <c r="AI261" s="1" t="s">
        <v>160</v>
      </c>
      <c r="AJ261" s="20">
        <v>1</v>
      </c>
      <c r="AK261" s="21">
        <v>0.5</v>
      </c>
      <c r="AL261" s="21">
        <v>0.5</v>
      </c>
      <c r="AM261" s="21">
        <v>0.5</v>
      </c>
      <c r="AN261" s="1" t="s">
        <v>55</v>
      </c>
      <c r="AO261" s="21">
        <v>20.34</v>
      </c>
      <c r="AP261" s="1" t="s">
        <v>49</v>
      </c>
      <c r="AQ261" s="1" t="s">
        <v>49</v>
      </c>
      <c r="AR261" s="1" t="s">
        <v>49</v>
      </c>
      <c r="AS261" s="1" t="s">
        <v>49</v>
      </c>
      <c r="AT261" s="1" t="s">
        <v>49</v>
      </c>
      <c r="AU261" s="1" t="s">
        <v>133</v>
      </c>
      <c r="AV261" s="1" t="s">
        <v>134</v>
      </c>
      <c r="AW261" s="1" t="s">
        <v>1784</v>
      </c>
      <c r="AX261" s="1" t="s">
        <v>47</v>
      </c>
      <c r="AY261" s="1" t="s">
        <v>50</v>
      </c>
      <c r="AZ261" s="1" t="s">
        <v>1785</v>
      </c>
      <c r="BA261" s="1" t="s">
        <v>1786</v>
      </c>
      <c r="BB261" s="1" t="s">
        <v>1786</v>
      </c>
      <c r="BC261" s="1" t="s">
        <v>1771</v>
      </c>
      <c r="BD261" s="1" t="s">
        <v>693</v>
      </c>
      <c r="BE261" s="1" t="s">
        <v>135</v>
      </c>
      <c r="BF261" s="1" t="s">
        <v>52</v>
      </c>
      <c r="BG261" s="1" t="s">
        <v>53</v>
      </c>
      <c r="BH261" s="1" t="s">
        <v>47</v>
      </c>
      <c r="BI261" s="1" t="s">
        <v>159</v>
      </c>
    </row>
    <row r="262" spans="2:61" x14ac:dyDescent="0.25">
      <c r="B262" s="16">
        <f t="shared" ref="B262:B325" si="75">B261+1</f>
        <v>258</v>
      </c>
      <c r="C262" s="16" t="str">
        <f t="shared" si="61"/>
        <v>FRA</v>
      </c>
      <c r="D262" s="16" t="str">
        <f t="shared" si="62"/>
        <v>2025-08-11</v>
      </c>
      <c r="E262" s="16" t="str">
        <f t="shared" si="63"/>
        <v>99431947742</v>
      </c>
      <c r="F262" s="16" t="str">
        <f t="shared" si="64"/>
        <v>PDE026649218</v>
      </c>
      <c r="G262" s="16" t="str">
        <f t="shared" si="65"/>
        <v>김영길</v>
      </c>
      <c r="H262" s="16" t="str">
        <f t="shared" si="71"/>
        <v>일반(목록배제,Normal-Manifest Exception)</v>
      </c>
      <c r="I262" s="16">
        <f t="shared" si="66"/>
        <v>22.06</v>
      </c>
      <c r="J262" s="16">
        <f t="shared" si="67"/>
        <v>1</v>
      </c>
      <c r="K262" s="43">
        <f t="shared" si="68"/>
        <v>0.5</v>
      </c>
      <c r="L262" s="43">
        <f t="shared" si="69"/>
        <v>0.5</v>
      </c>
      <c r="M262" s="43">
        <f t="shared" si="69"/>
        <v>0.5</v>
      </c>
      <c r="N262" s="43">
        <f t="shared" si="72"/>
        <v>0.5</v>
      </c>
      <c r="O262" s="23" t="str">
        <f t="shared" si="70"/>
        <v>PDE026649218</v>
      </c>
      <c r="P262" s="51">
        <f>VLOOKUP(C262,MAPPING!$B$24:$G$27,2,0)+(N262-0.5)/0.5*VLOOKUP(C262,MAPPING!$B$24:$G$27,4,0)</f>
        <v>6900</v>
      </c>
      <c r="Q262" s="72">
        <f>VLOOKUP(C262,MAPPING!$B$24:$G$27,6,0)</f>
        <v>3.401757367653961</v>
      </c>
      <c r="R262" s="105">
        <f>Q262*VLOOKUP(C262,MAPPING!$B$24:$H$27,7,0)</f>
        <v>5508.2615999999998</v>
      </c>
      <c r="S262" s="29">
        <f>VLOOKUP(H262,MAPPING!$B$3:$D$12,3,0)</f>
        <v>1100</v>
      </c>
      <c r="T262" s="67">
        <f t="shared" si="73"/>
        <v>0</v>
      </c>
      <c r="U262" s="75">
        <v>0</v>
      </c>
      <c r="V262" s="29">
        <f>(J262*VLOOKUP(M262/J262,MAPPING!$B$15:$C$22,2,10))</f>
        <v>0</v>
      </c>
      <c r="W262" s="100">
        <v>0</v>
      </c>
      <c r="X262" s="68">
        <f>IFERROR(IF($M262&lt;6.000001,0,VLOOKUP($M262,할증료!$B:$C,2,1)),0)</f>
        <v>0</v>
      </c>
      <c r="Y262" s="67">
        <v>0</v>
      </c>
      <c r="Z262" s="29">
        <f t="shared" si="74"/>
        <v>13508.2616</v>
      </c>
      <c r="AB262" s="1" t="s">
        <v>1764</v>
      </c>
      <c r="AC262" s="1" t="s">
        <v>131</v>
      </c>
      <c r="AD262" s="1" t="s">
        <v>1765</v>
      </c>
      <c r="AE262" s="1" t="s">
        <v>1787</v>
      </c>
      <c r="AF262" s="1" t="s">
        <v>293</v>
      </c>
      <c r="AG262" s="1" t="s">
        <v>1788</v>
      </c>
      <c r="AH262" s="1">
        <v>21387</v>
      </c>
      <c r="AI262" s="1" t="s">
        <v>47</v>
      </c>
      <c r="AJ262" s="20">
        <v>1</v>
      </c>
      <c r="AK262" s="21">
        <v>0.5</v>
      </c>
      <c r="AL262" s="21">
        <v>0.5</v>
      </c>
      <c r="AM262" s="21">
        <v>0.5</v>
      </c>
      <c r="AN262" s="1" t="s">
        <v>54</v>
      </c>
      <c r="AO262" s="21">
        <v>22.06</v>
      </c>
      <c r="AP262" s="1" t="s">
        <v>49</v>
      </c>
      <c r="AQ262" s="1" t="s">
        <v>49</v>
      </c>
      <c r="AR262" s="1" t="s">
        <v>49</v>
      </c>
      <c r="AS262" s="1" t="s">
        <v>49</v>
      </c>
      <c r="AT262" s="1" t="s">
        <v>49</v>
      </c>
      <c r="AU262" s="1" t="s">
        <v>133</v>
      </c>
      <c r="AV262" s="1" t="s">
        <v>134</v>
      </c>
      <c r="AW262" s="1" t="s">
        <v>195</v>
      </c>
      <c r="AX262" s="1" t="s">
        <v>47</v>
      </c>
      <c r="AY262" s="1" t="s">
        <v>50</v>
      </c>
      <c r="AZ262" s="1" t="s">
        <v>1789</v>
      </c>
      <c r="BA262" s="1" t="s">
        <v>1790</v>
      </c>
      <c r="BB262" s="1" t="s">
        <v>1790</v>
      </c>
      <c r="BC262" s="1" t="s">
        <v>1771</v>
      </c>
      <c r="BD262" s="1" t="s">
        <v>693</v>
      </c>
      <c r="BE262" s="1" t="s">
        <v>135</v>
      </c>
      <c r="BF262" s="1" t="s">
        <v>52</v>
      </c>
      <c r="BG262" s="1" t="s">
        <v>53</v>
      </c>
      <c r="BH262" s="1" t="s">
        <v>47</v>
      </c>
      <c r="BI262" s="1" t="s">
        <v>159</v>
      </c>
    </row>
    <row r="263" spans="2:61" x14ac:dyDescent="0.25">
      <c r="B263" s="16">
        <f t="shared" si="75"/>
        <v>259</v>
      </c>
      <c r="C263" s="16" t="str">
        <f t="shared" ref="C263:C325" si="76">AC263</f>
        <v>FRA</v>
      </c>
      <c r="D263" s="16" t="str">
        <f t="shared" ref="D263:D325" si="77">AB263</f>
        <v>2025-08-11</v>
      </c>
      <c r="E263" s="16" t="str">
        <f t="shared" ref="E263:E325" si="78">AD263</f>
        <v>99431947742</v>
      </c>
      <c r="F263" s="16" t="str">
        <f t="shared" ref="F263:F325" si="79">AE263</f>
        <v>PDE026649217</v>
      </c>
      <c r="G263" s="16" t="str">
        <f t="shared" ref="G263:G325" si="80">AF263</f>
        <v>손성림</v>
      </c>
      <c r="H263" s="16" t="str">
        <f t="shared" si="71"/>
        <v>일반(목록배제,Normal-Manifest Exception)</v>
      </c>
      <c r="I263" s="16">
        <f t="shared" ref="I263:I325" si="81">AO263</f>
        <v>131.61000000000001</v>
      </c>
      <c r="J263" s="16">
        <f t="shared" ref="J263:J325" si="82">AJ263</f>
        <v>1</v>
      </c>
      <c r="K263" s="43">
        <f t="shared" ref="K263:K325" si="83">AK263</f>
        <v>1</v>
      </c>
      <c r="L263" s="43">
        <f t="shared" ref="L263:M325" si="84">AL263</f>
        <v>0.6</v>
      </c>
      <c r="M263" s="43">
        <f t="shared" si="84"/>
        <v>1</v>
      </c>
      <c r="N263" s="43">
        <f t="shared" si="72"/>
        <v>1</v>
      </c>
      <c r="O263" s="23" t="str">
        <f t="shared" ref="O263:O325" si="85">AE263</f>
        <v>PDE026649217</v>
      </c>
      <c r="P263" s="51">
        <f>VLOOKUP(C263,MAPPING!$B$24:$G$27,2,0)+(N263-0.5)/0.5*VLOOKUP(C263,MAPPING!$B$24:$G$27,4,0)</f>
        <v>9350</v>
      </c>
      <c r="Q263" s="72">
        <f>VLOOKUP(C263,MAPPING!$B$24:$G$27,6,0)</f>
        <v>3.401757367653961</v>
      </c>
      <c r="R263" s="105">
        <f>Q263*VLOOKUP(C263,MAPPING!$B$24:$H$27,7,0)</f>
        <v>5508.2615999999998</v>
      </c>
      <c r="S263" s="29">
        <f>VLOOKUP(H263,MAPPING!$B$3:$D$12,3,0)</f>
        <v>1100</v>
      </c>
      <c r="T263" s="67">
        <f t="shared" si="73"/>
        <v>0</v>
      </c>
      <c r="U263" s="75">
        <v>0</v>
      </c>
      <c r="V263" s="29">
        <f>(J263*VLOOKUP(M263/J263,MAPPING!$B$15:$C$22,2,10))</f>
        <v>0</v>
      </c>
      <c r="W263" s="100">
        <v>0</v>
      </c>
      <c r="X263" s="68">
        <f>IFERROR(IF($M263&lt;6.000001,0,VLOOKUP($M263,할증료!$B:$C,2,1)),0)</f>
        <v>0</v>
      </c>
      <c r="Y263" s="67">
        <v>0</v>
      </c>
      <c r="Z263" s="29">
        <f t="shared" si="74"/>
        <v>15958.2616</v>
      </c>
      <c r="AB263" s="1" t="s">
        <v>1764</v>
      </c>
      <c r="AC263" s="1" t="s">
        <v>131</v>
      </c>
      <c r="AD263" s="1" t="s">
        <v>1765</v>
      </c>
      <c r="AE263" s="1" t="s">
        <v>1791</v>
      </c>
      <c r="AF263" s="1" t="s">
        <v>1792</v>
      </c>
      <c r="AG263" s="1" t="s">
        <v>1793</v>
      </c>
      <c r="AH263" s="1">
        <v>5507</v>
      </c>
      <c r="AI263" s="1" t="s">
        <v>47</v>
      </c>
      <c r="AJ263" s="20">
        <v>1</v>
      </c>
      <c r="AK263" s="21">
        <v>1</v>
      </c>
      <c r="AL263" s="21">
        <v>0.6</v>
      </c>
      <c r="AM263" s="21">
        <v>1</v>
      </c>
      <c r="AN263" s="1" t="s">
        <v>54</v>
      </c>
      <c r="AO263" s="21">
        <v>131.61000000000001</v>
      </c>
      <c r="AP263" s="1" t="s">
        <v>49</v>
      </c>
      <c r="AQ263" s="1" t="s">
        <v>49</v>
      </c>
      <c r="AR263" s="1" t="s">
        <v>49</v>
      </c>
      <c r="AS263" s="1" t="s">
        <v>49</v>
      </c>
      <c r="AT263" s="1" t="s">
        <v>49</v>
      </c>
      <c r="AU263" s="1" t="s">
        <v>133</v>
      </c>
      <c r="AV263" s="1" t="s">
        <v>134</v>
      </c>
      <c r="AW263" s="1" t="s">
        <v>195</v>
      </c>
      <c r="AX263" s="1" t="s">
        <v>47</v>
      </c>
      <c r="AY263" s="1" t="s">
        <v>50</v>
      </c>
      <c r="AZ263" s="1" t="s">
        <v>1794</v>
      </c>
      <c r="BA263" s="1" t="s">
        <v>1795</v>
      </c>
      <c r="BB263" s="1" t="s">
        <v>1795</v>
      </c>
      <c r="BC263" s="1" t="s">
        <v>1771</v>
      </c>
      <c r="BD263" s="1" t="s">
        <v>693</v>
      </c>
      <c r="BE263" s="1" t="s">
        <v>135</v>
      </c>
      <c r="BF263" s="1" t="s">
        <v>52</v>
      </c>
      <c r="BG263" s="1" t="s">
        <v>53</v>
      </c>
      <c r="BH263" s="1" t="s">
        <v>47</v>
      </c>
      <c r="BI263" s="1" t="s">
        <v>159</v>
      </c>
    </row>
    <row r="264" spans="2:61" x14ac:dyDescent="0.25">
      <c r="B264" s="16">
        <f t="shared" si="75"/>
        <v>260</v>
      </c>
      <c r="C264" s="16" t="str">
        <f t="shared" si="76"/>
        <v>FRA</v>
      </c>
      <c r="D264" s="16" t="str">
        <f t="shared" si="77"/>
        <v>2025-08-11</v>
      </c>
      <c r="E264" s="16" t="str">
        <f t="shared" si="78"/>
        <v>99431947742</v>
      </c>
      <c r="F264" s="16" t="str">
        <f t="shared" si="79"/>
        <v>PDE026649216</v>
      </c>
      <c r="G264" s="16" t="str">
        <f t="shared" si="80"/>
        <v>정유진</v>
      </c>
      <c r="H264" s="16" t="str">
        <f t="shared" si="71"/>
        <v>식물검역(Plants Inspection)</v>
      </c>
      <c r="I264" s="16">
        <f t="shared" si="81"/>
        <v>23.11</v>
      </c>
      <c r="J264" s="16">
        <f t="shared" si="82"/>
        <v>1</v>
      </c>
      <c r="K264" s="43">
        <f t="shared" si="83"/>
        <v>0.5</v>
      </c>
      <c r="L264" s="43">
        <f t="shared" si="84"/>
        <v>0.5</v>
      </c>
      <c r="M264" s="43">
        <f t="shared" si="84"/>
        <v>0.5</v>
      </c>
      <c r="N264" s="43">
        <f t="shared" si="72"/>
        <v>0.5</v>
      </c>
      <c r="O264" s="23" t="str">
        <f t="shared" si="85"/>
        <v>PDE026649216</v>
      </c>
      <c r="P264" s="51">
        <f>VLOOKUP(C264,MAPPING!$B$24:$G$27,2,0)+(N264-0.5)/0.5*VLOOKUP(C264,MAPPING!$B$24:$G$27,4,0)</f>
        <v>6900</v>
      </c>
      <c r="Q264" s="72">
        <f>VLOOKUP(C264,MAPPING!$B$24:$G$27,6,0)</f>
        <v>3.401757367653961</v>
      </c>
      <c r="R264" s="105">
        <f>Q264*VLOOKUP(C264,MAPPING!$B$24:$H$27,7,0)</f>
        <v>5508.2615999999998</v>
      </c>
      <c r="S264" s="29">
        <f>VLOOKUP(H264,MAPPING!$B$3:$D$12,3,0)</f>
        <v>1100</v>
      </c>
      <c r="T264" s="67">
        <f t="shared" si="73"/>
        <v>0</v>
      </c>
      <c r="U264" s="75">
        <v>0</v>
      </c>
      <c r="V264" s="29">
        <f>(J264*VLOOKUP(M264/J264,MAPPING!$B$15:$C$22,2,10))</f>
        <v>0</v>
      </c>
      <c r="W264" s="100">
        <v>0</v>
      </c>
      <c r="X264" s="68">
        <f>IFERROR(IF($M264&lt;6.000001,0,VLOOKUP($M264,할증료!$B:$C,2,1)),0)</f>
        <v>0</v>
      </c>
      <c r="Y264" s="67">
        <v>0</v>
      </c>
      <c r="Z264" s="29">
        <f t="shared" si="74"/>
        <v>13508.2616</v>
      </c>
      <c r="AB264" s="1" t="s">
        <v>1764</v>
      </c>
      <c r="AC264" s="1" t="s">
        <v>131</v>
      </c>
      <c r="AD264" s="1" t="s">
        <v>1765</v>
      </c>
      <c r="AE264" s="1" t="s">
        <v>1796</v>
      </c>
      <c r="AF264" s="1" t="s">
        <v>1797</v>
      </c>
      <c r="AG264" s="1" t="s">
        <v>1798</v>
      </c>
      <c r="AH264" s="1">
        <v>26324</v>
      </c>
      <c r="AI264" s="1" t="s">
        <v>1799</v>
      </c>
      <c r="AJ264" s="20">
        <v>1</v>
      </c>
      <c r="AK264" s="21">
        <v>0.5</v>
      </c>
      <c r="AL264" s="21">
        <v>0.5</v>
      </c>
      <c r="AM264" s="21">
        <v>0.5</v>
      </c>
      <c r="AN264" s="1" t="s">
        <v>254</v>
      </c>
      <c r="AO264" s="21">
        <v>23.11</v>
      </c>
      <c r="AP264" s="1" t="s">
        <v>49</v>
      </c>
      <c r="AQ264" s="1" t="s">
        <v>49</v>
      </c>
      <c r="AR264" s="1" t="s">
        <v>49</v>
      </c>
      <c r="AS264" s="1" t="s">
        <v>49</v>
      </c>
      <c r="AT264" s="1" t="s">
        <v>49</v>
      </c>
      <c r="AU264" s="1" t="s">
        <v>133</v>
      </c>
      <c r="AV264" s="1" t="s">
        <v>134</v>
      </c>
      <c r="AW264" s="1" t="s">
        <v>195</v>
      </c>
      <c r="AX264" s="1" t="s">
        <v>47</v>
      </c>
      <c r="AY264" s="1" t="s">
        <v>50</v>
      </c>
      <c r="AZ264" s="1" t="s">
        <v>1800</v>
      </c>
      <c r="BA264" s="1" t="s">
        <v>1801</v>
      </c>
      <c r="BB264" s="1" t="s">
        <v>1801</v>
      </c>
      <c r="BC264" s="1" t="s">
        <v>1771</v>
      </c>
      <c r="BD264" s="1" t="s">
        <v>693</v>
      </c>
      <c r="BE264" s="1" t="s">
        <v>135</v>
      </c>
      <c r="BF264" s="1" t="s">
        <v>52</v>
      </c>
      <c r="BG264" s="1" t="s">
        <v>53</v>
      </c>
      <c r="BH264" s="1" t="s">
        <v>47</v>
      </c>
      <c r="BI264" s="1" t="s">
        <v>159</v>
      </c>
    </row>
    <row r="265" spans="2:61" x14ac:dyDescent="0.25">
      <c r="B265" s="16">
        <f t="shared" si="75"/>
        <v>261</v>
      </c>
      <c r="C265" s="16" t="str">
        <f t="shared" si="76"/>
        <v>FRA</v>
      </c>
      <c r="D265" s="16" t="str">
        <f t="shared" si="77"/>
        <v>2025-08-11</v>
      </c>
      <c r="E265" s="16" t="str">
        <f t="shared" si="78"/>
        <v>99431947742</v>
      </c>
      <c r="F265" s="16" t="str">
        <f t="shared" si="79"/>
        <v>PDE026649215</v>
      </c>
      <c r="G265" s="16" t="str">
        <f t="shared" si="80"/>
        <v>창현스트</v>
      </c>
      <c r="H265" s="16" t="str">
        <f t="shared" si="71"/>
        <v>간이(Simple)</v>
      </c>
      <c r="I265" s="16">
        <f t="shared" si="81"/>
        <v>154.47999999999999</v>
      </c>
      <c r="J265" s="16">
        <f t="shared" si="82"/>
        <v>1</v>
      </c>
      <c r="K265" s="43">
        <f t="shared" si="83"/>
        <v>0.5</v>
      </c>
      <c r="L265" s="43">
        <f t="shared" si="84"/>
        <v>0.7</v>
      </c>
      <c r="M265" s="43">
        <f t="shared" si="84"/>
        <v>0.7</v>
      </c>
      <c r="N265" s="43">
        <f t="shared" si="72"/>
        <v>1</v>
      </c>
      <c r="O265" s="23" t="str">
        <f t="shared" si="85"/>
        <v>PDE026649215</v>
      </c>
      <c r="P265" s="51">
        <f>VLOOKUP(C265,MAPPING!$B$24:$G$27,2,0)+(N265-0.5)/0.5*VLOOKUP(C265,MAPPING!$B$24:$G$27,4,0)</f>
        <v>9350</v>
      </c>
      <c r="Q265" s="72">
        <f>VLOOKUP(C265,MAPPING!$B$24:$G$27,6,0)</f>
        <v>3.401757367653961</v>
      </c>
      <c r="R265" s="105">
        <f>Q265*VLOOKUP(C265,MAPPING!$B$24:$H$27,7,0)</f>
        <v>5508.2615999999998</v>
      </c>
      <c r="S265" s="29">
        <f>VLOOKUP(H265,MAPPING!$B$3:$D$12,3,0)</f>
        <v>1100</v>
      </c>
      <c r="T265" s="67">
        <f t="shared" si="73"/>
        <v>0</v>
      </c>
      <c r="U265" s="75">
        <v>0</v>
      </c>
      <c r="V265" s="29">
        <f>(J265*VLOOKUP(M265/J265,MAPPING!$B$15:$C$22,2,10))</f>
        <v>0</v>
      </c>
      <c r="W265" s="100">
        <v>0</v>
      </c>
      <c r="X265" s="68">
        <f>IFERROR(IF($M265&lt;6.000001,0,VLOOKUP($M265,할증료!$B:$C,2,1)),0)</f>
        <v>0</v>
      </c>
      <c r="Y265" s="67">
        <v>0</v>
      </c>
      <c r="Z265" s="29">
        <f t="shared" si="74"/>
        <v>15958.2616</v>
      </c>
      <c r="AB265" s="1" t="s">
        <v>1764</v>
      </c>
      <c r="AC265" s="1" t="s">
        <v>131</v>
      </c>
      <c r="AD265" s="1" t="s">
        <v>1765</v>
      </c>
      <c r="AE265" s="1" t="s">
        <v>1802</v>
      </c>
      <c r="AF265" s="1" t="s">
        <v>1803</v>
      </c>
      <c r="AG265" s="1" t="s">
        <v>1804</v>
      </c>
      <c r="AH265" s="1">
        <v>58665</v>
      </c>
      <c r="AI265" s="1" t="s">
        <v>161</v>
      </c>
      <c r="AJ265" s="20">
        <v>1</v>
      </c>
      <c r="AK265" s="21">
        <v>0.5</v>
      </c>
      <c r="AL265" s="21">
        <v>0.7</v>
      </c>
      <c r="AM265" s="21">
        <v>0.7</v>
      </c>
      <c r="AN265" s="1" t="s">
        <v>56</v>
      </c>
      <c r="AO265" s="21">
        <v>154.47999999999999</v>
      </c>
      <c r="AP265" s="1" t="s">
        <v>49</v>
      </c>
      <c r="AQ265" s="1" t="s">
        <v>49</v>
      </c>
      <c r="AR265" s="1" t="s">
        <v>49</v>
      </c>
      <c r="AS265" s="1" t="s">
        <v>49</v>
      </c>
      <c r="AT265" s="1" t="s">
        <v>49</v>
      </c>
      <c r="AU265" s="1" t="s">
        <v>133</v>
      </c>
      <c r="AV265" s="1" t="s">
        <v>134</v>
      </c>
      <c r="AW265" s="1" t="s">
        <v>1805</v>
      </c>
      <c r="AX265" s="1" t="s">
        <v>47</v>
      </c>
      <c r="AY265" s="1" t="s">
        <v>50</v>
      </c>
      <c r="AZ265" s="1" t="s">
        <v>1806</v>
      </c>
      <c r="BA265" s="1" t="s">
        <v>1807</v>
      </c>
      <c r="BB265" s="1" t="s">
        <v>1807</v>
      </c>
      <c r="BC265" s="1" t="s">
        <v>1771</v>
      </c>
      <c r="BD265" s="1" t="s">
        <v>693</v>
      </c>
      <c r="BE265" s="1" t="s">
        <v>135</v>
      </c>
      <c r="BF265" s="1" t="s">
        <v>52</v>
      </c>
      <c r="BG265" s="1" t="s">
        <v>53</v>
      </c>
      <c r="BH265" s="1" t="s">
        <v>47</v>
      </c>
      <c r="BI265" s="1" t="s">
        <v>159</v>
      </c>
    </row>
    <row r="266" spans="2:61" x14ac:dyDescent="0.25">
      <c r="B266" s="16">
        <f t="shared" si="75"/>
        <v>262</v>
      </c>
      <c r="C266" s="16" t="str">
        <f t="shared" si="76"/>
        <v>FRA</v>
      </c>
      <c r="D266" s="16" t="str">
        <f t="shared" si="77"/>
        <v>2025-08-11</v>
      </c>
      <c r="E266" s="16" t="str">
        <f t="shared" si="78"/>
        <v>99431947742</v>
      </c>
      <c r="F266" s="16" t="str">
        <f t="shared" si="79"/>
        <v>PDE026649213</v>
      </c>
      <c r="G266" s="16" t="str">
        <f t="shared" si="80"/>
        <v>박현희</v>
      </c>
      <c r="H266" s="16" t="str">
        <f t="shared" si="71"/>
        <v>목록(Manifest)</v>
      </c>
      <c r="I266" s="16">
        <f t="shared" si="81"/>
        <v>24.32</v>
      </c>
      <c r="J266" s="16">
        <f t="shared" si="82"/>
        <v>1</v>
      </c>
      <c r="K266" s="43">
        <f t="shared" si="83"/>
        <v>1</v>
      </c>
      <c r="L266" s="43">
        <f t="shared" si="84"/>
        <v>1.5</v>
      </c>
      <c r="M266" s="43">
        <f t="shared" si="84"/>
        <v>1.5</v>
      </c>
      <c r="N266" s="43">
        <f t="shared" si="72"/>
        <v>1.5</v>
      </c>
      <c r="O266" s="23" t="str">
        <f t="shared" si="85"/>
        <v>PDE026649213</v>
      </c>
      <c r="P266" s="51">
        <f>VLOOKUP(C266,MAPPING!$B$24:$G$27,2,0)+(N266-0.5)/0.5*VLOOKUP(C266,MAPPING!$B$24:$G$27,4,0)</f>
        <v>11800</v>
      </c>
      <c r="Q266" s="72">
        <f>VLOOKUP(C266,MAPPING!$B$24:$G$27,6,0)</f>
        <v>3.401757367653961</v>
      </c>
      <c r="R266" s="105">
        <f>Q266*VLOOKUP(C266,MAPPING!$B$24:$H$27,7,0)</f>
        <v>5508.2615999999998</v>
      </c>
      <c r="S266" s="29">
        <f>VLOOKUP(H266,MAPPING!$B$3:$D$12,3,0)</f>
        <v>0</v>
      </c>
      <c r="T266" s="67">
        <f t="shared" si="73"/>
        <v>0</v>
      </c>
      <c r="U266" s="75">
        <v>0</v>
      </c>
      <c r="V266" s="29">
        <f>(J266*VLOOKUP(M266/J266,MAPPING!$B$15:$C$22,2,10))</f>
        <v>0</v>
      </c>
      <c r="W266" s="100">
        <v>0</v>
      </c>
      <c r="X266" s="68">
        <f>IFERROR(IF($M266&lt;6.000001,0,VLOOKUP($M266,할증료!$B:$C,2,1)),0)</f>
        <v>0</v>
      </c>
      <c r="Y266" s="67">
        <v>0</v>
      </c>
      <c r="Z266" s="29">
        <f t="shared" si="74"/>
        <v>17308.261599999998</v>
      </c>
      <c r="AB266" s="1" t="s">
        <v>1764</v>
      </c>
      <c r="AC266" s="1" t="s">
        <v>131</v>
      </c>
      <c r="AD266" s="1" t="s">
        <v>1765</v>
      </c>
      <c r="AE266" s="1" t="s">
        <v>1808</v>
      </c>
      <c r="AF266" s="1" t="s">
        <v>1809</v>
      </c>
      <c r="AG266" s="1" t="s">
        <v>1810</v>
      </c>
      <c r="AH266" s="1">
        <v>7975</v>
      </c>
      <c r="AI266" s="1" t="s">
        <v>47</v>
      </c>
      <c r="AJ266" s="20">
        <v>1</v>
      </c>
      <c r="AK266" s="21">
        <v>1</v>
      </c>
      <c r="AL266" s="21">
        <v>1.5</v>
      </c>
      <c r="AM266" s="21">
        <v>1.5</v>
      </c>
      <c r="AN266" s="1" t="s">
        <v>48</v>
      </c>
      <c r="AO266" s="21">
        <v>24.32</v>
      </c>
      <c r="AP266" s="1" t="s">
        <v>49</v>
      </c>
      <c r="AQ266" s="1" t="s">
        <v>49</v>
      </c>
      <c r="AR266" s="1" t="s">
        <v>49</v>
      </c>
      <c r="AS266" s="1" t="s">
        <v>49</v>
      </c>
      <c r="AT266" s="1" t="s">
        <v>49</v>
      </c>
      <c r="AU266" s="1" t="s">
        <v>133</v>
      </c>
      <c r="AV266" s="1" t="s">
        <v>134</v>
      </c>
      <c r="AW266" s="1" t="s">
        <v>1811</v>
      </c>
      <c r="AX266" s="1" t="s">
        <v>47</v>
      </c>
      <c r="AY266" s="1" t="s">
        <v>50</v>
      </c>
      <c r="AZ266" s="1" t="s">
        <v>1812</v>
      </c>
      <c r="BA266" s="1" t="s">
        <v>1813</v>
      </c>
      <c r="BB266" s="1" t="s">
        <v>1813</v>
      </c>
      <c r="BC266" s="1" t="s">
        <v>1771</v>
      </c>
      <c r="BD266" s="1" t="s">
        <v>693</v>
      </c>
      <c r="BE266" s="1" t="s">
        <v>135</v>
      </c>
      <c r="BF266" s="1" t="s">
        <v>52</v>
      </c>
      <c r="BG266" s="1" t="s">
        <v>53</v>
      </c>
      <c r="BH266" s="1" t="s">
        <v>47</v>
      </c>
      <c r="BI266" s="1" t="s">
        <v>159</v>
      </c>
    </row>
    <row r="267" spans="2:61" x14ac:dyDescent="0.25">
      <c r="B267" s="16">
        <f t="shared" si="75"/>
        <v>263</v>
      </c>
      <c r="C267" s="16" t="str">
        <f t="shared" si="76"/>
        <v>FRA</v>
      </c>
      <c r="D267" s="16" t="str">
        <f t="shared" si="77"/>
        <v>2025-08-11</v>
      </c>
      <c r="E267" s="16" t="str">
        <f t="shared" si="78"/>
        <v>99431947742</v>
      </c>
      <c r="F267" s="16" t="str">
        <f t="shared" si="79"/>
        <v>PDE026649207</v>
      </c>
      <c r="G267" s="16" t="str">
        <f t="shared" si="80"/>
        <v>김선호</v>
      </c>
      <c r="H267" s="16" t="str">
        <f t="shared" si="71"/>
        <v>일반(목록배제,Normal-Manifest Exception)</v>
      </c>
      <c r="I267" s="16">
        <f t="shared" si="81"/>
        <v>46.46</v>
      </c>
      <c r="J267" s="16">
        <f t="shared" si="82"/>
        <v>1</v>
      </c>
      <c r="K267" s="43">
        <f t="shared" si="83"/>
        <v>0.5</v>
      </c>
      <c r="L267" s="43">
        <f t="shared" si="84"/>
        <v>0.5</v>
      </c>
      <c r="M267" s="43">
        <f t="shared" si="84"/>
        <v>0.5</v>
      </c>
      <c r="N267" s="43">
        <f t="shared" si="72"/>
        <v>0.5</v>
      </c>
      <c r="O267" s="23" t="str">
        <f t="shared" si="85"/>
        <v>PDE026649207</v>
      </c>
      <c r="P267" s="51">
        <f>VLOOKUP(C267,MAPPING!$B$24:$G$27,2,0)+(N267-0.5)/0.5*VLOOKUP(C267,MAPPING!$B$24:$G$27,4,0)</f>
        <v>6900</v>
      </c>
      <c r="Q267" s="72">
        <f>VLOOKUP(C267,MAPPING!$B$24:$G$27,6,0)</f>
        <v>3.401757367653961</v>
      </c>
      <c r="R267" s="105">
        <f>Q267*VLOOKUP(C267,MAPPING!$B$24:$H$27,7,0)</f>
        <v>5508.2615999999998</v>
      </c>
      <c r="S267" s="29">
        <f>VLOOKUP(H267,MAPPING!$B$3:$D$12,3,0)</f>
        <v>1100</v>
      </c>
      <c r="T267" s="67">
        <f t="shared" si="73"/>
        <v>0</v>
      </c>
      <c r="U267" s="75">
        <v>0</v>
      </c>
      <c r="V267" s="29">
        <f>(J267*VLOOKUP(M267/J267,MAPPING!$B$15:$C$22,2,10))</f>
        <v>0</v>
      </c>
      <c r="W267" s="100">
        <v>0</v>
      </c>
      <c r="X267" s="68">
        <f>IFERROR(IF($M267&lt;6.000001,0,VLOOKUP($M267,할증료!$B:$C,2,1)),0)</f>
        <v>0</v>
      </c>
      <c r="Y267" s="67">
        <v>0</v>
      </c>
      <c r="Z267" s="29">
        <f t="shared" si="74"/>
        <v>13508.2616</v>
      </c>
      <c r="AB267" s="1" t="s">
        <v>1764</v>
      </c>
      <c r="AC267" s="1" t="s">
        <v>131</v>
      </c>
      <c r="AD267" s="1" t="s">
        <v>1765</v>
      </c>
      <c r="AE267" s="1" t="s">
        <v>1814</v>
      </c>
      <c r="AF267" s="1" t="s">
        <v>1815</v>
      </c>
      <c r="AG267" s="1" t="s">
        <v>1816</v>
      </c>
      <c r="AH267" s="1">
        <v>16505</v>
      </c>
      <c r="AI267" s="1" t="s">
        <v>47</v>
      </c>
      <c r="AJ267" s="20">
        <v>1</v>
      </c>
      <c r="AK267" s="21">
        <v>0.5</v>
      </c>
      <c r="AL267" s="21">
        <v>0.5</v>
      </c>
      <c r="AM267" s="21">
        <v>0.5</v>
      </c>
      <c r="AN267" s="1" t="s">
        <v>54</v>
      </c>
      <c r="AO267" s="21">
        <v>46.46</v>
      </c>
      <c r="AP267" s="1" t="s">
        <v>49</v>
      </c>
      <c r="AQ267" s="1" t="s">
        <v>49</v>
      </c>
      <c r="AR267" s="1" t="s">
        <v>49</v>
      </c>
      <c r="AS267" s="1" t="s">
        <v>49</v>
      </c>
      <c r="AT267" s="1" t="s">
        <v>49</v>
      </c>
      <c r="AU267" s="1" t="s">
        <v>133</v>
      </c>
      <c r="AV267" s="1" t="s">
        <v>134</v>
      </c>
      <c r="AW267" s="1" t="s">
        <v>188</v>
      </c>
      <c r="AX267" s="1" t="s">
        <v>47</v>
      </c>
      <c r="AY267" s="1" t="s">
        <v>50</v>
      </c>
      <c r="AZ267" s="1" t="s">
        <v>1817</v>
      </c>
      <c r="BA267" s="1" t="s">
        <v>1818</v>
      </c>
      <c r="BB267" s="1" t="s">
        <v>1818</v>
      </c>
      <c r="BC267" s="1" t="s">
        <v>1771</v>
      </c>
      <c r="BD267" s="1" t="s">
        <v>693</v>
      </c>
      <c r="BE267" s="1" t="s">
        <v>135</v>
      </c>
      <c r="BF267" s="1" t="s">
        <v>52</v>
      </c>
      <c r="BG267" s="1" t="s">
        <v>53</v>
      </c>
      <c r="BH267" s="1" t="s">
        <v>47</v>
      </c>
      <c r="BI267" s="1" t="s">
        <v>159</v>
      </c>
    </row>
    <row r="268" spans="2:61" x14ac:dyDescent="0.25">
      <c r="B268" s="16">
        <f t="shared" si="75"/>
        <v>264</v>
      </c>
      <c r="C268" s="16" t="str">
        <f t="shared" si="76"/>
        <v>FRA</v>
      </c>
      <c r="D268" s="16" t="str">
        <f t="shared" si="77"/>
        <v>2025-08-11</v>
      </c>
      <c r="E268" s="16" t="str">
        <f t="shared" si="78"/>
        <v>99431947742</v>
      </c>
      <c r="F268" s="16" t="str">
        <f t="shared" si="79"/>
        <v>PDE026649204</v>
      </c>
      <c r="G268" s="16" t="str">
        <f t="shared" si="80"/>
        <v>임다운</v>
      </c>
      <c r="H268" s="16" t="str">
        <f t="shared" si="71"/>
        <v>일반(목록배제,Normal-Manifest Exception)</v>
      </c>
      <c r="I268" s="16">
        <f t="shared" si="81"/>
        <v>55.38</v>
      </c>
      <c r="J268" s="16">
        <f t="shared" si="82"/>
        <v>1</v>
      </c>
      <c r="K268" s="43">
        <f t="shared" si="83"/>
        <v>0.5</v>
      </c>
      <c r="L268" s="43">
        <f t="shared" si="84"/>
        <v>0.5</v>
      </c>
      <c r="M268" s="43">
        <f t="shared" si="84"/>
        <v>0.5</v>
      </c>
      <c r="N268" s="43">
        <f t="shared" si="72"/>
        <v>0.5</v>
      </c>
      <c r="O268" s="23" t="str">
        <f t="shared" si="85"/>
        <v>PDE026649204</v>
      </c>
      <c r="P268" s="51">
        <f>VLOOKUP(C268,MAPPING!$B$24:$G$27,2,0)+(N268-0.5)/0.5*VLOOKUP(C268,MAPPING!$B$24:$G$27,4,0)</f>
        <v>6900</v>
      </c>
      <c r="Q268" s="72">
        <f>VLOOKUP(C268,MAPPING!$B$24:$G$27,6,0)</f>
        <v>3.401757367653961</v>
      </c>
      <c r="R268" s="105">
        <f>Q268*VLOOKUP(C268,MAPPING!$B$24:$H$27,7,0)</f>
        <v>5508.2615999999998</v>
      </c>
      <c r="S268" s="29">
        <f>VLOOKUP(H268,MAPPING!$B$3:$D$12,3,0)</f>
        <v>1100</v>
      </c>
      <c r="T268" s="67">
        <f t="shared" si="73"/>
        <v>0</v>
      </c>
      <c r="U268" s="75">
        <v>0</v>
      </c>
      <c r="V268" s="29">
        <f>(J268*VLOOKUP(M268/J268,MAPPING!$B$15:$C$22,2,10))</f>
        <v>0</v>
      </c>
      <c r="W268" s="100">
        <v>0</v>
      </c>
      <c r="X268" s="68">
        <f>IFERROR(IF($M268&lt;6.000001,0,VLOOKUP($M268,할증료!$B:$C,2,1)),0)</f>
        <v>0</v>
      </c>
      <c r="Y268" s="67">
        <v>0</v>
      </c>
      <c r="Z268" s="29">
        <f t="shared" si="74"/>
        <v>13508.2616</v>
      </c>
      <c r="AB268" s="1" t="s">
        <v>1764</v>
      </c>
      <c r="AC268" s="1" t="s">
        <v>131</v>
      </c>
      <c r="AD268" s="1" t="s">
        <v>1765</v>
      </c>
      <c r="AE268" s="1" t="s">
        <v>1819</v>
      </c>
      <c r="AF268" s="1" t="s">
        <v>1820</v>
      </c>
      <c r="AG268" s="1" t="s">
        <v>1821</v>
      </c>
      <c r="AH268" s="1">
        <v>31161</v>
      </c>
      <c r="AI268" s="1" t="s">
        <v>47</v>
      </c>
      <c r="AJ268" s="20">
        <v>1</v>
      </c>
      <c r="AK268" s="21">
        <v>0.5</v>
      </c>
      <c r="AL268" s="21">
        <v>0.5</v>
      </c>
      <c r="AM268" s="21">
        <v>0.5</v>
      </c>
      <c r="AN268" s="1" t="s">
        <v>54</v>
      </c>
      <c r="AO268" s="21">
        <v>55.38</v>
      </c>
      <c r="AP268" s="1" t="s">
        <v>49</v>
      </c>
      <c r="AQ268" s="1" t="s">
        <v>49</v>
      </c>
      <c r="AR268" s="1" t="s">
        <v>49</v>
      </c>
      <c r="AS268" s="1" t="s">
        <v>49</v>
      </c>
      <c r="AT268" s="1" t="s">
        <v>49</v>
      </c>
      <c r="AU268" s="1" t="s">
        <v>133</v>
      </c>
      <c r="AV268" s="1" t="s">
        <v>134</v>
      </c>
      <c r="AW268" s="1" t="s">
        <v>188</v>
      </c>
      <c r="AX268" s="1" t="s">
        <v>47</v>
      </c>
      <c r="AY268" s="1" t="s">
        <v>50</v>
      </c>
      <c r="AZ268" s="1" t="s">
        <v>1822</v>
      </c>
      <c r="BA268" s="1" t="s">
        <v>1823</v>
      </c>
      <c r="BB268" s="1" t="s">
        <v>1823</v>
      </c>
      <c r="BC268" s="1" t="s">
        <v>1771</v>
      </c>
      <c r="BD268" s="1" t="s">
        <v>693</v>
      </c>
      <c r="BE268" s="1" t="s">
        <v>135</v>
      </c>
      <c r="BF268" s="1" t="s">
        <v>52</v>
      </c>
      <c r="BG268" s="1" t="s">
        <v>53</v>
      </c>
      <c r="BH268" s="1" t="s">
        <v>47</v>
      </c>
      <c r="BI268" s="1" t="s">
        <v>159</v>
      </c>
    </row>
    <row r="269" spans="2:61" x14ac:dyDescent="0.25">
      <c r="B269" s="16">
        <f t="shared" si="75"/>
        <v>265</v>
      </c>
      <c r="C269" s="16" t="str">
        <f t="shared" si="76"/>
        <v>FRA</v>
      </c>
      <c r="D269" s="16" t="str">
        <f t="shared" si="77"/>
        <v>2025-08-11</v>
      </c>
      <c r="E269" s="16" t="str">
        <f t="shared" si="78"/>
        <v>99431947742</v>
      </c>
      <c r="F269" s="16" t="str">
        <f t="shared" si="79"/>
        <v>PDE026649195</v>
      </c>
      <c r="G269" s="16" t="str">
        <f t="shared" si="80"/>
        <v>김다희</v>
      </c>
      <c r="H269" s="16" t="str">
        <f t="shared" si="71"/>
        <v>목록(Manifest)</v>
      </c>
      <c r="I269" s="16">
        <f t="shared" si="81"/>
        <v>78.69</v>
      </c>
      <c r="J269" s="16">
        <f t="shared" si="82"/>
        <v>1</v>
      </c>
      <c r="K269" s="43">
        <f t="shared" si="83"/>
        <v>1</v>
      </c>
      <c r="L269" s="43">
        <f t="shared" si="84"/>
        <v>1.3</v>
      </c>
      <c r="M269" s="43">
        <f t="shared" si="84"/>
        <v>1.3</v>
      </c>
      <c r="N269" s="43">
        <f t="shared" si="72"/>
        <v>1.5</v>
      </c>
      <c r="O269" s="23" t="str">
        <f t="shared" si="85"/>
        <v>PDE026649195</v>
      </c>
      <c r="P269" s="51">
        <f>VLOOKUP(C269,MAPPING!$B$24:$G$27,2,0)+(N269-0.5)/0.5*VLOOKUP(C269,MAPPING!$B$24:$G$27,4,0)</f>
        <v>11800</v>
      </c>
      <c r="Q269" s="72">
        <f>VLOOKUP(C269,MAPPING!$B$24:$G$27,6,0)</f>
        <v>3.401757367653961</v>
      </c>
      <c r="R269" s="105">
        <f>Q269*VLOOKUP(C269,MAPPING!$B$24:$H$27,7,0)</f>
        <v>5508.2615999999998</v>
      </c>
      <c r="S269" s="29">
        <f>VLOOKUP(H269,MAPPING!$B$3:$D$12,3,0)</f>
        <v>0</v>
      </c>
      <c r="T269" s="67">
        <f t="shared" si="73"/>
        <v>0</v>
      </c>
      <c r="U269" s="75">
        <v>0</v>
      </c>
      <c r="V269" s="29">
        <f>(J269*VLOOKUP(M269/J269,MAPPING!$B$15:$C$22,2,10))</f>
        <v>0</v>
      </c>
      <c r="W269" s="100">
        <v>0</v>
      </c>
      <c r="X269" s="68">
        <f>IFERROR(IF($M269&lt;6.000001,0,VLOOKUP($M269,할증료!$B:$C,2,1)),0)</f>
        <v>0</v>
      </c>
      <c r="Y269" s="67">
        <v>0</v>
      </c>
      <c r="Z269" s="29">
        <f t="shared" si="74"/>
        <v>17308.261599999998</v>
      </c>
      <c r="AB269" s="1" t="s">
        <v>1764</v>
      </c>
      <c r="AC269" s="1" t="s">
        <v>131</v>
      </c>
      <c r="AD269" s="1" t="s">
        <v>1765</v>
      </c>
      <c r="AE269" s="1" t="s">
        <v>1824</v>
      </c>
      <c r="AF269" s="1" t="s">
        <v>1825</v>
      </c>
      <c r="AG269" s="1" t="s">
        <v>1826</v>
      </c>
      <c r="AH269" s="1">
        <v>16874</v>
      </c>
      <c r="AI269" s="1" t="s">
        <v>47</v>
      </c>
      <c r="AJ269" s="20">
        <v>1</v>
      </c>
      <c r="AK269" s="21">
        <v>1</v>
      </c>
      <c r="AL269" s="21">
        <v>1.3</v>
      </c>
      <c r="AM269" s="21">
        <v>1.3</v>
      </c>
      <c r="AN269" s="1" t="s">
        <v>48</v>
      </c>
      <c r="AO269" s="21">
        <v>78.69</v>
      </c>
      <c r="AP269" s="1" t="s">
        <v>49</v>
      </c>
      <c r="AQ269" s="1" t="s">
        <v>49</v>
      </c>
      <c r="AR269" s="1" t="s">
        <v>49</v>
      </c>
      <c r="AS269" s="1" t="s">
        <v>49</v>
      </c>
      <c r="AT269" s="1" t="s">
        <v>49</v>
      </c>
      <c r="AU269" s="1" t="s">
        <v>133</v>
      </c>
      <c r="AV269" s="1" t="s">
        <v>134</v>
      </c>
      <c r="AW269" s="1" t="s">
        <v>1827</v>
      </c>
      <c r="AX269" s="1" t="s">
        <v>47</v>
      </c>
      <c r="AY269" s="1" t="s">
        <v>50</v>
      </c>
      <c r="AZ269" s="1" t="s">
        <v>1828</v>
      </c>
      <c r="BA269" s="1" t="s">
        <v>1829</v>
      </c>
      <c r="BB269" s="1" t="s">
        <v>1829</v>
      </c>
      <c r="BC269" s="1" t="s">
        <v>1771</v>
      </c>
      <c r="BD269" s="1" t="s">
        <v>693</v>
      </c>
      <c r="BE269" s="1" t="s">
        <v>135</v>
      </c>
      <c r="BF269" s="1" t="s">
        <v>52</v>
      </c>
      <c r="BG269" s="1" t="s">
        <v>53</v>
      </c>
      <c r="BH269" s="1" t="s">
        <v>47</v>
      </c>
      <c r="BI269" s="1" t="s">
        <v>159</v>
      </c>
    </row>
    <row r="270" spans="2:61" x14ac:dyDescent="0.25">
      <c r="B270" s="16">
        <f t="shared" si="75"/>
        <v>266</v>
      </c>
      <c r="C270" s="16" t="str">
        <f t="shared" si="76"/>
        <v>FRA</v>
      </c>
      <c r="D270" s="16" t="str">
        <f t="shared" si="77"/>
        <v>2025-08-11</v>
      </c>
      <c r="E270" s="16" t="str">
        <f t="shared" si="78"/>
        <v>99431947742</v>
      </c>
      <c r="F270" s="16" t="str">
        <f t="shared" si="79"/>
        <v>PDE026649193</v>
      </c>
      <c r="G270" s="16" t="str">
        <f t="shared" si="80"/>
        <v>BAUM ELISABETH</v>
      </c>
      <c r="H270" s="16" t="str">
        <f t="shared" si="71"/>
        <v>일반(목록배제,Normal-Manifest Exception)</v>
      </c>
      <c r="I270" s="16">
        <f t="shared" si="81"/>
        <v>127.65</v>
      </c>
      <c r="J270" s="16">
        <f t="shared" si="82"/>
        <v>1</v>
      </c>
      <c r="K270" s="43">
        <f t="shared" si="83"/>
        <v>1.5</v>
      </c>
      <c r="L270" s="43">
        <f t="shared" si="84"/>
        <v>0.8</v>
      </c>
      <c r="M270" s="43">
        <f t="shared" si="84"/>
        <v>1.5</v>
      </c>
      <c r="N270" s="43">
        <f t="shared" si="72"/>
        <v>1.5</v>
      </c>
      <c r="O270" s="23" t="str">
        <f t="shared" si="85"/>
        <v>PDE026649193</v>
      </c>
      <c r="P270" s="51">
        <f>VLOOKUP(C270,MAPPING!$B$24:$G$27,2,0)+(N270-0.5)/0.5*VLOOKUP(C270,MAPPING!$B$24:$G$27,4,0)</f>
        <v>11800</v>
      </c>
      <c r="Q270" s="72">
        <f>VLOOKUP(C270,MAPPING!$B$24:$G$27,6,0)</f>
        <v>3.401757367653961</v>
      </c>
      <c r="R270" s="105">
        <f>Q270*VLOOKUP(C270,MAPPING!$B$24:$H$27,7,0)</f>
        <v>5508.2615999999998</v>
      </c>
      <c r="S270" s="29">
        <f>VLOOKUP(H270,MAPPING!$B$3:$D$12,3,0)</f>
        <v>1100</v>
      </c>
      <c r="T270" s="67">
        <f t="shared" si="73"/>
        <v>0</v>
      </c>
      <c r="U270" s="75">
        <v>0</v>
      </c>
      <c r="V270" s="29">
        <f>(J270*VLOOKUP(M270/J270,MAPPING!$B$15:$C$22,2,10))</f>
        <v>0</v>
      </c>
      <c r="W270" s="100">
        <v>0</v>
      </c>
      <c r="X270" s="68">
        <f>IFERROR(IF($M270&lt;6.000001,0,VLOOKUP($M270,할증료!$B:$C,2,1)),0)</f>
        <v>0</v>
      </c>
      <c r="Y270" s="67">
        <v>0</v>
      </c>
      <c r="Z270" s="29">
        <f t="shared" si="74"/>
        <v>18408.261599999998</v>
      </c>
      <c r="AB270" s="1" t="s">
        <v>1764</v>
      </c>
      <c r="AC270" s="1" t="s">
        <v>131</v>
      </c>
      <c r="AD270" s="1" t="s">
        <v>1765</v>
      </c>
      <c r="AE270" s="1" t="s">
        <v>1830</v>
      </c>
      <c r="AF270" s="1" t="s">
        <v>1831</v>
      </c>
      <c r="AG270" s="1" t="s">
        <v>1832</v>
      </c>
      <c r="AH270" s="1">
        <v>3938</v>
      </c>
      <c r="AI270" s="1" t="s">
        <v>47</v>
      </c>
      <c r="AJ270" s="20">
        <v>1</v>
      </c>
      <c r="AK270" s="21">
        <v>1.5</v>
      </c>
      <c r="AL270" s="21">
        <v>0.8</v>
      </c>
      <c r="AM270" s="21">
        <v>1.5</v>
      </c>
      <c r="AN270" s="1" t="s">
        <v>54</v>
      </c>
      <c r="AO270" s="21">
        <v>127.65</v>
      </c>
      <c r="AP270" s="1" t="s">
        <v>49</v>
      </c>
      <c r="AQ270" s="1" t="s">
        <v>49</v>
      </c>
      <c r="AR270" s="1" t="s">
        <v>49</v>
      </c>
      <c r="AS270" s="1" t="s">
        <v>49</v>
      </c>
      <c r="AT270" s="1" t="s">
        <v>49</v>
      </c>
      <c r="AU270" s="1" t="s">
        <v>133</v>
      </c>
      <c r="AV270" s="1" t="s">
        <v>134</v>
      </c>
      <c r="AW270" s="1" t="s">
        <v>1833</v>
      </c>
      <c r="AX270" s="1" t="s">
        <v>47</v>
      </c>
      <c r="AY270" s="1" t="s">
        <v>50</v>
      </c>
      <c r="AZ270" s="1" t="s">
        <v>1834</v>
      </c>
      <c r="BA270" s="1" t="s">
        <v>1835</v>
      </c>
      <c r="BB270" s="1" t="s">
        <v>1835</v>
      </c>
      <c r="BC270" s="1" t="s">
        <v>1771</v>
      </c>
      <c r="BD270" s="1" t="s">
        <v>693</v>
      </c>
      <c r="BE270" s="1" t="s">
        <v>135</v>
      </c>
      <c r="BF270" s="1" t="s">
        <v>52</v>
      </c>
      <c r="BG270" s="1" t="s">
        <v>53</v>
      </c>
      <c r="BH270" s="1" t="s">
        <v>47</v>
      </c>
      <c r="BI270" s="1" t="s">
        <v>159</v>
      </c>
    </row>
    <row r="271" spans="2:61" x14ac:dyDescent="0.25">
      <c r="B271" s="16">
        <f t="shared" si="75"/>
        <v>267</v>
      </c>
      <c r="C271" s="16" t="str">
        <f t="shared" si="76"/>
        <v>FRA</v>
      </c>
      <c r="D271" s="16" t="str">
        <f t="shared" si="77"/>
        <v>2025-08-11</v>
      </c>
      <c r="E271" s="16" t="str">
        <f t="shared" si="78"/>
        <v>99431947742</v>
      </c>
      <c r="F271" s="16" t="str">
        <f t="shared" si="79"/>
        <v>PDE026649186</v>
      </c>
      <c r="G271" s="16" t="str">
        <f t="shared" si="80"/>
        <v>천흥일</v>
      </c>
      <c r="H271" s="16" t="str">
        <f t="shared" si="71"/>
        <v>간이(Simple)</v>
      </c>
      <c r="I271" s="16">
        <f t="shared" si="81"/>
        <v>212.32</v>
      </c>
      <c r="J271" s="16">
        <f t="shared" si="82"/>
        <v>1</v>
      </c>
      <c r="K271" s="43">
        <f t="shared" si="83"/>
        <v>1</v>
      </c>
      <c r="L271" s="43">
        <f t="shared" si="84"/>
        <v>0.6</v>
      </c>
      <c r="M271" s="43">
        <f t="shared" si="84"/>
        <v>1</v>
      </c>
      <c r="N271" s="43">
        <f t="shared" si="72"/>
        <v>1</v>
      </c>
      <c r="O271" s="23" t="str">
        <f t="shared" si="85"/>
        <v>PDE026649186</v>
      </c>
      <c r="P271" s="51">
        <f>VLOOKUP(C271,MAPPING!$B$24:$G$27,2,0)+(N271-0.5)/0.5*VLOOKUP(C271,MAPPING!$B$24:$G$27,4,0)</f>
        <v>9350</v>
      </c>
      <c r="Q271" s="72">
        <f>VLOOKUP(C271,MAPPING!$B$24:$G$27,6,0)</f>
        <v>3.401757367653961</v>
      </c>
      <c r="R271" s="105">
        <f>Q271*VLOOKUP(C271,MAPPING!$B$24:$H$27,7,0)</f>
        <v>5508.2615999999998</v>
      </c>
      <c r="S271" s="29">
        <f>VLOOKUP(H271,MAPPING!$B$3:$D$12,3,0)</f>
        <v>1100</v>
      </c>
      <c r="T271" s="67">
        <f t="shared" si="73"/>
        <v>0</v>
      </c>
      <c r="U271" s="75">
        <v>0</v>
      </c>
      <c r="V271" s="29">
        <f>(J271*VLOOKUP(M271/J271,MAPPING!$B$15:$C$22,2,10))</f>
        <v>0</v>
      </c>
      <c r="W271" s="100">
        <v>0</v>
      </c>
      <c r="X271" s="68">
        <f>IFERROR(IF($M271&lt;6.000001,0,VLOOKUP($M271,할증료!$B:$C,2,1)),0)</f>
        <v>0</v>
      </c>
      <c r="Y271" s="67">
        <v>0</v>
      </c>
      <c r="Z271" s="29">
        <f t="shared" si="74"/>
        <v>15958.2616</v>
      </c>
      <c r="AB271" s="1" t="s">
        <v>1764</v>
      </c>
      <c r="AC271" s="1" t="s">
        <v>131</v>
      </c>
      <c r="AD271" s="1" t="s">
        <v>1765</v>
      </c>
      <c r="AE271" s="1" t="s">
        <v>1836</v>
      </c>
      <c r="AF271" s="1" t="s">
        <v>307</v>
      </c>
      <c r="AG271" s="1" t="s">
        <v>308</v>
      </c>
      <c r="AH271" s="1">
        <v>16235</v>
      </c>
      <c r="AI271" s="1" t="s">
        <v>47</v>
      </c>
      <c r="AJ271" s="20">
        <v>1</v>
      </c>
      <c r="AK271" s="21">
        <v>1</v>
      </c>
      <c r="AL271" s="21">
        <v>0.6</v>
      </c>
      <c r="AM271" s="21">
        <v>1</v>
      </c>
      <c r="AN271" s="1" t="s">
        <v>56</v>
      </c>
      <c r="AO271" s="21">
        <v>212.32</v>
      </c>
      <c r="AP271" s="1" t="s">
        <v>49</v>
      </c>
      <c r="AQ271" s="1" t="s">
        <v>49</v>
      </c>
      <c r="AR271" s="1" t="s">
        <v>49</v>
      </c>
      <c r="AS271" s="1" t="s">
        <v>49</v>
      </c>
      <c r="AT271" s="1" t="s">
        <v>49</v>
      </c>
      <c r="AU271" s="1" t="s">
        <v>133</v>
      </c>
      <c r="AV271" s="1" t="s">
        <v>134</v>
      </c>
      <c r="AW271" s="1" t="s">
        <v>195</v>
      </c>
      <c r="AX271" s="1" t="s">
        <v>47</v>
      </c>
      <c r="AY271" s="1" t="s">
        <v>50</v>
      </c>
      <c r="AZ271" s="1" t="s">
        <v>1837</v>
      </c>
      <c r="BA271" s="1" t="s">
        <v>1838</v>
      </c>
      <c r="BB271" s="1" t="s">
        <v>1838</v>
      </c>
      <c r="BC271" s="1" t="s">
        <v>1771</v>
      </c>
      <c r="BD271" s="1" t="s">
        <v>693</v>
      </c>
      <c r="BE271" s="1" t="s">
        <v>135</v>
      </c>
      <c r="BF271" s="1" t="s">
        <v>52</v>
      </c>
      <c r="BG271" s="1" t="s">
        <v>53</v>
      </c>
      <c r="BH271" s="1" t="s">
        <v>47</v>
      </c>
      <c r="BI271" s="1" t="s">
        <v>159</v>
      </c>
    </row>
    <row r="272" spans="2:61" x14ac:dyDescent="0.25">
      <c r="B272" s="16">
        <f t="shared" si="75"/>
        <v>268</v>
      </c>
      <c r="C272" s="16" t="str">
        <f t="shared" si="76"/>
        <v>FRA</v>
      </c>
      <c r="D272" s="16" t="str">
        <f t="shared" si="77"/>
        <v>2025-08-11</v>
      </c>
      <c r="E272" s="16" t="str">
        <f t="shared" si="78"/>
        <v>99431947742</v>
      </c>
      <c r="F272" s="16" t="str">
        <f t="shared" si="79"/>
        <v>PDE026649184</v>
      </c>
      <c r="G272" s="16" t="str">
        <f t="shared" si="80"/>
        <v>백종익</v>
      </c>
      <c r="H272" s="16" t="str">
        <f t="shared" si="71"/>
        <v>목록(Manifest)</v>
      </c>
      <c r="I272" s="16">
        <f t="shared" si="81"/>
        <v>11.62</v>
      </c>
      <c r="J272" s="16">
        <f t="shared" si="82"/>
        <v>1</v>
      </c>
      <c r="K272" s="43">
        <f t="shared" si="83"/>
        <v>3</v>
      </c>
      <c r="L272" s="43">
        <f t="shared" si="84"/>
        <v>4.5999999999999996</v>
      </c>
      <c r="M272" s="43">
        <f t="shared" si="84"/>
        <v>4.5999999999999996</v>
      </c>
      <c r="N272" s="43">
        <f t="shared" si="72"/>
        <v>5</v>
      </c>
      <c r="O272" s="23" t="str">
        <f t="shared" si="85"/>
        <v>PDE026649184</v>
      </c>
      <c r="P272" s="51">
        <f>VLOOKUP(C272,MAPPING!$B$24:$G$27,2,0)+(N272-0.5)/0.5*VLOOKUP(C272,MAPPING!$B$24:$G$27,4,0)</f>
        <v>28950</v>
      </c>
      <c r="Q272" s="72">
        <f>VLOOKUP(C272,MAPPING!$B$24:$G$27,6,0)</f>
        <v>3.401757367653961</v>
      </c>
      <c r="R272" s="105">
        <f>Q272*VLOOKUP(C272,MAPPING!$B$24:$H$27,7,0)</f>
        <v>5508.2615999999998</v>
      </c>
      <c r="S272" s="29">
        <f>VLOOKUP(H272,MAPPING!$B$3:$D$12,3,0)</f>
        <v>0</v>
      </c>
      <c r="T272" s="67">
        <f t="shared" si="73"/>
        <v>0</v>
      </c>
      <c r="U272" s="75">
        <v>0</v>
      </c>
      <c r="V272" s="29">
        <f>(J272*VLOOKUP(M272/J272,MAPPING!$B$15:$C$22,2,10))</f>
        <v>550</v>
      </c>
      <c r="W272" s="100">
        <v>0</v>
      </c>
      <c r="X272" s="68">
        <f>IFERROR(IF($M272&lt;6.000001,0,VLOOKUP($M272,할증료!$B:$C,2,1)),0)</f>
        <v>0</v>
      </c>
      <c r="Y272" s="67">
        <v>0</v>
      </c>
      <c r="Z272" s="29">
        <f t="shared" si="74"/>
        <v>35008.261599999998</v>
      </c>
      <c r="AB272" s="1" t="s">
        <v>1764</v>
      </c>
      <c r="AC272" s="1" t="s">
        <v>131</v>
      </c>
      <c r="AD272" s="1" t="s">
        <v>1765</v>
      </c>
      <c r="AE272" s="1" t="s">
        <v>1839</v>
      </c>
      <c r="AF272" s="1" t="s">
        <v>1840</v>
      </c>
      <c r="AG272" s="1" t="s">
        <v>1841</v>
      </c>
      <c r="AH272" s="1">
        <v>1652</v>
      </c>
      <c r="AI272" s="1" t="s">
        <v>47</v>
      </c>
      <c r="AJ272" s="20">
        <v>1</v>
      </c>
      <c r="AK272" s="21">
        <v>3</v>
      </c>
      <c r="AL272" s="21">
        <v>4.5999999999999996</v>
      </c>
      <c r="AM272" s="21">
        <v>4.5999999999999996</v>
      </c>
      <c r="AN272" s="1" t="s">
        <v>48</v>
      </c>
      <c r="AO272" s="21">
        <v>11.62</v>
      </c>
      <c r="AP272" s="1" t="s">
        <v>49</v>
      </c>
      <c r="AQ272" s="1" t="s">
        <v>49</v>
      </c>
      <c r="AR272" s="1" t="s">
        <v>49</v>
      </c>
      <c r="AS272" s="1" t="s">
        <v>49</v>
      </c>
      <c r="AT272" s="1" t="s">
        <v>49</v>
      </c>
      <c r="AU272" s="1" t="s">
        <v>133</v>
      </c>
      <c r="AV272" s="1" t="s">
        <v>134</v>
      </c>
      <c r="AW272" s="1" t="s">
        <v>1842</v>
      </c>
      <c r="AX272" s="1" t="s">
        <v>47</v>
      </c>
      <c r="AY272" s="1" t="s">
        <v>50</v>
      </c>
      <c r="AZ272" s="1" t="s">
        <v>1843</v>
      </c>
      <c r="BA272" s="1" t="s">
        <v>1844</v>
      </c>
      <c r="BB272" s="1" t="s">
        <v>1844</v>
      </c>
      <c r="BC272" s="1" t="s">
        <v>1771</v>
      </c>
      <c r="BD272" s="1" t="s">
        <v>693</v>
      </c>
      <c r="BE272" s="1" t="s">
        <v>135</v>
      </c>
      <c r="BF272" s="1" t="s">
        <v>52</v>
      </c>
      <c r="BG272" s="1" t="s">
        <v>53</v>
      </c>
      <c r="BH272" s="1" t="s">
        <v>47</v>
      </c>
      <c r="BI272" s="1" t="s">
        <v>159</v>
      </c>
    </row>
    <row r="273" spans="2:61" x14ac:dyDescent="0.25">
      <c r="B273" s="16">
        <f t="shared" si="75"/>
        <v>269</v>
      </c>
      <c r="C273" s="16" t="str">
        <f t="shared" si="76"/>
        <v>FRA</v>
      </c>
      <c r="D273" s="16" t="str">
        <f t="shared" si="77"/>
        <v>2025-08-11</v>
      </c>
      <c r="E273" s="16" t="str">
        <f t="shared" si="78"/>
        <v>99431947742</v>
      </c>
      <c r="F273" s="16" t="str">
        <f t="shared" si="79"/>
        <v>PDE026649183</v>
      </c>
      <c r="G273" s="16" t="str">
        <f t="shared" si="80"/>
        <v>김장욱</v>
      </c>
      <c r="H273" s="16" t="str">
        <f t="shared" si="71"/>
        <v>목록(Manifest)</v>
      </c>
      <c r="I273" s="16">
        <f t="shared" si="81"/>
        <v>139.37</v>
      </c>
      <c r="J273" s="16">
        <f t="shared" si="82"/>
        <v>1</v>
      </c>
      <c r="K273" s="43">
        <f t="shared" si="83"/>
        <v>1</v>
      </c>
      <c r="L273" s="43">
        <f t="shared" si="84"/>
        <v>19.547666666666668</v>
      </c>
      <c r="M273" s="43">
        <f t="shared" si="84"/>
        <v>20</v>
      </c>
      <c r="N273" s="43">
        <f t="shared" si="72"/>
        <v>20</v>
      </c>
      <c r="O273" s="23" t="str">
        <f t="shared" si="85"/>
        <v>PDE026649183</v>
      </c>
      <c r="P273" s="51">
        <f>VLOOKUP(C273,MAPPING!$B$24:$G$27,2,0)+(N273-0.5)/0.5*VLOOKUP(C273,MAPPING!$B$24:$G$27,4,0)</f>
        <v>102450</v>
      </c>
      <c r="Q273" s="72">
        <f>VLOOKUP(C273,MAPPING!$B$24:$G$27,6,0)</f>
        <v>3.401757367653961</v>
      </c>
      <c r="R273" s="105">
        <f>Q273*VLOOKUP(C273,MAPPING!$B$24:$H$27,7,0)</f>
        <v>5508.2615999999998</v>
      </c>
      <c r="S273" s="29">
        <f>VLOOKUP(H273,MAPPING!$B$3:$D$12,3,0)</f>
        <v>0</v>
      </c>
      <c r="T273" s="67">
        <f t="shared" si="73"/>
        <v>0</v>
      </c>
      <c r="U273" s="75">
        <v>0</v>
      </c>
      <c r="V273" s="29">
        <f>(J273*VLOOKUP(M273/J273,MAPPING!$B$15:$C$22,2,10))</f>
        <v>11000</v>
      </c>
      <c r="W273" s="100">
        <v>0</v>
      </c>
      <c r="X273" s="68">
        <f>IFERROR(IF($M273&lt;6.000001,0,VLOOKUP($M273,할증료!$B:$C,2,1)),0)</f>
        <v>1500</v>
      </c>
      <c r="Y273" s="67">
        <v>0</v>
      </c>
      <c r="Z273" s="29">
        <f t="shared" si="74"/>
        <v>120458.2616</v>
      </c>
      <c r="AB273" s="1" t="s">
        <v>1764</v>
      </c>
      <c r="AC273" s="1" t="s">
        <v>131</v>
      </c>
      <c r="AD273" s="1" t="s">
        <v>1765</v>
      </c>
      <c r="AE273" s="1" t="s">
        <v>1845</v>
      </c>
      <c r="AF273" s="1" t="s">
        <v>1846</v>
      </c>
      <c r="AG273" s="1" t="s">
        <v>1847</v>
      </c>
      <c r="AH273" s="1">
        <v>10583</v>
      </c>
      <c r="AI273" s="1" t="s">
        <v>47</v>
      </c>
      <c r="AJ273" s="20">
        <v>1</v>
      </c>
      <c r="AK273" s="21">
        <v>1</v>
      </c>
      <c r="AL273" s="21">
        <v>19.547666666666668</v>
      </c>
      <c r="AM273" s="21">
        <v>20</v>
      </c>
      <c r="AN273" s="1" t="s">
        <v>48</v>
      </c>
      <c r="AO273" s="21">
        <v>139.37</v>
      </c>
      <c r="AP273" s="1" t="s">
        <v>49</v>
      </c>
      <c r="AQ273" s="1" t="s">
        <v>49</v>
      </c>
      <c r="AR273" s="1" t="s">
        <v>49</v>
      </c>
      <c r="AS273" s="1" t="s">
        <v>49</v>
      </c>
      <c r="AT273" s="1" t="s">
        <v>49</v>
      </c>
      <c r="AU273" s="1" t="s">
        <v>133</v>
      </c>
      <c r="AV273" s="1" t="s">
        <v>134</v>
      </c>
      <c r="AW273" s="1" t="s">
        <v>1848</v>
      </c>
      <c r="AX273" s="1" t="s">
        <v>47</v>
      </c>
      <c r="AY273" s="1" t="s">
        <v>50</v>
      </c>
      <c r="AZ273" s="1" t="s">
        <v>1849</v>
      </c>
      <c r="BA273" s="1" t="s">
        <v>1850</v>
      </c>
      <c r="BB273" s="1" t="s">
        <v>1850</v>
      </c>
      <c r="BC273" s="1" t="s">
        <v>1771</v>
      </c>
      <c r="BD273" s="1" t="s">
        <v>693</v>
      </c>
      <c r="BE273" s="1" t="s">
        <v>135</v>
      </c>
      <c r="BF273" s="1" t="s">
        <v>52</v>
      </c>
      <c r="BG273" s="1" t="s">
        <v>53</v>
      </c>
      <c r="BH273" s="1" t="s">
        <v>47</v>
      </c>
      <c r="BI273" s="1" t="s">
        <v>159</v>
      </c>
    </row>
    <row r="274" spans="2:61" x14ac:dyDescent="0.25">
      <c r="B274" s="16">
        <f t="shared" si="75"/>
        <v>270</v>
      </c>
      <c r="C274" s="16" t="str">
        <f t="shared" si="76"/>
        <v>FRA</v>
      </c>
      <c r="D274" s="16" t="str">
        <f t="shared" si="77"/>
        <v>2025-08-11</v>
      </c>
      <c r="E274" s="16" t="str">
        <f t="shared" si="78"/>
        <v>99431947742</v>
      </c>
      <c r="F274" s="16" t="str">
        <f t="shared" si="79"/>
        <v>PDE026649176</v>
      </c>
      <c r="G274" s="16" t="str">
        <f t="shared" si="80"/>
        <v>이다영</v>
      </c>
      <c r="H274" s="16" t="str">
        <f t="shared" si="71"/>
        <v>목록(Manifest)</v>
      </c>
      <c r="I274" s="16">
        <f t="shared" si="81"/>
        <v>111.57</v>
      </c>
      <c r="J274" s="16">
        <f t="shared" si="82"/>
        <v>1</v>
      </c>
      <c r="K274" s="43">
        <f t="shared" si="83"/>
        <v>0.5</v>
      </c>
      <c r="L274" s="43">
        <f t="shared" si="84"/>
        <v>0.5</v>
      </c>
      <c r="M274" s="43">
        <f t="shared" si="84"/>
        <v>0.5</v>
      </c>
      <c r="N274" s="43">
        <f t="shared" si="72"/>
        <v>0.5</v>
      </c>
      <c r="O274" s="23" t="str">
        <f t="shared" si="85"/>
        <v>PDE026649176</v>
      </c>
      <c r="P274" s="51">
        <f>VLOOKUP(C274,MAPPING!$B$24:$G$27,2,0)+(N274-0.5)/0.5*VLOOKUP(C274,MAPPING!$B$24:$G$27,4,0)</f>
        <v>6900</v>
      </c>
      <c r="Q274" s="72">
        <f>VLOOKUP(C274,MAPPING!$B$24:$G$27,6,0)</f>
        <v>3.401757367653961</v>
      </c>
      <c r="R274" s="105">
        <f>Q274*VLOOKUP(C274,MAPPING!$B$24:$H$27,7,0)</f>
        <v>5508.2615999999998</v>
      </c>
      <c r="S274" s="29">
        <f>VLOOKUP(H274,MAPPING!$B$3:$D$12,3,0)</f>
        <v>0</v>
      </c>
      <c r="T274" s="67">
        <f t="shared" si="73"/>
        <v>0</v>
      </c>
      <c r="U274" s="75">
        <v>0</v>
      </c>
      <c r="V274" s="29">
        <f>(J274*VLOOKUP(M274/J274,MAPPING!$B$15:$C$22,2,10))</f>
        <v>0</v>
      </c>
      <c r="W274" s="100">
        <v>0</v>
      </c>
      <c r="X274" s="68">
        <f>IFERROR(IF($M274&lt;6.000001,0,VLOOKUP($M274,할증료!$B:$C,2,1)),0)</f>
        <v>0</v>
      </c>
      <c r="Y274" s="67">
        <v>0</v>
      </c>
      <c r="Z274" s="29">
        <f t="shared" si="74"/>
        <v>12408.2616</v>
      </c>
      <c r="AB274" s="1" t="s">
        <v>1764</v>
      </c>
      <c r="AC274" s="1" t="s">
        <v>131</v>
      </c>
      <c r="AD274" s="1" t="s">
        <v>1765</v>
      </c>
      <c r="AE274" s="1" t="s">
        <v>1851</v>
      </c>
      <c r="AF274" s="1" t="s">
        <v>1852</v>
      </c>
      <c r="AG274" s="1" t="s">
        <v>1853</v>
      </c>
      <c r="AH274" s="1">
        <v>14081</v>
      </c>
      <c r="AI274" s="1" t="s">
        <v>47</v>
      </c>
      <c r="AJ274" s="20">
        <v>1</v>
      </c>
      <c r="AK274" s="21">
        <v>0.5</v>
      </c>
      <c r="AL274" s="21">
        <v>0.5</v>
      </c>
      <c r="AM274" s="21">
        <v>0.5</v>
      </c>
      <c r="AN274" s="1" t="s">
        <v>48</v>
      </c>
      <c r="AO274" s="21">
        <v>111.57</v>
      </c>
      <c r="AP274" s="1" t="s">
        <v>49</v>
      </c>
      <c r="AQ274" s="1" t="s">
        <v>49</v>
      </c>
      <c r="AR274" s="1" t="s">
        <v>49</v>
      </c>
      <c r="AS274" s="1" t="s">
        <v>49</v>
      </c>
      <c r="AT274" s="1" t="s">
        <v>49</v>
      </c>
      <c r="AU274" s="1" t="s">
        <v>133</v>
      </c>
      <c r="AV274" s="1" t="s">
        <v>134</v>
      </c>
      <c r="AW274" s="1" t="s">
        <v>1854</v>
      </c>
      <c r="AX274" s="1" t="s">
        <v>47</v>
      </c>
      <c r="AY274" s="1" t="s">
        <v>50</v>
      </c>
      <c r="AZ274" s="1" t="s">
        <v>1855</v>
      </c>
      <c r="BA274" s="1" t="s">
        <v>1856</v>
      </c>
      <c r="BB274" s="1" t="s">
        <v>1856</v>
      </c>
      <c r="BC274" s="1" t="s">
        <v>1771</v>
      </c>
      <c r="BD274" s="1" t="s">
        <v>693</v>
      </c>
      <c r="BE274" s="1" t="s">
        <v>135</v>
      </c>
      <c r="BF274" s="1" t="s">
        <v>52</v>
      </c>
      <c r="BG274" s="1" t="s">
        <v>53</v>
      </c>
      <c r="BH274" s="1" t="s">
        <v>47</v>
      </c>
      <c r="BI274" s="1" t="s">
        <v>159</v>
      </c>
    </row>
    <row r="275" spans="2:61" x14ac:dyDescent="0.25">
      <c r="B275" s="16">
        <f t="shared" si="75"/>
        <v>271</v>
      </c>
      <c r="C275" s="16" t="str">
        <f t="shared" si="76"/>
        <v>FRA</v>
      </c>
      <c r="D275" s="16" t="str">
        <f t="shared" si="77"/>
        <v>2025-08-11</v>
      </c>
      <c r="E275" s="16" t="str">
        <f t="shared" si="78"/>
        <v>99431947742</v>
      </c>
      <c r="F275" s="16" t="str">
        <f t="shared" si="79"/>
        <v>PDE026649173</v>
      </c>
      <c r="G275" s="16" t="str">
        <f t="shared" si="80"/>
        <v>김동환</v>
      </c>
      <c r="H275" s="16" t="str">
        <f t="shared" si="71"/>
        <v>목록(Manifest)</v>
      </c>
      <c r="I275" s="16">
        <f t="shared" si="81"/>
        <v>112.02</v>
      </c>
      <c r="J275" s="16">
        <f t="shared" si="82"/>
        <v>1</v>
      </c>
      <c r="K275" s="43">
        <f t="shared" si="83"/>
        <v>2</v>
      </c>
      <c r="L275" s="43">
        <f t="shared" si="84"/>
        <v>1.2</v>
      </c>
      <c r="M275" s="43">
        <f t="shared" si="84"/>
        <v>2</v>
      </c>
      <c r="N275" s="43">
        <f t="shared" si="72"/>
        <v>2</v>
      </c>
      <c r="O275" s="23" t="str">
        <f t="shared" si="85"/>
        <v>PDE026649173</v>
      </c>
      <c r="P275" s="51">
        <f>VLOOKUP(C275,MAPPING!$B$24:$G$27,2,0)+(N275-0.5)/0.5*VLOOKUP(C275,MAPPING!$B$24:$G$27,4,0)</f>
        <v>14250</v>
      </c>
      <c r="Q275" s="72">
        <f>VLOOKUP(C275,MAPPING!$B$24:$G$27,6,0)</f>
        <v>3.401757367653961</v>
      </c>
      <c r="R275" s="105">
        <f>Q275*VLOOKUP(C275,MAPPING!$B$24:$H$27,7,0)</f>
        <v>5508.2615999999998</v>
      </c>
      <c r="S275" s="29">
        <f>VLOOKUP(H275,MAPPING!$B$3:$D$12,3,0)</f>
        <v>0</v>
      </c>
      <c r="T275" s="67">
        <f t="shared" si="73"/>
        <v>0</v>
      </c>
      <c r="U275" s="75">
        <v>0</v>
      </c>
      <c r="V275" s="29">
        <f>(J275*VLOOKUP(M275/J275,MAPPING!$B$15:$C$22,2,10))</f>
        <v>0</v>
      </c>
      <c r="W275" s="100">
        <v>0</v>
      </c>
      <c r="X275" s="68">
        <f>IFERROR(IF($M275&lt;6.000001,0,VLOOKUP($M275,할증료!$B:$C,2,1)),0)</f>
        <v>0</v>
      </c>
      <c r="Y275" s="67">
        <v>0</v>
      </c>
      <c r="Z275" s="29">
        <f t="shared" si="74"/>
        <v>19758.261599999998</v>
      </c>
      <c r="AB275" s="1" t="s">
        <v>1764</v>
      </c>
      <c r="AC275" s="1" t="s">
        <v>131</v>
      </c>
      <c r="AD275" s="1" t="s">
        <v>1765</v>
      </c>
      <c r="AE275" s="1" t="s">
        <v>1857</v>
      </c>
      <c r="AF275" s="1" t="s">
        <v>470</v>
      </c>
      <c r="AG275" s="1" t="s">
        <v>471</v>
      </c>
      <c r="AH275" s="1">
        <v>14967</v>
      </c>
      <c r="AI275" s="1" t="s">
        <v>47</v>
      </c>
      <c r="AJ275" s="20">
        <v>1</v>
      </c>
      <c r="AK275" s="21">
        <v>2</v>
      </c>
      <c r="AL275" s="21">
        <v>1.2</v>
      </c>
      <c r="AM275" s="21">
        <v>2</v>
      </c>
      <c r="AN275" s="1" t="s">
        <v>48</v>
      </c>
      <c r="AO275" s="21">
        <v>112.02</v>
      </c>
      <c r="AP275" s="1" t="s">
        <v>49</v>
      </c>
      <c r="AQ275" s="1" t="s">
        <v>49</v>
      </c>
      <c r="AR275" s="1" t="s">
        <v>49</v>
      </c>
      <c r="AS275" s="1" t="s">
        <v>49</v>
      </c>
      <c r="AT275" s="1" t="s">
        <v>49</v>
      </c>
      <c r="AU275" s="1" t="s">
        <v>133</v>
      </c>
      <c r="AV275" s="1" t="s">
        <v>134</v>
      </c>
      <c r="AW275" s="1" t="s">
        <v>1858</v>
      </c>
      <c r="AX275" s="1" t="s">
        <v>47</v>
      </c>
      <c r="AY275" s="1" t="s">
        <v>50</v>
      </c>
      <c r="AZ275" s="1" t="s">
        <v>1859</v>
      </c>
      <c r="BA275" s="1" t="s">
        <v>1860</v>
      </c>
      <c r="BB275" s="1" t="s">
        <v>1860</v>
      </c>
      <c r="BC275" s="1" t="s">
        <v>1771</v>
      </c>
      <c r="BD275" s="1" t="s">
        <v>693</v>
      </c>
      <c r="BE275" s="1" t="s">
        <v>135</v>
      </c>
      <c r="BF275" s="1" t="s">
        <v>52</v>
      </c>
      <c r="BG275" s="1" t="s">
        <v>53</v>
      </c>
      <c r="BH275" s="1" t="s">
        <v>47</v>
      </c>
      <c r="BI275" s="1" t="s">
        <v>159</v>
      </c>
    </row>
    <row r="276" spans="2:61" x14ac:dyDescent="0.25">
      <c r="B276" s="16">
        <f t="shared" si="75"/>
        <v>272</v>
      </c>
      <c r="C276" s="16" t="str">
        <f t="shared" si="76"/>
        <v>FRA</v>
      </c>
      <c r="D276" s="16" t="str">
        <f t="shared" si="77"/>
        <v>2025-08-11</v>
      </c>
      <c r="E276" s="16" t="str">
        <f t="shared" si="78"/>
        <v>99431947742</v>
      </c>
      <c r="F276" s="16" t="str">
        <f t="shared" si="79"/>
        <v>PDE026649157</v>
      </c>
      <c r="G276" s="16" t="str">
        <f t="shared" si="80"/>
        <v>김예겸</v>
      </c>
      <c r="H276" s="16" t="str">
        <f t="shared" si="71"/>
        <v>목록(Manifest)</v>
      </c>
      <c r="I276" s="16">
        <f t="shared" si="81"/>
        <v>124.28</v>
      </c>
      <c r="J276" s="16">
        <f t="shared" si="82"/>
        <v>1</v>
      </c>
      <c r="K276" s="43">
        <f t="shared" si="83"/>
        <v>7.5</v>
      </c>
      <c r="L276" s="43">
        <f t="shared" si="84"/>
        <v>11.7</v>
      </c>
      <c r="M276" s="43">
        <f t="shared" si="84"/>
        <v>12</v>
      </c>
      <c r="N276" s="43">
        <f t="shared" si="72"/>
        <v>12</v>
      </c>
      <c r="O276" s="23" t="str">
        <f t="shared" si="85"/>
        <v>PDE026649157</v>
      </c>
      <c r="P276" s="51">
        <f>VLOOKUP(C276,MAPPING!$B$24:$G$27,2,0)+(N276-0.5)/0.5*VLOOKUP(C276,MAPPING!$B$24:$G$27,4,0)</f>
        <v>63250</v>
      </c>
      <c r="Q276" s="72">
        <f>VLOOKUP(C276,MAPPING!$B$24:$G$27,6,0)</f>
        <v>3.401757367653961</v>
      </c>
      <c r="R276" s="105">
        <f>Q276*VLOOKUP(C276,MAPPING!$B$24:$H$27,7,0)</f>
        <v>5508.2615999999998</v>
      </c>
      <c r="S276" s="29">
        <f>VLOOKUP(H276,MAPPING!$B$3:$D$12,3,0)</f>
        <v>0</v>
      </c>
      <c r="T276" s="67">
        <f t="shared" si="73"/>
        <v>0</v>
      </c>
      <c r="U276" s="75">
        <v>0</v>
      </c>
      <c r="V276" s="29">
        <f>(J276*VLOOKUP(M276/J276,MAPPING!$B$15:$C$22,2,10))</f>
        <v>4500</v>
      </c>
      <c r="W276" s="100">
        <v>0</v>
      </c>
      <c r="X276" s="68">
        <f>IFERROR(IF($M276&lt;6.000001,0,VLOOKUP($M276,할증료!$B:$C,2,1)),0)</f>
        <v>700</v>
      </c>
      <c r="Y276" s="67">
        <v>0</v>
      </c>
      <c r="Z276" s="29">
        <f t="shared" si="74"/>
        <v>73958.261599999998</v>
      </c>
      <c r="AB276" s="1" t="s">
        <v>1764</v>
      </c>
      <c r="AC276" s="1" t="s">
        <v>131</v>
      </c>
      <c r="AD276" s="1" t="s">
        <v>1765</v>
      </c>
      <c r="AE276" s="1" t="s">
        <v>1861</v>
      </c>
      <c r="AF276" s="1" t="s">
        <v>1862</v>
      </c>
      <c r="AG276" s="1" t="s">
        <v>1863</v>
      </c>
      <c r="AH276" s="1">
        <v>34049</v>
      </c>
      <c r="AI276" s="1" t="s">
        <v>47</v>
      </c>
      <c r="AJ276" s="20">
        <v>1</v>
      </c>
      <c r="AK276" s="21">
        <v>7.5</v>
      </c>
      <c r="AL276" s="21">
        <v>11.7</v>
      </c>
      <c r="AM276" s="21">
        <v>12</v>
      </c>
      <c r="AN276" s="1" t="s">
        <v>48</v>
      </c>
      <c r="AO276" s="21">
        <v>124.28</v>
      </c>
      <c r="AP276" s="1" t="s">
        <v>49</v>
      </c>
      <c r="AQ276" s="1" t="s">
        <v>49</v>
      </c>
      <c r="AR276" s="1" t="s">
        <v>49</v>
      </c>
      <c r="AS276" s="1" t="s">
        <v>49</v>
      </c>
      <c r="AT276" s="1" t="s">
        <v>49</v>
      </c>
      <c r="AU276" s="1" t="s">
        <v>133</v>
      </c>
      <c r="AV276" s="1" t="s">
        <v>134</v>
      </c>
      <c r="AW276" s="1" t="s">
        <v>1864</v>
      </c>
      <c r="AX276" s="1" t="s">
        <v>47</v>
      </c>
      <c r="AY276" s="1" t="s">
        <v>50</v>
      </c>
      <c r="AZ276" s="1" t="s">
        <v>1865</v>
      </c>
      <c r="BA276" s="1" t="s">
        <v>1866</v>
      </c>
      <c r="BB276" s="1" t="s">
        <v>1866</v>
      </c>
      <c r="BC276" s="1" t="s">
        <v>1771</v>
      </c>
      <c r="BD276" s="1" t="s">
        <v>693</v>
      </c>
      <c r="BE276" s="1" t="s">
        <v>135</v>
      </c>
      <c r="BF276" s="1" t="s">
        <v>52</v>
      </c>
      <c r="BG276" s="1" t="s">
        <v>53</v>
      </c>
      <c r="BH276" s="1" t="s">
        <v>47</v>
      </c>
      <c r="BI276" s="1" t="s">
        <v>159</v>
      </c>
    </row>
    <row r="277" spans="2:61" x14ac:dyDescent="0.25">
      <c r="B277" s="16">
        <f t="shared" si="75"/>
        <v>273</v>
      </c>
      <c r="C277" s="16" t="str">
        <f t="shared" si="76"/>
        <v>FRA</v>
      </c>
      <c r="D277" s="16" t="str">
        <f t="shared" si="77"/>
        <v>2025-08-11</v>
      </c>
      <c r="E277" s="16" t="str">
        <f t="shared" si="78"/>
        <v>99431947742</v>
      </c>
      <c r="F277" s="16" t="str">
        <f t="shared" si="79"/>
        <v>PDE026649126</v>
      </c>
      <c r="G277" s="16" t="str">
        <f t="shared" si="80"/>
        <v>홍기정</v>
      </c>
      <c r="H277" s="16" t="str">
        <f t="shared" si="71"/>
        <v>일반(목록배제,Normal-Manifest Exception)</v>
      </c>
      <c r="I277" s="16">
        <f t="shared" si="81"/>
        <v>112.83</v>
      </c>
      <c r="J277" s="16">
        <f t="shared" si="82"/>
        <v>1</v>
      </c>
      <c r="K277" s="43">
        <f t="shared" si="83"/>
        <v>0.6</v>
      </c>
      <c r="L277" s="43">
        <f t="shared" si="84"/>
        <v>0.9</v>
      </c>
      <c r="M277" s="43">
        <f t="shared" si="84"/>
        <v>0.9</v>
      </c>
      <c r="N277" s="43">
        <f t="shared" si="72"/>
        <v>1</v>
      </c>
      <c r="O277" s="23" t="str">
        <f t="shared" si="85"/>
        <v>PDE026649126</v>
      </c>
      <c r="P277" s="51">
        <f>VLOOKUP(C277,MAPPING!$B$24:$G$27,2,0)+(N277-0.5)/0.5*VLOOKUP(C277,MAPPING!$B$24:$G$27,4,0)</f>
        <v>9350</v>
      </c>
      <c r="Q277" s="72">
        <f>VLOOKUP(C277,MAPPING!$B$24:$G$27,6,0)</f>
        <v>3.401757367653961</v>
      </c>
      <c r="R277" s="105">
        <f>Q277*VLOOKUP(C277,MAPPING!$B$24:$H$27,7,0)</f>
        <v>5508.2615999999998</v>
      </c>
      <c r="S277" s="29">
        <f>VLOOKUP(H277,MAPPING!$B$3:$D$12,3,0)</f>
        <v>1100</v>
      </c>
      <c r="T277" s="67">
        <f t="shared" si="73"/>
        <v>0</v>
      </c>
      <c r="U277" s="75">
        <v>0</v>
      </c>
      <c r="V277" s="29">
        <f>(J277*VLOOKUP(M277/J277,MAPPING!$B$15:$C$22,2,10))</f>
        <v>0</v>
      </c>
      <c r="W277" s="100">
        <v>0</v>
      </c>
      <c r="X277" s="68">
        <f>IFERROR(IF($M277&lt;6.000001,0,VLOOKUP($M277,할증료!$B:$C,2,1)),0)</f>
        <v>0</v>
      </c>
      <c r="Y277" s="67">
        <v>0</v>
      </c>
      <c r="Z277" s="29">
        <f t="shared" si="74"/>
        <v>15958.2616</v>
      </c>
      <c r="AB277" s="1" t="s">
        <v>1764</v>
      </c>
      <c r="AC277" s="1" t="s">
        <v>131</v>
      </c>
      <c r="AD277" s="1" t="s">
        <v>1765</v>
      </c>
      <c r="AE277" s="1" t="s">
        <v>1867</v>
      </c>
      <c r="AF277" s="1" t="s">
        <v>1868</v>
      </c>
      <c r="AG277" s="1" t="s">
        <v>1869</v>
      </c>
      <c r="AH277" s="1">
        <v>58567</v>
      </c>
      <c r="AI277" s="1" t="s">
        <v>47</v>
      </c>
      <c r="AJ277" s="20">
        <v>1</v>
      </c>
      <c r="AK277" s="21">
        <v>0.6</v>
      </c>
      <c r="AL277" s="21">
        <v>0.9</v>
      </c>
      <c r="AM277" s="21">
        <v>0.9</v>
      </c>
      <c r="AN277" s="1" t="s">
        <v>54</v>
      </c>
      <c r="AO277" s="21">
        <v>112.83</v>
      </c>
      <c r="AP277" s="1" t="s">
        <v>49</v>
      </c>
      <c r="AQ277" s="1" t="s">
        <v>49</v>
      </c>
      <c r="AR277" s="1" t="s">
        <v>49</v>
      </c>
      <c r="AS277" s="1" t="s">
        <v>49</v>
      </c>
      <c r="AT277" s="1" t="s">
        <v>49</v>
      </c>
      <c r="AU277" s="1" t="s">
        <v>133</v>
      </c>
      <c r="AV277" s="1" t="s">
        <v>134</v>
      </c>
      <c r="AW277" s="1" t="s">
        <v>251</v>
      </c>
      <c r="AX277" s="1" t="s">
        <v>47</v>
      </c>
      <c r="AY277" s="1" t="s">
        <v>50</v>
      </c>
      <c r="AZ277" s="1" t="s">
        <v>1870</v>
      </c>
      <c r="BA277" s="1" t="s">
        <v>1871</v>
      </c>
      <c r="BB277" s="1" t="s">
        <v>1871</v>
      </c>
      <c r="BC277" s="1" t="s">
        <v>1771</v>
      </c>
      <c r="BD277" s="1" t="s">
        <v>693</v>
      </c>
      <c r="BE277" s="1" t="s">
        <v>135</v>
      </c>
      <c r="BF277" s="1" t="s">
        <v>52</v>
      </c>
      <c r="BG277" s="1" t="s">
        <v>53</v>
      </c>
      <c r="BH277" s="1" t="s">
        <v>47</v>
      </c>
      <c r="BI277" s="1" t="s">
        <v>159</v>
      </c>
    </row>
    <row r="278" spans="2:61" x14ac:dyDescent="0.25">
      <c r="B278" s="16">
        <f t="shared" si="75"/>
        <v>274</v>
      </c>
      <c r="C278" s="16" t="str">
        <f t="shared" si="76"/>
        <v>FRA</v>
      </c>
      <c r="D278" s="16" t="str">
        <f t="shared" si="77"/>
        <v>2025-08-11</v>
      </c>
      <c r="E278" s="16" t="str">
        <f t="shared" si="78"/>
        <v>99431947742</v>
      </c>
      <c r="F278" s="16" t="str">
        <f t="shared" si="79"/>
        <v>PDE026649125</v>
      </c>
      <c r="G278" s="16" t="str">
        <f t="shared" si="80"/>
        <v>장혜정</v>
      </c>
      <c r="H278" s="16" t="str">
        <f t="shared" si="71"/>
        <v>일반(목록배제,Normal-Manifest Exception)</v>
      </c>
      <c r="I278" s="16">
        <f t="shared" si="81"/>
        <v>138.47999999999999</v>
      </c>
      <c r="J278" s="16">
        <f t="shared" si="82"/>
        <v>1</v>
      </c>
      <c r="K278" s="43">
        <f t="shared" si="83"/>
        <v>0.4</v>
      </c>
      <c r="L278" s="43">
        <f t="shared" si="84"/>
        <v>0.5</v>
      </c>
      <c r="M278" s="43">
        <f t="shared" si="84"/>
        <v>0.5</v>
      </c>
      <c r="N278" s="43">
        <f t="shared" si="72"/>
        <v>0.5</v>
      </c>
      <c r="O278" s="23" t="str">
        <f t="shared" si="85"/>
        <v>PDE026649125</v>
      </c>
      <c r="P278" s="51">
        <f>VLOOKUP(C278,MAPPING!$B$24:$G$27,2,0)+(N278-0.5)/0.5*VLOOKUP(C278,MAPPING!$B$24:$G$27,4,0)</f>
        <v>6900</v>
      </c>
      <c r="Q278" s="72">
        <f>VLOOKUP(C278,MAPPING!$B$24:$G$27,6,0)</f>
        <v>3.401757367653961</v>
      </c>
      <c r="R278" s="105">
        <f>Q278*VLOOKUP(C278,MAPPING!$B$24:$H$27,7,0)</f>
        <v>5508.2615999999998</v>
      </c>
      <c r="S278" s="29">
        <f>VLOOKUP(H278,MAPPING!$B$3:$D$12,3,0)</f>
        <v>1100</v>
      </c>
      <c r="T278" s="67">
        <f t="shared" si="73"/>
        <v>0</v>
      </c>
      <c r="U278" s="75">
        <v>0</v>
      </c>
      <c r="V278" s="29">
        <f>(J278*VLOOKUP(M278/J278,MAPPING!$B$15:$C$22,2,10))</f>
        <v>0</v>
      </c>
      <c r="W278" s="100">
        <v>0</v>
      </c>
      <c r="X278" s="68">
        <f>IFERROR(IF($M278&lt;6.000001,0,VLOOKUP($M278,할증료!$B:$C,2,1)),0)</f>
        <v>0</v>
      </c>
      <c r="Y278" s="67">
        <v>0</v>
      </c>
      <c r="Z278" s="29">
        <f t="shared" si="74"/>
        <v>13508.2616</v>
      </c>
      <c r="AB278" s="1" t="s">
        <v>1764</v>
      </c>
      <c r="AC278" s="1" t="s">
        <v>131</v>
      </c>
      <c r="AD278" s="1" t="s">
        <v>1765</v>
      </c>
      <c r="AE278" s="1" t="s">
        <v>1872</v>
      </c>
      <c r="AF278" s="1" t="s">
        <v>1873</v>
      </c>
      <c r="AG278" s="1" t="s">
        <v>1874</v>
      </c>
      <c r="AH278" s="1">
        <v>48792</v>
      </c>
      <c r="AI278" s="1" t="s">
        <v>47</v>
      </c>
      <c r="AJ278" s="20">
        <v>1</v>
      </c>
      <c r="AK278" s="21">
        <v>0.4</v>
      </c>
      <c r="AL278" s="21">
        <v>0.5</v>
      </c>
      <c r="AM278" s="21">
        <v>0.5</v>
      </c>
      <c r="AN278" s="1" t="s">
        <v>54</v>
      </c>
      <c r="AO278" s="21">
        <v>138.47999999999999</v>
      </c>
      <c r="AP278" s="1" t="s">
        <v>49</v>
      </c>
      <c r="AQ278" s="1" t="s">
        <v>49</v>
      </c>
      <c r="AR278" s="1" t="s">
        <v>49</v>
      </c>
      <c r="AS278" s="1" t="s">
        <v>49</v>
      </c>
      <c r="AT278" s="1" t="s">
        <v>49</v>
      </c>
      <c r="AU278" s="1" t="s">
        <v>133</v>
      </c>
      <c r="AV278" s="1" t="s">
        <v>134</v>
      </c>
      <c r="AW278" s="1" t="s">
        <v>251</v>
      </c>
      <c r="AX278" s="1" t="s">
        <v>47</v>
      </c>
      <c r="AY278" s="1" t="s">
        <v>50</v>
      </c>
      <c r="AZ278" s="1" t="s">
        <v>1875</v>
      </c>
      <c r="BA278" s="1" t="s">
        <v>1876</v>
      </c>
      <c r="BB278" s="1" t="s">
        <v>1876</v>
      </c>
      <c r="BC278" s="1" t="s">
        <v>1771</v>
      </c>
      <c r="BD278" s="1" t="s">
        <v>693</v>
      </c>
      <c r="BE278" s="1" t="s">
        <v>135</v>
      </c>
      <c r="BF278" s="1" t="s">
        <v>52</v>
      </c>
      <c r="BG278" s="1" t="s">
        <v>53</v>
      </c>
      <c r="BH278" s="1" t="s">
        <v>47</v>
      </c>
      <c r="BI278" s="1" t="s">
        <v>159</v>
      </c>
    </row>
    <row r="279" spans="2:61" x14ac:dyDescent="0.25">
      <c r="B279" s="16">
        <f t="shared" si="75"/>
        <v>275</v>
      </c>
      <c r="C279" s="16" t="str">
        <f t="shared" si="76"/>
        <v>FRA</v>
      </c>
      <c r="D279" s="16" t="str">
        <f t="shared" si="77"/>
        <v>2025-08-11</v>
      </c>
      <c r="E279" s="16" t="str">
        <f t="shared" si="78"/>
        <v>99431947742</v>
      </c>
      <c r="F279" s="16" t="str">
        <f t="shared" si="79"/>
        <v>PDE026649036</v>
      </c>
      <c r="G279" s="16" t="str">
        <f t="shared" si="80"/>
        <v>정금숙</v>
      </c>
      <c r="H279" s="16" t="str">
        <f t="shared" si="71"/>
        <v>일반(목록배제,Normal-Manifest Exception)</v>
      </c>
      <c r="I279" s="16">
        <f t="shared" si="81"/>
        <v>10.119999999999999</v>
      </c>
      <c r="J279" s="16">
        <f t="shared" si="82"/>
        <v>1</v>
      </c>
      <c r="K279" s="43">
        <f t="shared" si="83"/>
        <v>0.3</v>
      </c>
      <c r="L279" s="43">
        <f t="shared" si="84"/>
        <v>0.5</v>
      </c>
      <c r="M279" s="43">
        <f t="shared" si="84"/>
        <v>0.5</v>
      </c>
      <c r="N279" s="43">
        <f t="shared" si="72"/>
        <v>0.5</v>
      </c>
      <c r="O279" s="23" t="str">
        <f t="shared" si="85"/>
        <v>PDE026649036</v>
      </c>
      <c r="P279" s="51">
        <f>VLOOKUP(C279,MAPPING!$B$24:$G$27,2,0)+(N279-0.5)/0.5*VLOOKUP(C279,MAPPING!$B$24:$G$27,4,0)</f>
        <v>6900</v>
      </c>
      <c r="Q279" s="72">
        <f>VLOOKUP(C279,MAPPING!$B$24:$G$27,6,0)</f>
        <v>3.401757367653961</v>
      </c>
      <c r="R279" s="105">
        <f>Q279*VLOOKUP(C279,MAPPING!$B$24:$H$27,7,0)</f>
        <v>5508.2615999999998</v>
      </c>
      <c r="S279" s="29">
        <f>VLOOKUP(H279,MAPPING!$B$3:$D$12,3,0)</f>
        <v>1100</v>
      </c>
      <c r="T279" s="67">
        <f t="shared" si="73"/>
        <v>0</v>
      </c>
      <c r="U279" s="75">
        <v>0</v>
      </c>
      <c r="V279" s="29">
        <f>(J279*VLOOKUP(M279/J279,MAPPING!$B$15:$C$22,2,10))</f>
        <v>0</v>
      </c>
      <c r="W279" s="100">
        <v>0</v>
      </c>
      <c r="X279" s="68">
        <f>IFERROR(IF($M279&lt;6.000001,0,VLOOKUP($M279,할증료!$B:$C,2,1)),0)</f>
        <v>0</v>
      </c>
      <c r="Y279" s="67">
        <v>0</v>
      </c>
      <c r="Z279" s="29">
        <f t="shared" si="74"/>
        <v>13508.2616</v>
      </c>
      <c r="AB279" s="1" t="s">
        <v>1764</v>
      </c>
      <c r="AC279" s="1" t="s">
        <v>131</v>
      </c>
      <c r="AD279" s="1" t="s">
        <v>1765</v>
      </c>
      <c r="AE279" s="1" t="s">
        <v>1877</v>
      </c>
      <c r="AF279" s="1" t="s">
        <v>1878</v>
      </c>
      <c r="AG279" s="1" t="s">
        <v>1879</v>
      </c>
      <c r="AH279" s="1">
        <v>5794</v>
      </c>
      <c r="AI279" s="1" t="s">
        <v>47</v>
      </c>
      <c r="AJ279" s="20">
        <v>1</v>
      </c>
      <c r="AK279" s="21">
        <v>0.3</v>
      </c>
      <c r="AL279" s="21">
        <v>0.5</v>
      </c>
      <c r="AM279" s="21">
        <v>0.5</v>
      </c>
      <c r="AN279" s="1" t="s">
        <v>54</v>
      </c>
      <c r="AO279" s="21">
        <v>10.119999999999999</v>
      </c>
      <c r="AP279" s="1" t="s">
        <v>49</v>
      </c>
      <c r="AQ279" s="1" t="s">
        <v>49</v>
      </c>
      <c r="AR279" s="1" t="s">
        <v>49</v>
      </c>
      <c r="AS279" s="1" t="s">
        <v>49</v>
      </c>
      <c r="AT279" s="1" t="s">
        <v>49</v>
      </c>
      <c r="AU279" s="1" t="s">
        <v>133</v>
      </c>
      <c r="AV279" s="1" t="s">
        <v>134</v>
      </c>
      <c r="AW279" s="1" t="s">
        <v>251</v>
      </c>
      <c r="AX279" s="1" t="s">
        <v>47</v>
      </c>
      <c r="AY279" s="1" t="s">
        <v>50</v>
      </c>
      <c r="AZ279" s="1" t="s">
        <v>1880</v>
      </c>
      <c r="BA279" s="1" t="s">
        <v>1881</v>
      </c>
      <c r="BB279" s="1" t="s">
        <v>1881</v>
      </c>
      <c r="BC279" s="1" t="s">
        <v>1771</v>
      </c>
      <c r="BD279" s="1" t="s">
        <v>693</v>
      </c>
      <c r="BE279" s="1" t="s">
        <v>135</v>
      </c>
      <c r="BF279" s="1" t="s">
        <v>52</v>
      </c>
      <c r="BG279" s="1" t="s">
        <v>53</v>
      </c>
      <c r="BH279" s="1" t="s">
        <v>47</v>
      </c>
      <c r="BI279" s="1" t="s">
        <v>159</v>
      </c>
    </row>
    <row r="280" spans="2:61" x14ac:dyDescent="0.25">
      <c r="B280" s="16">
        <f t="shared" si="75"/>
        <v>276</v>
      </c>
      <c r="C280" s="16" t="str">
        <f t="shared" si="76"/>
        <v>FRA</v>
      </c>
      <c r="D280" s="16" t="str">
        <f t="shared" si="77"/>
        <v>2025-08-11</v>
      </c>
      <c r="E280" s="16" t="str">
        <f t="shared" si="78"/>
        <v>99431947742</v>
      </c>
      <c r="F280" s="16" t="str">
        <f t="shared" si="79"/>
        <v>PDE026649227</v>
      </c>
      <c r="G280" s="16" t="str">
        <f t="shared" si="80"/>
        <v>이원경</v>
      </c>
      <c r="H280" s="16" t="str">
        <f t="shared" si="71"/>
        <v>일반(목록배제,Normal-Manifest Exception)</v>
      </c>
      <c r="I280" s="16">
        <f t="shared" si="81"/>
        <v>83.83</v>
      </c>
      <c r="J280" s="16">
        <f t="shared" si="82"/>
        <v>1</v>
      </c>
      <c r="K280" s="43">
        <f t="shared" si="83"/>
        <v>0.5</v>
      </c>
      <c r="L280" s="43">
        <f t="shared" si="84"/>
        <v>0.5</v>
      </c>
      <c r="M280" s="43">
        <f t="shared" si="84"/>
        <v>0.5</v>
      </c>
      <c r="N280" s="43">
        <f t="shared" si="72"/>
        <v>0.5</v>
      </c>
      <c r="O280" s="23" t="str">
        <f t="shared" si="85"/>
        <v>PDE026649227</v>
      </c>
      <c r="P280" s="51">
        <f>VLOOKUP(C280,MAPPING!$B$24:$G$27,2,0)+(N280-0.5)/0.5*VLOOKUP(C280,MAPPING!$B$24:$G$27,4,0)</f>
        <v>6900</v>
      </c>
      <c r="Q280" s="72">
        <f>VLOOKUP(C280,MAPPING!$B$24:$G$27,6,0)</f>
        <v>3.401757367653961</v>
      </c>
      <c r="R280" s="105">
        <f>Q280*VLOOKUP(C280,MAPPING!$B$24:$H$27,7,0)</f>
        <v>5508.2615999999998</v>
      </c>
      <c r="S280" s="29">
        <f>VLOOKUP(H280,MAPPING!$B$3:$D$12,3,0)</f>
        <v>1100</v>
      </c>
      <c r="T280" s="67">
        <f t="shared" si="73"/>
        <v>0</v>
      </c>
      <c r="U280" s="75">
        <v>0</v>
      </c>
      <c r="V280" s="29">
        <f>(J280*VLOOKUP(M280/J280,MAPPING!$B$15:$C$22,2,10))</f>
        <v>0</v>
      </c>
      <c r="W280" s="100">
        <v>0</v>
      </c>
      <c r="X280" s="68">
        <f>IFERROR(IF($M280&lt;6.000001,0,VLOOKUP($M280,할증료!$B:$C,2,1)),0)</f>
        <v>0</v>
      </c>
      <c r="Y280" s="67">
        <v>0</v>
      </c>
      <c r="Z280" s="29">
        <f t="shared" si="74"/>
        <v>13508.2616</v>
      </c>
      <c r="AB280" s="1" t="s">
        <v>1764</v>
      </c>
      <c r="AC280" s="1" t="s">
        <v>131</v>
      </c>
      <c r="AD280" s="1" t="s">
        <v>1765</v>
      </c>
      <c r="AE280" s="1" t="s">
        <v>1882</v>
      </c>
      <c r="AF280" s="1" t="s">
        <v>191</v>
      </c>
      <c r="AG280" s="1" t="s">
        <v>229</v>
      </c>
      <c r="AH280" s="1">
        <v>15596</v>
      </c>
      <c r="AI280" s="1" t="s">
        <v>47</v>
      </c>
      <c r="AJ280" s="20">
        <v>1</v>
      </c>
      <c r="AK280" s="21">
        <v>0.5</v>
      </c>
      <c r="AL280" s="21">
        <v>0.5</v>
      </c>
      <c r="AM280" s="21">
        <v>0.5</v>
      </c>
      <c r="AN280" s="1" t="s">
        <v>54</v>
      </c>
      <c r="AO280" s="21">
        <v>83.83</v>
      </c>
      <c r="AP280" s="1" t="s">
        <v>49</v>
      </c>
      <c r="AQ280" s="1" t="s">
        <v>49</v>
      </c>
      <c r="AR280" s="1" t="s">
        <v>49</v>
      </c>
      <c r="AS280" s="1" t="s">
        <v>49</v>
      </c>
      <c r="AT280" s="1" t="s">
        <v>49</v>
      </c>
      <c r="AU280" s="1" t="s">
        <v>133</v>
      </c>
      <c r="AV280" s="1" t="s">
        <v>134</v>
      </c>
      <c r="AW280" s="1" t="s">
        <v>188</v>
      </c>
      <c r="AX280" s="1" t="s">
        <v>47</v>
      </c>
      <c r="AY280" s="1" t="s">
        <v>50</v>
      </c>
      <c r="AZ280" s="1" t="s">
        <v>1883</v>
      </c>
      <c r="BA280" s="1" t="s">
        <v>1884</v>
      </c>
      <c r="BB280" s="1" t="s">
        <v>1884</v>
      </c>
      <c r="BC280" s="1" t="s">
        <v>1771</v>
      </c>
      <c r="BD280" s="1" t="s">
        <v>693</v>
      </c>
      <c r="BE280" s="1" t="s">
        <v>135</v>
      </c>
      <c r="BF280" s="1" t="s">
        <v>52</v>
      </c>
      <c r="BG280" s="1" t="s">
        <v>53</v>
      </c>
      <c r="BH280" s="1" t="s">
        <v>47</v>
      </c>
      <c r="BI280" s="1" t="s">
        <v>159</v>
      </c>
    </row>
    <row r="281" spans="2:61" x14ac:dyDescent="0.25">
      <c r="B281" s="16">
        <f t="shared" si="75"/>
        <v>277</v>
      </c>
      <c r="C281" s="16" t="str">
        <f t="shared" si="76"/>
        <v>CDG</v>
      </c>
      <c r="D281" s="16" t="str">
        <f t="shared" si="77"/>
        <v>2025-08-12</v>
      </c>
      <c r="E281" s="16" t="str">
        <f t="shared" si="78"/>
        <v>18042697130</v>
      </c>
      <c r="F281" s="16" t="str">
        <f t="shared" si="79"/>
        <v>PFR027987262</v>
      </c>
      <c r="G281" s="16" t="str">
        <f t="shared" si="80"/>
        <v>김정준</v>
      </c>
      <c r="H281" s="16" t="str">
        <f t="shared" si="71"/>
        <v>일반(목록배제,Normal-Manifest Exception)</v>
      </c>
      <c r="I281" s="16">
        <f t="shared" si="81"/>
        <v>34.14</v>
      </c>
      <c r="J281" s="16">
        <f t="shared" si="82"/>
        <v>1</v>
      </c>
      <c r="K281" s="43">
        <f t="shared" si="83"/>
        <v>5</v>
      </c>
      <c r="L281" s="43">
        <f t="shared" si="84"/>
        <v>4.3</v>
      </c>
      <c r="M281" s="43">
        <f t="shared" si="84"/>
        <v>5</v>
      </c>
      <c r="N281" s="43">
        <f t="shared" si="72"/>
        <v>5</v>
      </c>
      <c r="O281" s="23" t="str">
        <f t="shared" si="85"/>
        <v>PFR027987262</v>
      </c>
      <c r="P281" s="51">
        <f>VLOOKUP(C281,MAPPING!$B$24:$G$27,2,0)+(N281-0.5)/0.5*VLOOKUP(C281,MAPPING!$B$24:$G$27,4,0)</f>
        <v>0</v>
      </c>
      <c r="Q281" s="72">
        <f>VLOOKUP(C281,MAPPING!$B$24:$G$27,6,0)</f>
        <v>3350</v>
      </c>
      <c r="R281" s="105">
        <f>Q281*VLOOKUP(C281,MAPPING!$B$24:$H$27,7,0)</f>
        <v>3350</v>
      </c>
      <c r="S281" s="29">
        <f>VLOOKUP(H281,MAPPING!$B$3:$D$12,3,0)</f>
        <v>1100</v>
      </c>
      <c r="T281" s="67">
        <f t="shared" si="73"/>
        <v>0</v>
      </c>
      <c r="U281" s="75">
        <v>0</v>
      </c>
      <c r="V281" s="29">
        <f>(J281*VLOOKUP(M281/J281,MAPPING!$B$15:$C$22,2,10))</f>
        <v>1200</v>
      </c>
      <c r="W281" s="100">
        <v>0</v>
      </c>
      <c r="X281" s="68">
        <f>IFERROR(IF($M281&lt;6.000001,0,VLOOKUP($M281,할증료!$B:$C,2,1)),0)</f>
        <v>0</v>
      </c>
      <c r="Y281" s="67">
        <v>0</v>
      </c>
      <c r="Z281" s="29">
        <f t="shared" si="74"/>
        <v>5650</v>
      </c>
      <c r="AB281" s="1" t="s">
        <v>1885</v>
      </c>
      <c r="AC281" s="1" t="s">
        <v>142</v>
      </c>
      <c r="AD281" s="1" t="s">
        <v>1886</v>
      </c>
      <c r="AE281" s="1" t="s">
        <v>1887</v>
      </c>
      <c r="AF281" s="1" t="s">
        <v>1888</v>
      </c>
      <c r="AG281" s="1" t="s">
        <v>1889</v>
      </c>
      <c r="AH281" s="1">
        <v>3107</v>
      </c>
      <c r="AI281" s="1" t="s">
        <v>47</v>
      </c>
      <c r="AJ281" s="20">
        <v>1</v>
      </c>
      <c r="AK281" s="21">
        <v>5</v>
      </c>
      <c r="AL281" s="21">
        <v>4.3</v>
      </c>
      <c r="AM281" s="21">
        <v>5</v>
      </c>
      <c r="AN281" s="1" t="s">
        <v>54</v>
      </c>
      <c r="AO281" s="21">
        <v>34.14</v>
      </c>
      <c r="AP281" s="1" t="s">
        <v>49</v>
      </c>
      <c r="AQ281" s="1" t="s">
        <v>49</v>
      </c>
      <c r="AR281" s="1" t="s">
        <v>49</v>
      </c>
      <c r="AS281" s="1" t="s">
        <v>49</v>
      </c>
      <c r="AT281" s="1" t="s">
        <v>49</v>
      </c>
      <c r="AU281" s="1" t="s">
        <v>143</v>
      </c>
      <c r="AV281" s="1" t="s">
        <v>144</v>
      </c>
      <c r="AW281" s="1" t="s">
        <v>1890</v>
      </c>
      <c r="AX281" s="1" t="s">
        <v>47</v>
      </c>
      <c r="AY281" s="1" t="s">
        <v>50</v>
      </c>
      <c r="AZ281" s="1" t="s">
        <v>1891</v>
      </c>
      <c r="BA281" s="1" t="s">
        <v>1892</v>
      </c>
      <c r="BB281" s="1" t="s">
        <v>1892</v>
      </c>
      <c r="BC281" s="1" t="s">
        <v>145</v>
      </c>
      <c r="BD281" s="1" t="s">
        <v>47</v>
      </c>
      <c r="BE281" s="1" t="s">
        <v>146</v>
      </c>
      <c r="BF281" s="1" t="s">
        <v>52</v>
      </c>
      <c r="BG281" s="1" t="s">
        <v>53</v>
      </c>
      <c r="BH281" s="1" t="s">
        <v>47</v>
      </c>
      <c r="BI281" s="1" t="s">
        <v>159</v>
      </c>
    </row>
    <row r="282" spans="2:61" x14ac:dyDescent="0.25">
      <c r="B282" s="16">
        <f t="shared" si="75"/>
        <v>278</v>
      </c>
      <c r="C282" s="16" t="str">
        <f t="shared" si="76"/>
        <v>CDG</v>
      </c>
      <c r="D282" s="16" t="str">
        <f t="shared" si="77"/>
        <v>2025-08-12</v>
      </c>
      <c r="E282" s="16" t="str">
        <f t="shared" si="78"/>
        <v>18042697130</v>
      </c>
      <c r="F282" s="16" t="str">
        <f t="shared" si="79"/>
        <v>PFR027987243</v>
      </c>
      <c r="G282" s="16" t="str">
        <f t="shared" si="80"/>
        <v>허수정</v>
      </c>
      <c r="H282" s="16" t="str">
        <f t="shared" si="71"/>
        <v>간이(Simple)</v>
      </c>
      <c r="I282" s="16">
        <f t="shared" si="81"/>
        <v>150.4</v>
      </c>
      <c r="J282" s="16">
        <f t="shared" si="82"/>
        <v>1</v>
      </c>
      <c r="K282" s="43">
        <f t="shared" si="83"/>
        <v>4.5</v>
      </c>
      <c r="L282" s="43">
        <f t="shared" si="84"/>
        <v>10.5</v>
      </c>
      <c r="M282" s="43">
        <f t="shared" si="84"/>
        <v>10.5</v>
      </c>
      <c r="N282" s="43">
        <f t="shared" si="72"/>
        <v>10.5</v>
      </c>
      <c r="O282" s="23" t="str">
        <f t="shared" si="85"/>
        <v>PFR027987243</v>
      </c>
      <c r="P282" s="51">
        <f>VLOOKUP(C282,MAPPING!$B$24:$G$27,2,0)+(N282-0.5)/0.5*VLOOKUP(C282,MAPPING!$B$24:$G$27,4,0)</f>
        <v>0</v>
      </c>
      <c r="Q282" s="72">
        <f>VLOOKUP(C282,MAPPING!$B$24:$G$27,6,0)</f>
        <v>3350</v>
      </c>
      <c r="R282" s="105">
        <f>Q282*VLOOKUP(C282,MAPPING!$B$24:$H$27,7,0)</f>
        <v>3350</v>
      </c>
      <c r="S282" s="29">
        <f>VLOOKUP(H282,MAPPING!$B$3:$D$12,3,0)</f>
        <v>1100</v>
      </c>
      <c r="T282" s="67">
        <f t="shared" si="73"/>
        <v>0</v>
      </c>
      <c r="U282" s="75">
        <v>0</v>
      </c>
      <c r="V282" s="29">
        <f>(J282*VLOOKUP(M282/J282,MAPPING!$B$15:$C$22,2,10))</f>
        <v>4500</v>
      </c>
      <c r="W282" s="100">
        <v>0</v>
      </c>
      <c r="X282" s="68">
        <f>IFERROR(IF($M282&lt;6.000001,0,VLOOKUP($M282,할증료!$B:$C,2,1)),0)</f>
        <v>500</v>
      </c>
      <c r="Y282" s="67">
        <v>0</v>
      </c>
      <c r="Z282" s="29">
        <f t="shared" si="74"/>
        <v>9450</v>
      </c>
      <c r="AB282" s="1" t="s">
        <v>1885</v>
      </c>
      <c r="AC282" s="1" t="s">
        <v>142</v>
      </c>
      <c r="AD282" s="1" t="s">
        <v>1886</v>
      </c>
      <c r="AE282" s="1" t="s">
        <v>1893</v>
      </c>
      <c r="AF282" s="1" t="s">
        <v>247</v>
      </c>
      <c r="AG282" s="1" t="s">
        <v>182</v>
      </c>
      <c r="AH282" s="1">
        <v>22025</v>
      </c>
      <c r="AI282" s="1" t="s">
        <v>47</v>
      </c>
      <c r="AJ282" s="20">
        <v>1</v>
      </c>
      <c r="AK282" s="21">
        <v>4.5</v>
      </c>
      <c r="AL282" s="21">
        <v>10.5</v>
      </c>
      <c r="AM282" s="21">
        <v>10.5</v>
      </c>
      <c r="AN282" s="1" t="s">
        <v>56</v>
      </c>
      <c r="AO282" s="21">
        <v>150.4</v>
      </c>
      <c r="AP282" s="1" t="s">
        <v>49</v>
      </c>
      <c r="AQ282" s="1" t="s">
        <v>49</v>
      </c>
      <c r="AR282" s="1" t="s">
        <v>49</v>
      </c>
      <c r="AS282" s="1" t="s">
        <v>49</v>
      </c>
      <c r="AT282" s="1" t="s">
        <v>49</v>
      </c>
      <c r="AU282" s="1" t="s">
        <v>143</v>
      </c>
      <c r="AV282" s="1" t="s">
        <v>144</v>
      </c>
      <c r="AW282" s="1" t="s">
        <v>155</v>
      </c>
      <c r="AX282" s="1" t="s">
        <v>47</v>
      </c>
      <c r="AY282" s="1" t="s">
        <v>50</v>
      </c>
      <c r="AZ282" s="1" t="s">
        <v>1894</v>
      </c>
      <c r="BA282" s="1" t="s">
        <v>1895</v>
      </c>
      <c r="BB282" s="1" t="s">
        <v>1895</v>
      </c>
      <c r="BC282" s="1" t="s">
        <v>145</v>
      </c>
      <c r="BD282" s="1" t="s">
        <v>47</v>
      </c>
      <c r="BE282" s="1" t="s">
        <v>146</v>
      </c>
      <c r="BF282" s="1" t="s">
        <v>52</v>
      </c>
      <c r="BG282" s="1" t="s">
        <v>53</v>
      </c>
      <c r="BH282" s="1" t="s">
        <v>47</v>
      </c>
      <c r="BI282" s="1" t="s">
        <v>159</v>
      </c>
    </row>
    <row r="283" spans="2:61" x14ac:dyDescent="0.25">
      <c r="B283" s="16">
        <f t="shared" si="75"/>
        <v>279</v>
      </c>
      <c r="C283" s="16" t="str">
        <f t="shared" si="76"/>
        <v>CDG</v>
      </c>
      <c r="D283" s="16" t="str">
        <f t="shared" si="77"/>
        <v>2025-08-12</v>
      </c>
      <c r="E283" s="16" t="str">
        <f t="shared" si="78"/>
        <v>18042697130</v>
      </c>
      <c r="F283" s="16" t="str">
        <f t="shared" si="79"/>
        <v>PFR027987254</v>
      </c>
      <c r="G283" s="16" t="str">
        <f t="shared" si="80"/>
        <v>김기백</v>
      </c>
      <c r="H283" s="16" t="str">
        <f t="shared" si="71"/>
        <v>일반(목록배제,Normal-Manifest Exception)</v>
      </c>
      <c r="I283" s="16">
        <f t="shared" si="81"/>
        <v>69.569999999999993</v>
      </c>
      <c r="J283" s="16">
        <f t="shared" si="82"/>
        <v>1</v>
      </c>
      <c r="K283" s="43">
        <f t="shared" si="83"/>
        <v>2</v>
      </c>
      <c r="L283" s="43">
        <f t="shared" si="84"/>
        <v>1.6</v>
      </c>
      <c r="M283" s="43">
        <f t="shared" si="84"/>
        <v>2</v>
      </c>
      <c r="N283" s="43">
        <f t="shared" si="72"/>
        <v>2</v>
      </c>
      <c r="O283" s="23" t="str">
        <f t="shared" si="85"/>
        <v>PFR027987254</v>
      </c>
      <c r="P283" s="51">
        <f>VLOOKUP(C283,MAPPING!$B$24:$G$27,2,0)+(N283-0.5)/0.5*VLOOKUP(C283,MAPPING!$B$24:$G$27,4,0)</f>
        <v>0</v>
      </c>
      <c r="Q283" s="72">
        <f>VLOOKUP(C283,MAPPING!$B$24:$G$27,6,0)</f>
        <v>3350</v>
      </c>
      <c r="R283" s="105">
        <f>Q283*VLOOKUP(C283,MAPPING!$B$24:$H$27,7,0)</f>
        <v>3350</v>
      </c>
      <c r="S283" s="29">
        <f>VLOOKUP(H283,MAPPING!$B$3:$D$12,3,0)</f>
        <v>1100</v>
      </c>
      <c r="T283" s="67">
        <f t="shared" si="73"/>
        <v>0</v>
      </c>
      <c r="U283" s="75">
        <v>0</v>
      </c>
      <c r="V283" s="29">
        <f>(J283*VLOOKUP(M283/J283,MAPPING!$B$15:$C$22,2,10))</f>
        <v>0</v>
      </c>
      <c r="W283" s="100">
        <v>0</v>
      </c>
      <c r="X283" s="68">
        <f>IFERROR(IF($M283&lt;6.000001,0,VLOOKUP($M283,할증료!$B:$C,2,1)),0)</f>
        <v>0</v>
      </c>
      <c r="Y283" s="67">
        <v>0</v>
      </c>
      <c r="Z283" s="29">
        <f t="shared" si="74"/>
        <v>4450</v>
      </c>
      <c r="AB283" s="1" t="s">
        <v>1885</v>
      </c>
      <c r="AC283" s="1" t="s">
        <v>142</v>
      </c>
      <c r="AD283" s="1" t="s">
        <v>1886</v>
      </c>
      <c r="AE283" s="1" t="s">
        <v>1896</v>
      </c>
      <c r="AF283" s="1" t="s">
        <v>1897</v>
      </c>
      <c r="AG283" s="1" t="s">
        <v>1898</v>
      </c>
      <c r="AH283" s="1">
        <v>3184</v>
      </c>
      <c r="AI283" s="1" t="s">
        <v>47</v>
      </c>
      <c r="AJ283" s="20">
        <v>1</v>
      </c>
      <c r="AK283" s="21">
        <v>2</v>
      </c>
      <c r="AL283" s="21">
        <v>1.6</v>
      </c>
      <c r="AM283" s="21">
        <v>2</v>
      </c>
      <c r="AN283" s="1" t="s">
        <v>54</v>
      </c>
      <c r="AO283" s="21">
        <v>69.569999999999993</v>
      </c>
      <c r="AP283" s="1" t="s">
        <v>49</v>
      </c>
      <c r="AQ283" s="1" t="s">
        <v>49</v>
      </c>
      <c r="AR283" s="1" t="s">
        <v>49</v>
      </c>
      <c r="AS283" s="1" t="s">
        <v>49</v>
      </c>
      <c r="AT283" s="1" t="s">
        <v>49</v>
      </c>
      <c r="AU283" s="1" t="s">
        <v>143</v>
      </c>
      <c r="AV283" s="1" t="s">
        <v>144</v>
      </c>
      <c r="AW283" s="1" t="s">
        <v>1899</v>
      </c>
      <c r="AX283" s="1" t="s">
        <v>47</v>
      </c>
      <c r="AY283" s="1" t="s">
        <v>50</v>
      </c>
      <c r="AZ283" s="1" t="s">
        <v>1900</v>
      </c>
      <c r="BA283" s="1" t="s">
        <v>1901</v>
      </c>
      <c r="BB283" s="1" t="s">
        <v>1901</v>
      </c>
      <c r="BC283" s="1" t="s">
        <v>145</v>
      </c>
      <c r="BD283" s="1" t="s">
        <v>47</v>
      </c>
      <c r="BE283" s="1" t="s">
        <v>146</v>
      </c>
      <c r="BF283" s="1" t="s">
        <v>52</v>
      </c>
      <c r="BG283" s="1" t="s">
        <v>53</v>
      </c>
      <c r="BH283" s="1" t="s">
        <v>47</v>
      </c>
      <c r="BI283" s="1" t="s">
        <v>159</v>
      </c>
    </row>
    <row r="284" spans="2:61" x14ac:dyDescent="0.25">
      <c r="B284" s="16">
        <f t="shared" si="75"/>
        <v>280</v>
      </c>
      <c r="C284" s="16" t="str">
        <f t="shared" si="76"/>
        <v>FRA</v>
      </c>
      <c r="D284" s="16" t="str">
        <f t="shared" si="77"/>
        <v>2025-08-13</v>
      </c>
      <c r="E284" s="16" t="str">
        <f t="shared" si="78"/>
        <v>72220339071</v>
      </c>
      <c r="F284" s="16" t="str">
        <f t="shared" si="79"/>
        <v>PDE026649265</v>
      </c>
      <c r="G284" s="16" t="str">
        <f t="shared" si="80"/>
        <v>김서율</v>
      </c>
      <c r="H284" s="16" t="str">
        <f t="shared" si="71"/>
        <v>식물검역(Plants Inspection)</v>
      </c>
      <c r="I284" s="16">
        <f t="shared" si="81"/>
        <v>103.8</v>
      </c>
      <c r="J284" s="16">
        <f t="shared" si="82"/>
        <v>1</v>
      </c>
      <c r="K284" s="43">
        <f t="shared" si="83"/>
        <v>6</v>
      </c>
      <c r="L284" s="43">
        <f t="shared" si="84"/>
        <v>6</v>
      </c>
      <c r="M284" s="43">
        <f t="shared" si="84"/>
        <v>6</v>
      </c>
      <c r="N284" s="43">
        <f t="shared" si="72"/>
        <v>6</v>
      </c>
      <c r="O284" s="23" t="str">
        <f t="shared" si="85"/>
        <v>PDE026649265</v>
      </c>
      <c r="P284" s="51">
        <f>VLOOKUP(C284,MAPPING!$B$24:$G$27,2,0)+(N284-0.5)/0.5*VLOOKUP(C284,MAPPING!$B$24:$G$27,4,0)</f>
        <v>33850</v>
      </c>
      <c r="Q284" s="72">
        <f>VLOOKUP(C284,MAPPING!$B$24:$G$27,6,0)</f>
        <v>3.401757367653961</v>
      </c>
      <c r="R284" s="105">
        <f>Q284*VLOOKUP(C284,MAPPING!$B$24:$H$27,7,0)</f>
        <v>5508.2615999999998</v>
      </c>
      <c r="S284" s="29">
        <f>VLOOKUP(H284,MAPPING!$B$3:$D$12,3,0)</f>
        <v>1100</v>
      </c>
      <c r="T284" s="67">
        <f t="shared" si="73"/>
        <v>0</v>
      </c>
      <c r="U284" s="75">
        <v>0</v>
      </c>
      <c r="V284" s="29">
        <f>(J284*VLOOKUP(M284/J284,MAPPING!$B$15:$C$22,2,10))</f>
        <v>1200</v>
      </c>
      <c r="W284" s="100">
        <v>0</v>
      </c>
      <c r="X284" s="68">
        <f>IFERROR(IF($M284&lt;6.000001,0,VLOOKUP($M284,할증료!$B:$C,2,1)),0)</f>
        <v>0</v>
      </c>
      <c r="Y284" s="67">
        <v>0</v>
      </c>
      <c r="Z284" s="29">
        <f t="shared" si="74"/>
        <v>41658.261599999998</v>
      </c>
      <c r="AB284" s="1" t="s">
        <v>1902</v>
      </c>
      <c r="AC284" s="1" t="s">
        <v>131</v>
      </c>
      <c r="AD284" s="1" t="s">
        <v>1903</v>
      </c>
      <c r="AE284" s="1" t="s">
        <v>1904</v>
      </c>
      <c r="AF284" s="1" t="s">
        <v>910</v>
      </c>
      <c r="AG284" s="1" t="s">
        <v>911</v>
      </c>
      <c r="AH284" s="1">
        <v>2751</v>
      </c>
      <c r="AI284" s="1" t="s">
        <v>359</v>
      </c>
      <c r="AJ284" s="20">
        <v>1</v>
      </c>
      <c r="AK284" s="21">
        <v>6</v>
      </c>
      <c r="AL284" s="21">
        <v>6</v>
      </c>
      <c r="AM284" s="21">
        <v>6</v>
      </c>
      <c r="AN284" s="1" t="s">
        <v>254</v>
      </c>
      <c r="AO284" s="21">
        <v>103.8</v>
      </c>
      <c r="AP284" s="1" t="s">
        <v>49</v>
      </c>
      <c r="AQ284" s="1" t="s">
        <v>49</v>
      </c>
      <c r="AR284" s="1" t="s">
        <v>49</v>
      </c>
      <c r="AS284" s="1" t="s">
        <v>49</v>
      </c>
      <c r="AT284" s="1" t="s">
        <v>49</v>
      </c>
      <c r="AU284" s="1" t="s">
        <v>133</v>
      </c>
      <c r="AV284" s="1" t="s">
        <v>134</v>
      </c>
      <c r="AW284" s="1" t="s">
        <v>912</v>
      </c>
      <c r="AX284" s="1" t="s">
        <v>47</v>
      </c>
      <c r="AY284" s="1" t="s">
        <v>50</v>
      </c>
      <c r="AZ284" s="1" t="s">
        <v>1905</v>
      </c>
      <c r="BA284" s="1" t="s">
        <v>1906</v>
      </c>
      <c r="BB284" s="1" t="s">
        <v>1906</v>
      </c>
      <c r="BC284" s="1" t="s">
        <v>252</v>
      </c>
      <c r="BD284" s="1" t="s">
        <v>253</v>
      </c>
      <c r="BE284" s="1" t="s">
        <v>135</v>
      </c>
      <c r="BF284" s="1" t="s">
        <v>52</v>
      </c>
      <c r="BG284" s="1" t="s">
        <v>53</v>
      </c>
      <c r="BH284" s="1" t="s">
        <v>47</v>
      </c>
      <c r="BI284" s="1" t="s">
        <v>159</v>
      </c>
    </row>
    <row r="285" spans="2:61" x14ac:dyDescent="0.25">
      <c r="B285" s="16">
        <f t="shared" si="75"/>
        <v>281</v>
      </c>
      <c r="C285" s="16" t="str">
        <f t="shared" si="76"/>
        <v>FRA</v>
      </c>
      <c r="D285" s="16" t="str">
        <f t="shared" si="77"/>
        <v>2025-08-13</v>
      </c>
      <c r="E285" s="16" t="str">
        <f t="shared" si="78"/>
        <v>72220339071</v>
      </c>
      <c r="F285" s="16" t="str">
        <f t="shared" si="79"/>
        <v>PDE026649269</v>
      </c>
      <c r="G285" s="16" t="str">
        <f t="shared" si="80"/>
        <v>주성국</v>
      </c>
      <c r="H285" s="16" t="str">
        <f t="shared" si="71"/>
        <v>간이(Simple)</v>
      </c>
      <c r="I285" s="16">
        <f t="shared" si="81"/>
        <v>580.75</v>
      </c>
      <c r="J285" s="16">
        <f t="shared" si="82"/>
        <v>1</v>
      </c>
      <c r="K285" s="43">
        <f t="shared" si="83"/>
        <v>2</v>
      </c>
      <c r="L285" s="43">
        <f t="shared" si="84"/>
        <v>2.5</v>
      </c>
      <c r="M285" s="43">
        <f t="shared" si="84"/>
        <v>2.5</v>
      </c>
      <c r="N285" s="43">
        <f t="shared" si="72"/>
        <v>2.5</v>
      </c>
      <c r="O285" s="23" t="str">
        <f t="shared" si="85"/>
        <v>PDE026649269</v>
      </c>
      <c r="P285" s="51">
        <f>VLOOKUP(C285,MAPPING!$B$24:$G$27,2,0)+(N285-0.5)/0.5*VLOOKUP(C285,MAPPING!$B$24:$G$27,4,0)</f>
        <v>16700</v>
      </c>
      <c r="Q285" s="72">
        <f>VLOOKUP(C285,MAPPING!$B$24:$G$27,6,0)</f>
        <v>3.401757367653961</v>
      </c>
      <c r="R285" s="105">
        <f>Q285*VLOOKUP(C285,MAPPING!$B$24:$H$27,7,0)</f>
        <v>5508.2615999999998</v>
      </c>
      <c r="S285" s="29">
        <f>VLOOKUP(H285,MAPPING!$B$3:$D$12,3,0)</f>
        <v>1100</v>
      </c>
      <c r="T285" s="67">
        <f t="shared" si="73"/>
        <v>0</v>
      </c>
      <c r="U285" s="75">
        <v>0</v>
      </c>
      <c r="V285" s="29">
        <f>(J285*VLOOKUP(M285/J285,MAPPING!$B$15:$C$22,2,10))</f>
        <v>550</v>
      </c>
      <c r="W285" s="100">
        <v>0</v>
      </c>
      <c r="X285" s="68">
        <f>IFERROR(IF($M285&lt;6.000001,0,VLOOKUP($M285,할증료!$B:$C,2,1)),0)</f>
        <v>0</v>
      </c>
      <c r="Y285" s="67">
        <v>0</v>
      </c>
      <c r="Z285" s="29">
        <f t="shared" si="74"/>
        <v>23858.261599999998</v>
      </c>
      <c r="AB285" s="1" t="s">
        <v>1902</v>
      </c>
      <c r="AC285" s="1" t="s">
        <v>131</v>
      </c>
      <c r="AD285" s="1" t="s">
        <v>1903</v>
      </c>
      <c r="AE285" s="1" t="s">
        <v>1907</v>
      </c>
      <c r="AF285" s="1" t="s">
        <v>410</v>
      </c>
      <c r="AG285" s="1" t="s">
        <v>411</v>
      </c>
      <c r="AH285" s="1">
        <v>12061</v>
      </c>
      <c r="AI285" s="1" t="s">
        <v>47</v>
      </c>
      <c r="AJ285" s="20">
        <v>1</v>
      </c>
      <c r="AK285" s="21">
        <v>2</v>
      </c>
      <c r="AL285" s="21">
        <v>2.5</v>
      </c>
      <c r="AM285" s="21">
        <v>2.5</v>
      </c>
      <c r="AN285" s="1" t="s">
        <v>56</v>
      </c>
      <c r="AO285" s="21">
        <v>580.75</v>
      </c>
      <c r="AP285" s="1" t="s">
        <v>49</v>
      </c>
      <c r="AQ285" s="1" t="s">
        <v>49</v>
      </c>
      <c r="AR285" s="1" t="s">
        <v>49</v>
      </c>
      <c r="AS285" s="1" t="s">
        <v>49</v>
      </c>
      <c r="AT285" s="1" t="s">
        <v>49</v>
      </c>
      <c r="AU285" s="1" t="s">
        <v>133</v>
      </c>
      <c r="AV285" s="1" t="s">
        <v>134</v>
      </c>
      <c r="AW285" s="1" t="s">
        <v>1908</v>
      </c>
      <c r="AX285" s="1" t="s">
        <v>47</v>
      </c>
      <c r="AY285" s="1" t="s">
        <v>50</v>
      </c>
      <c r="AZ285" s="1" t="s">
        <v>1909</v>
      </c>
      <c r="BA285" s="1" t="s">
        <v>1910</v>
      </c>
      <c r="BB285" s="1" t="s">
        <v>1910</v>
      </c>
      <c r="BC285" s="1" t="s">
        <v>252</v>
      </c>
      <c r="BD285" s="1" t="s">
        <v>253</v>
      </c>
      <c r="BE285" s="1" t="s">
        <v>135</v>
      </c>
      <c r="BF285" s="1" t="s">
        <v>52</v>
      </c>
      <c r="BG285" s="1" t="s">
        <v>53</v>
      </c>
      <c r="BH285" s="1" t="s">
        <v>47</v>
      </c>
      <c r="BI285" s="1" t="s">
        <v>159</v>
      </c>
    </row>
    <row r="286" spans="2:61" x14ac:dyDescent="0.25">
      <c r="B286" s="16">
        <f t="shared" si="75"/>
        <v>282</v>
      </c>
      <c r="C286" s="16" t="str">
        <f t="shared" si="76"/>
        <v>FRA</v>
      </c>
      <c r="D286" s="16" t="str">
        <f t="shared" si="77"/>
        <v>2025-08-13</v>
      </c>
      <c r="E286" s="16" t="str">
        <f t="shared" si="78"/>
        <v>72220339071</v>
      </c>
      <c r="F286" s="16" t="str">
        <f t="shared" si="79"/>
        <v>PDE026649250</v>
      </c>
      <c r="G286" s="16" t="str">
        <f t="shared" si="80"/>
        <v>김보연</v>
      </c>
      <c r="H286" s="16" t="str">
        <f t="shared" si="71"/>
        <v>일반(목록배제,Normal-Manifest Exception)</v>
      </c>
      <c r="I286" s="16">
        <f t="shared" si="81"/>
        <v>52.8</v>
      </c>
      <c r="J286" s="16">
        <f t="shared" si="82"/>
        <v>1</v>
      </c>
      <c r="K286" s="43">
        <f t="shared" si="83"/>
        <v>0.5</v>
      </c>
      <c r="L286" s="43">
        <f t="shared" si="84"/>
        <v>0.5</v>
      </c>
      <c r="M286" s="43">
        <f t="shared" si="84"/>
        <v>0.5</v>
      </c>
      <c r="N286" s="43">
        <f t="shared" si="72"/>
        <v>0.5</v>
      </c>
      <c r="O286" s="23" t="str">
        <f t="shared" si="85"/>
        <v>PDE026649250</v>
      </c>
      <c r="P286" s="51">
        <f>VLOOKUP(C286,MAPPING!$B$24:$G$27,2,0)+(N286-0.5)/0.5*VLOOKUP(C286,MAPPING!$B$24:$G$27,4,0)</f>
        <v>6900</v>
      </c>
      <c r="Q286" s="72">
        <f>VLOOKUP(C286,MAPPING!$B$24:$G$27,6,0)</f>
        <v>3.401757367653961</v>
      </c>
      <c r="R286" s="105">
        <f>Q286*VLOOKUP(C286,MAPPING!$B$24:$H$27,7,0)</f>
        <v>5508.2615999999998</v>
      </c>
      <c r="S286" s="29">
        <f>VLOOKUP(H286,MAPPING!$B$3:$D$12,3,0)</f>
        <v>1100</v>
      </c>
      <c r="T286" s="67">
        <f t="shared" si="73"/>
        <v>0</v>
      </c>
      <c r="U286" s="75">
        <v>0</v>
      </c>
      <c r="V286" s="29">
        <f>(J286*VLOOKUP(M286/J286,MAPPING!$B$15:$C$22,2,10))</f>
        <v>0</v>
      </c>
      <c r="W286" s="100">
        <v>0</v>
      </c>
      <c r="X286" s="68">
        <f>IFERROR(IF($M286&lt;6.000001,0,VLOOKUP($M286,할증료!$B:$C,2,1)),0)</f>
        <v>0</v>
      </c>
      <c r="Y286" s="67">
        <v>0</v>
      </c>
      <c r="Z286" s="29">
        <f t="shared" si="74"/>
        <v>13508.2616</v>
      </c>
      <c r="AB286" s="1" t="s">
        <v>1902</v>
      </c>
      <c r="AC286" s="1" t="s">
        <v>131</v>
      </c>
      <c r="AD286" s="1" t="s">
        <v>1903</v>
      </c>
      <c r="AE286" s="1" t="s">
        <v>1911</v>
      </c>
      <c r="AF286" s="1" t="s">
        <v>319</v>
      </c>
      <c r="AG286" s="1" t="s">
        <v>320</v>
      </c>
      <c r="AH286" s="1">
        <v>10332</v>
      </c>
      <c r="AI286" s="1" t="s">
        <v>47</v>
      </c>
      <c r="AJ286" s="20">
        <v>1</v>
      </c>
      <c r="AK286" s="21">
        <v>0.5</v>
      </c>
      <c r="AL286" s="21">
        <v>0.5</v>
      </c>
      <c r="AM286" s="21">
        <v>0.5</v>
      </c>
      <c r="AN286" s="1" t="s">
        <v>54</v>
      </c>
      <c r="AO286" s="21">
        <v>52.8</v>
      </c>
      <c r="AP286" s="1" t="s">
        <v>49</v>
      </c>
      <c r="AQ286" s="1" t="s">
        <v>49</v>
      </c>
      <c r="AR286" s="1" t="s">
        <v>49</v>
      </c>
      <c r="AS286" s="1" t="s">
        <v>49</v>
      </c>
      <c r="AT286" s="1" t="s">
        <v>49</v>
      </c>
      <c r="AU286" s="1" t="s">
        <v>133</v>
      </c>
      <c r="AV286" s="1" t="s">
        <v>134</v>
      </c>
      <c r="AW286" s="1" t="s">
        <v>188</v>
      </c>
      <c r="AX286" s="1" t="s">
        <v>47</v>
      </c>
      <c r="AY286" s="1" t="s">
        <v>50</v>
      </c>
      <c r="AZ286" s="1" t="s">
        <v>1912</v>
      </c>
      <c r="BA286" s="1" t="s">
        <v>1913</v>
      </c>
      <c r="BB286" s="1" t="s">
        <v>1913</v>
      </c>
      <c r="BC286" s="1" t="s">
        <v>252</v>
      </c>
      <c r="BD286" s="1" t="s">
        <v>253</v>
      </c>
      <c r="BE286" s="1" t="s">
        <v>135</v>
      </c>
      <c r="BF286" s="1" t="s">
        <v>52</v>
      </c>
      <c r="BG286" s="1" t="s">
        <v>53</v>
      </c>
      <c r="BH286" s="1" t="s">
        <v>47</v>
      </c>
      <c r="BI286" s="1" t="s">
        <v>159</v>
      </c>
    </row>
    <row r="287" spans="2:61" x14ac:dyDescent="0.25">
      <c r="B287" s="16">
        <f t="shared" si="75"/>
        <v>283</v>
      </c>
      <c r="C287" s="16" t="str">
        <f t="shared" si="76"/>
        <v>FRA</v>
      </c>
      <c r="D287" s="16" t="str">
        <f t="shared" si="77"/>
        <v>2025-08-13</v>
      </c>
      <c r="E287" s="16" t="str">
        <f t="shared" si="78"/>
        <v>72220339071</v>
      </c>
      <c r="F287" s="16" t="str">
        <f t="shared" si="79"/>
        <v>PDE026649246</v>
      </c>
      <c r="G287" s="16" t="str">
        <f t="shared" si="80"/>
        <v>이종훈</v>
      </c>
      <c r="H287" s="16" t="str">
        <f t="shared" si="71"/>
        <v>일반(목록배제,Normal-Manifest Exception)</v>
      </c>
      <c r="I287" s="16">
        <f t="shared" si="81"/>
        <v>55.69</v>
      </c>
      <c r="J287" s="16">
        <f t="shared" si="82"/>
        <v>1</v>
      </c>
      <c r="K287" s="43">
        <f t="shared" si="83"/>
        <v>0.5</v>
      </c>
      <c r="L287" s="43">
        <f t="shared" si="84"/>
        <v>0.5</v>
      </c>
      <c r="M287" s="43">
        <f t="shared" si="84"/>
        <v>0.5</v>
      </c>
      <c r="N287" s="43">
        <f t="shared" si="72"/>
        <v>0.5</v>
      </c>
      <c r="O287" s="23" t="str">
        <f t="shared" si="85"/>
        <v>PDE026649246</v>
      </c>
      <c r="P287" s="51">
        <f>VLOOKUP(C287,MAPPING!$B$24:$G$27,2,0)+(N287-0.5)/0.5*VLOOKUP(C287,MAPPING!$B$24:$G$27,4,0)</f>
        <v>6900</v>
      </c>
      <c r="Q287" s="72">
        <f>VLOOKUP(C287,MAPPING!$B$24:$G$27,6,0)</f>
        <v>3.401757367653961</v>
      </c>
      <c r="R287" s="105">
        <f>Q287*VLOOKUP(C287,MAPPING!$B$24:$H$27,7,0)</f>
        <v>5508.2615999999998</v>
      </c>
      <c r="S287" s="29">
        <f>VLOOKUP(H287,MAPPING!$B$3:$D$12,3,0)</f>
        <v>1100</v>
      </c>
      <c r="T287" s="67">
        <f t="shared" si="73"/>
        <v>0</v>
      </c>
      <c r="U287" s="75">
        <v>0</v>
      </c>
      <c r="V287" s="29">
        <f>(J287*VLOOKUP(M287/J287,MAPPING!$B$15:$C$22,2,10))</f>
        <v>0</v>
      </c>
      <c r="W287" s="100">
        <v>0</v>
      </c>
      <c r="X287" s="68">
        <f>IFERROR(IF($M287&lt;6.000001,0,VLOOKUP($M287,할증료!$B:$C,2,1)),0)</f>
        <v>0</v>
      </c>
      <c r="Y287" s="67">
        <v>0</v>
      </c>
      <c r="Z287" s="29">
        <f t="shared" si="74"/>
        <v>13508.2616</v>
      </c>
      <c r="AB287" s="1" t="s">
        <v>1902</v>
      </c>
      <c r="AC287" s="1" t="s">
        <v>131</v>
      </c>
      <c r="AD287" s="1" t="s">
        <v>1903</v>
      </c>
      <c r="AE287" s="1" t="s">
        <v>1914</v>
      </c>
      <c r="AF287" s="1" t="s">
        <v>1915</v>
      </c>
      <c r="AG287" s="1" t="s">
        <v>1916</v>
      </c>
      <c r="AH287" s="1">
        <v>1489</v>
      </c>
      <c r="AI287" s="1" t="s">
        <v>47</v>
      </c>
      <c r="AJ287" s="20">
        <v>1</v>
      </c>
      <c r="AK287" s="21">
        <v>0.5</v>
      </c>
      <c r="AL287" s="21">
        <v>0.5</v>
      </c>
      <c r="AM287" s="21">
        <v>0.5</v>
      </c>
      <c r="AN287" s="1" t="s">
        <v>54</v>
      </c>
      <c r="AO287" s="21">
        <v>55.69</v>
      </c>
      <c r="AP287" s="1" t="s">
        <v>49</v>
      </c>
      <c r="AQ287" s="1" t="s">
        <v>49</v>
      </c>
      <c r="AR287" s="1" t="s">
        <v>49</v>
      </c>
      <c r="AS287" s="1" t="s">
        <v>49</v>
      </c>
      <c r="AT287" s="1" t="s">
        <v>49</v>
      </c>
      <c r="AU287" s="1" t="s">
        <v>133</v>
      </c>
      <c r="AV287" s="1" t="s">
        <v>134</v>
      </c>
      <c r="AW287" s="1" t="s">
        <v>188</v>
      </c>
      <c r="AX287" s="1" t="s">
        <v>47</v>
      </c>
      <c r="AY287" s="1" t="s">
        <v>50</v>
      </c>
      <c r="AZ287" s="1" t="s">
        <v>1917</v>
      </c>
      <c r="BA287" s="1" t="s">
        <v>1918</v>
      </c>
      <c r="BB287" s="1" t="s">
        <v>1918</v>
      </c>
      <c r="BC287" s="1" t="s">
        <v>252</v>
      </c>
      <c r="BD287" s="1" t="s">
        <v>253</v>
      </c>
      <c r="BE287" s="1" t="s">
        <v>135</v>
      </c>
      <c r="BF287" s="1" t="s">
        <v>52</v>
      </c>
      <c r="BG287" s="1" t="s">
        <v>53</v>
      </c>
      <c r="BH287" s="1" t="s">
        <v>47</v>
      </c>
      <c r="BI287" s="1" t="s">
        <v>159</v>
      </c>
    </row>
    <row r="288" spans="2:61" x14ac:dyDescent="0.25">
      <c r="B288" s="16">
        <f t="shared" si="75"/>
        <v>284</v>
      </c>
      <c r="C288" s="16" t="str">
        <f t="shared" si="76"/>
        <v>FRA</v>
      </c>
      <c r="D288" s="16" t="str">
        <f t="shared" si="77"/>
        <v>2025-08-13</v>
      </c>
      <c r="E288" s="16" t="str">
        <f t="shared" si="78"/>
        <v>72220339071</v>
      </c>
      <c r="F288" s="16" t="str">
        <f t="shared" si="79"/>
        <v>PDE026649239</v>
      </c>
      <c r="G288" s="16" t="str">
        <f t="shared" si="80"/>
        <v>이윤심</v>
      </c>
      <c r="H288" s="16" t="str">
        <f t="shared" si="71"/>
        <v>일반(목록배제,Normal-Manifest Exception)</v>
      </c>
      <c r="I288" s="16">
        <f t="shared" si="81"/>
        <v>58.02</v>
      </c>
      <c r="J288" s="16">
        <f t="shared" si="82"/>
        <v>1</v>
      </c>
      <c r="K288" s="43">
        <f t="shared" si="83"/>
        <v>0.5</v>
      </c>
      <c r="L288" s="43">
        <f t="shared" si="84"/>
        <v>0.5</v>
      </c>
      <c r="M288" s="43">
        <f t="shared" si="84"/>
        <v>0.5</v>
      </c>
      <c r="N288" s="43">
        <f t="shared" si="72"/>
        <v>0.5</v>
      </c>
      <c r="O288" s="23" t="str">
        <f t="shared" si="85"/>
        <v>PDE026649239</v>
      </c>
      <c r="P288" s="51">
        <f>VLOOKUP(C288,MAPPING!$B$24:$G$27,2,0)+(N288-0.5)/0.5*VLOOKUP(C288,MAPPING!$B$24:$G$27,4,0)</f>
        <v>6900</v>
      </c>
      <c r="Q288" s="72">
        <f>VLOOKUP(C288,MAPPING!$B$24:$G$27,6,0)</f>
        <v>3.401757367653961</v>
      </c>
      <c r="R288" s="105">
        <f>Q288*VLOOKUP(C288,MAPPING!$B$24:$H$27,7,0)</f>
        <v>5508.2615999999998</v>
      </c>
      <c r="S288" s="29">
        <f>VLOOKUP(H288,MAPPING!$B$3:$D$12,3,0)</f>
        <v>1100</v>
      </c>
      <c r="T288" s="67">
        <f t="shared" si="73"/>
        <v>0</v>
      </c>
      <c r="U288" s="75">
        <v>0</v>
      </c>
      <c r="V288" s="29">
        <f>(J288*VLOOKUP(M288/J288,MAPPING!$B$15:$C$22,2,10))</f>
        <v>0</v>
      </c>
      <c r="W288" s="100">
        <v>0</v>
      </c>
      <c r="X288" s="68">
        <f>IFERROR(IF($M288&lt;6.000001,0,VLOOKUP($M288,할증료!$B:$C,2,1)),0)</f>
        <v>0</v>
      </c>
      <c r="Y288" s="67">
        <v>0</v>
      </c>
      <c r="Z288" s="29">
        <f t="shared" si="74"/>
        <v>13508.2616</v>
      </c>
      <c r="AB288" s="1" t="s">
        <v>1902</v>
      </c>
      <c r="AC288" s="1" t="s">
        <v>131</v>
      </c>
      <c r="AD288" s="1" t="s">
        <v>1903</v>
      </c>
      <c r="AE288" s="1" t="s">
        <v>1919</v>
      </c>
      <c r="AF288" s="1" t="s">
        <v>1920</v>
      </c>
      <c r="AG288" s="1" t="s">
        <v>1921</v>
      </c>
      <c r="AH288" s="1">
        <v>6784</v>
      </c>
      <c r="AI288" s="1" t="s">
        <v>47</v>
      </c>
      <c r="AJ288" s="20">
        <v>1</v>
      </c>
      <c r="AK288" s="21">
        <v>0.5</v>
      </c>
      <c r="AL288" s="21">
        <v>0.5</v>
      </c>
      <c r="AM288" s="21">
        <v>0.5</v>
      </c>
      <c r="AN288" s="1" t="s">
        <v>54</v>
      </c>
      <c r="AO288" s="21">
        <v>58.02</v>
      </c>
      <c r="AP288" s="1" t="s">
        <v>49</v>
      </c>
      <c r="AQ288" s="1" t="s">
        <v>49</v>
      </c>
      <c r="AR288" s="1" t="s">
        <v>49</v>
      </c>
      <c r="AS288" s="1" t="s">
        <v>49</v>
      </c>
      <c r="AT288" s="1" t="s">
        <v>49</v>
      </c>
      <c r="AU288" s="1" t="s">
        <v>133</v>
      </c>
      <c r="AV288" s="1" t="s">
        <v>134</v>
      </c>
      <c r="AW288" s="1" t="s">
        <v>195</v>
      </c>
      <c r="AX288" s="1" t="s">
        <v>47</v>
      </c>
      <c r="AY288" s="1" t="s">
        <v>50</v>
      </c>
      <c r="AZ288" s="1" t="s">
        <v>1922</v>
      </c>
      <c r="BA288" s="1" t="s">
        <v>1923</v>
      </c>
      <c r="BB288" s="1" t="s">
        <v>1923</v>
      </c>
      <c r="BC288" s="1" t="s">
        <v>252</v>
      </c>
      <c r="BD288" s="1" t="s">
        <v>253</v>
      </c>
      <c r="BE288" s="1" t="s">
        <v>135</v>
      </c>
      <c r="BF288" s="1" t="s">
        <v>52</v>
      </c>
      <c r="BG288" s="1" t="s">
        <v>53</v>
      </c>
      <c r="BH288" s="1" t="s">
        <v>47</v>
      </c>
      <c r="BI288" s="1" t="s">
        <v>159</v>
      </c>
    </row>
    <row r="289" spans="2:61" x14ac:dyDescent="0.25">
      <c r="B289" s="16">
        <f t="shared" si="75"/>
        <v>285</v>
      </c>
      <c r="C289" s="16" t="str">
        <f t="shared" si="76"/>
        <v>FRA</v>
      </c>
      <c r="D289" s="16" t="str">
        <f t="shared" si="77"/>
        <v>2025-08-13</v>
      </c>
      <c r="E289" s="16" t="str">
        <f t="shared" si="78"/>
        <v>72220339071</v>
      </c>
      <c r="F289" s="16" t="str">
        <f t="shared" si="79"/>
        <v>PDE026649236</v>
      </c>
      <c r="G289" s="16" t="str">
        <f t="shared" si="80"/>
        <v>문현미</v>
      </c>
      <c r="H289" s="16" t="str">
        <f t="shared" si="71"/>
        <v>일반(목록배제,Normal-Manifest Exception)</v>
      </c>
      <c r="I289" s="16">
        <f t="shared" si="81"/>
        <v>83.31</v>
      </c>
      <c r="J289" s="16">
        <f t="shared" si="82"/>
        <v>1</v>
      </c>
      <c r="K289" s="43">
        <f t="shared" si="83"/>
        <v>0.8</v>
      </c>
      <c r="L289" s="43">
        <f t="shared" si="84"/>
        <v>0.5</v>
      </c>
      <c r="M289" s="43">
        <f t="shared" si="84"/>
        <v>0.8</v>
      </c>
      <c r="N289" s="43">
        <f t="shared" si="72"/>
        <v>1</v>
      </c>
      <c r="O289" s="23" t="str">
        <f t="shared" si="85"/>
        <v>PDE026649236</v>
      </c>
      <c r="P289" s="51">
        <f>VLOOKUP(C289,MAPPING!$B$24:$G$27,2,0)+(N289-0.5)/0.5*VLOOKUP(C289,MAPPING!$B$24:$G$27,4,0)</f>
        <v>9350</v>
      </c>
      <c r="Q289" s="72">
        <f>VLOOKUP(C289,MAPPING!$B$24:$G$27,6,0)</f>
        <v>3.401757367653961</v>
      </c>
      <c r="R289" s="105">
        <f>Q289*VLOOKUP(C289,MAPPING!$B$24:$H$27,7,0)</f>
        <v>5508.2615999999998</v>
      </c>
      <c r="S289" s="29">
        <f>VLOOKUP(H289,MAPPING!$B$3:$D$12,3,0)</f>
        <v>1100</v>
      </c>
      <c r="T289" s="67">
        <f t="shared" si="73"/>
        <v>0</v>
      </c>
      <c r="U289" s="75">
        <v>0</v>
      </c>
      <c r="V289" s="29">
        <f>(J289*VLOOKUP(M289/J289,MAPPING!$B$15:$C$22,2,10))</f>
        <v>0</v>
      </c>
      <c r="W289" s="100">
        <v>0</v>
      </c>
      <c r="X289" s="68">
        <f>IFERROR(IF($M289&lt;6.000001,0,VLOOKUP($M289,할증료!$B:$C,2,1)),0)</f>
        <v>0</v>
      </c>
      <c r="Y289" s="67">
        <v>0</v>
      </c>
      <c r="Z289" s="29">
        <f t="shared" si="74"/>
        <v>15958.2616</v>
      </c>
      <c r="AB289" s="1" t="s">
        <v>1902</v>
      </c>
      <c r="AC289" s="1" t="s">
        <v>131</v>
      </c>
      <c r="AD289" s="1" t="s">
        <v>1903</v>
      </c>
      <c r="AE289" s="1" t="s">
        <v>1924</v>
      </c>
      <c r="AF289" s="1" t="s">
        <v>1925</v>
      </c>
      <c r="AG289" s="1" t="s">
        <v>1926</v>
      </c>
      <c r="AH289" s="1">
        <v>6291</v>
      </c>
      <c r="AI289" s="1" t="s">
        <v>47</v>
      </c>
      <c r="AJ289" s="20">
        <v>1</v>
      </c>
      <c r="AK289" s="21">
        <v>0.8</v>
      </c>
      <c r="AL289" s="21">
        <v>0.5</v>
      </c>
      <c r="AM289" s="21">
        <v>0.8</v>
      </c>
      <c r="AN289" s="1" t="s">
        <v>54</v>
      </c>
      <c r="AO289" s="21">
        <v>83.31</v>
      </c>
      <c r="AP289" s="1" t="s">
        <v>49</v>
      </c>
      <c r="AQ289" s="1" t="s">
        <v>49</v>
      </c>
      <c r="AR289" s="1" t="s">
        <v>49</v>
      </c>
      <c r="AS289" s="1" t="s">
        <v>49</v>
      </c>
      <c r="AT289" s="1" t="s">
        <v>49</v>
      </c>
      <c r="AU289" s="1" t="s">
        <v>133</v>
      </c>
      <c r="AV289" s="1" t="s">
        <v>134</v>
      </c>
      <c r="AW289" s="1" t="s">
        <v>195</v>
      </c>
      <c r="AX289" s="1" t="s">
        <v>47</v>
      </c>
      <c r="AY289" s="1" t="s">
        <v>50</v>
      </c>
      <c r="AZ289" s="1" t="s">
        <v>1927</v>
      </c>
      <c r="BA289" s="1" t="s">
        <v>1928</v>
      </c>
      <c r="BB289" s="1" t="s">
        <v>1928</v>
      </c>
      <c r="BC289" s="1" t="s">
        <v>252</v>
      </c>
      <c r="BD289" s="1" t="s">
        <v>253</v>
      </c>
      <c r="BE289" s="1" t="s">
        <v>135</v>
      </c>
      <c r="BF289" s="1" t="s">
        <v>52</v>
      </c>
      <c r="BG289" s="1" t="s">
        <v>53</v>
      </c>
      <c r="BH289" s="1" t="s">
        <v>47</v>
      </c>
      <c r="BI289" s="1" t="s">
        <v>159</v>
      </c>
    </row>
    <row r="290" spans="2:61" x14ac:dyDescent="0.25">
      <c r="B290" s="16">
        <f t="shared" si="75"/>
        <v>286</v>
      </c>
      <c r="C290" s="16" t="str">
        <f t="shared" si="76"/>
        <v>FRA</v>
      </c>
      <c r="D290" s="16" t="str">
        <f t="shared" si="77"/>
        <v>2025-08-13</v>
      </c>
      <c r="E290" s="16" t="str">
        <f t="shared" si="78"/>
        <v>72220339071</v>
      </c>
      <c r="F290" s="16" t="str">
        <f t="shared" si="79"/>
        <v>PDE026648853</v>
      </c>
      <c r="G290" s="16" t="str">
        <f t="shared" si="80"/>
        <v>이경희</v>
      </c>
      <c r="H290" s="16" t="str">
        <f t="shared" si="71"/>
        <v>일반(목록배제,Normal-Manifest Exception)</v>
      </c>
      <c r="I290" s="16">
        <f t="shared" si="81"/>
        <v>87.82</v>
      </c>
      <c r="J290" s="16">
        <f t="shared" si="82"/>
        <v>1</v>
      </c>
      <c r="K290" s="43">
        <f t="shared" si="83"/>
        <v>0.5</v>
      </c>
      <c r="L290" s="43">
        <f t="shared" si="84"/>
        <v>0.5</v>
      </c>
      <c r="M290" s="43">
        <f t="shared" si="84"/>
        <v>0.5</v>
      </c>
      <c r="N290" s="43">
        <f t="shared" si="72"/>
        <v>0.5</v>
      </c>
      <c r="O290" s="23" t="str">
        <f t="shared" si="85"/>
        <v>PDE026648853</v>
      </c>
      <c r="P290" s="51">
        <f>VLOOKUP(C290,MAPPING!$B$24:$G$27,2,0)+(N290-0.5)/0.5*VLOOKUP(C290,MAPPING!$B$24:$G$27,4,0)</f>
        <v>6900</v>
      </c>
      <c r="Q290" s="72">
        <f>VLOOKUP(C290,MAPPING!$B$24:$G$27,6,0)</f>
        <v>3.401757367653961</v>
      </c>
      <c r="R290" s="105">
        <f>Q290*VLOOKUP(C290,MAPPING!$B$24:$H$27,7,0)</f>
        <v>5508.2615999999998</v>
      </c>
      <c r="S290" s="29">
        <f>VLOOKUP(H290,MAPPING!$B$3:$D$12,3,0)</f>
        <v>1100</v>
      </c>
      <c r="T290" s="67">
        <f t="shared" si="73"/>
        <v>0</v>
      </c>
      <c r="U290" s="75">
        <v>0</v>
      </c>
      <c r="V290" s="29">
        <f>(J290*VLOOKUP(M290/J290,MAPPING!$B$15:$C$22,2,10))</f>
        <v>0</v>
      </c>
      <c r="W290" s="100">
        <v>0</v>
      </c>
      <c r="X290" s="68">
        <f>IFERROR(IF($M290&lt;6.000001,0,VLOOKUP($M290,할증료!$B:$C,2,1)),0)</f>
        <v>0</v>
      </c>
      <c r="Y290" s="67">
        <v>0</v>
      </c>
      <c r="Z290" s="29">
        <f t="shared" si="74"/>
        <v>13508.2616</v>
      </c>
      <c r="AB290" s="1" t="s">
        <v>1902</v>
      </c>
      <c r="AC290" s="1" t="s">
        <v>131</v>
      </c>
      <c r="AD290" s="1" t="s">
        <v>1903</v>
      </c>
      <c r="AE290" s="1" t="s">
        <v>1929</v>
      </c>
      <c r="AF290" s="1" t="s">
        <v>214</v>
      </c>
      <c r="AG290" s="1" t="s">
        <v>132</v>
      </c>
      <c r="AH290" s="1">
        <v>1885</v>
      </c>
      <c r="AI290" s="1" t="s">
        <v>47</v>
      </c>
      <c r="AJ290" s="20">
        <v>1</v>
      </c>
      <c r="AK290" s="21">
        <v>0.5</v>
      </c>
      <c r="AL290" s="21">
        <v>0.5</v>
      </c>
      <c r="AM290" s="21">
        <v>0.5</v>
      </c>
      <c r="AN290" s="1" t="s">
        <v>54</v>
      </c>
      <c r="AO290" s="21">
        <v>87.82</v>
      </c>
      <c r="AP290" s="1" t="s">
        <v>49</v>
      </c>
      <c r="AQ290" s="1" t="s">
        <v>49</v>
      </c>
      <c r="AR290" s="1" t="s">
        <v>49</v>
      </c>
      <c r="AS290" s="1" t="s">
        <v>49</v>
      </c>
      <c r="AT290" s="1" t="s">
        <v>49</v>
      </c>
      <c r="AU290" s="1" t="s">
        <v>133</v>
      </c>
      <c r="AV290" s="1" t="s">
        <v>134</v>
      </c>
      <c r="AW290" s="1" t="s">
        <v>364</v>
      </c>
      <c r="AX290" s="1" t="s">
        <v>47</v>
      </c>
      <c r="AY290" s="1" t="s">
        <v>50</v>
      </c>
      <c r="AZ290" s="1" t="s">
        <v>1930</v>
      </c>
      <c r="BA290" s="1" t="s">
        <v>1931</v>
      </c>
      <c r="BB290" s="1" t="s">
        <v>1931</v>
      </c>
      <c r="BC290" s="1" t="s">
        <v>252</v>
      </c>
      <c r="BD290" s="1" t="s">
        <v>253</v>
      </c>
      <c r="BE290" s="1" t="s">
        <v>135</v>
      </c>
      <c r="BF290" s="1" t="s">
        <v>52</v>
      </c>
      <c r="BG290" s="1" t="s">
        <v>53</v>
      </c>
      <c r="BH290" s="1" t="s">
        <v>47</v>
      </c>
      <c r="BI290" s="1" t="s">
        <v>159</v>
      </c>
    </row>
    <row r="291" spans="2:61" x14ac:dyDescent="0.25">
      <c r="B291" s="16">
        <f t="shared" si="75"/>
        <v>287</v>
      </c>
      <c r="C291" s="16" t="str">
        <f t="shared" si="76"/>
        <v>FRA</v>
      </c>
      <c r="D291" s="16" t="str">
        <f t="shared" si="77"/>
        <v>2025-08-13</v>
      </c>
      <c r="E291" s="16" t="str">
        <f t="shared" si="78"/>
        <v>72220339071</v>
      </c>
      <c r="F291" s="16" t="str">
        <f t="shared" si="79"/>
        <v>PDE026649230</v>
      </c>
      <c r="G291" s="16" t="str">
        <f t="shared" si="80"/>
        <v>최정우</v>
      </c>
      <c r="H291" s="16" t="str">
        <f t="shared" si="71"/>
        <v>일반(목록배제,Normal-Manifest Exception)</v>
      </c>
      <c r="I291" s="16">
        <f t="shared" si="81"/>
        <v>129.30000000000001</v>
      </c>
      <c r="J291" s="16">
        <f t="shared" si="82"/>
        <v>1</v>
      </c>
      <c r="K291" s="43">
        <f t="shared" si="83"/>
        <v>0.5</v>
      </c>
      <c r="L291" s="43">
        <f t="shared" si="84"/>
        <v>0.5</v>
      </c>
      <c r="M291" s="43">
        <f t="shared" si="84"/>
        <v>0.5</v>
      </c>
      <c r="N291" s="43">
        <f t="shared" si="72"/>
        <v>0.5</v>
      </c>
      <c r="O291" s="23" t="str">
        <f t="shared" si="85"/>
        <v>PDE026649230</v>
      </c>
      <c r="P291" s="51">
        <f>VLOOKUP(C291,MAPPING!$B$24:$G$27,2,0)+(N291-0.5)/0.5*VLOOKUP(C291,MAPPING!$B$24:$G$27,4,0)</f>
        <v>6900</v>
      </c>
      <c r="Q291" s="72">
        <f>VLOOKUP(C291,MAPPING!$B$24:$G$27,6,0)</f>
        <v>3.401757367653961</v>
      </c>
      <c r="R291" s="105">
        <f>Q291*VLOOKUP(C291,MAPPING!$B$24:$H$27,7,0)</f>
        <v>5508.2615999999998</v>
      </c>
      <c r="S291" s="29">
        <f>VLOOKUP(H291,MAPPING!$B$3:$D$12,3,0)</f>
        <v>1100</v>
      </c>
      <c r="T291" s="67">
        <f t="shared" si="73"/>
        <v>0</v>
      </c>
      <c r="U291" s="75">
        <v>0</v>
      </c>
      <c r="V291" s="29">
        <f>(J291*VLOOKUP(M291/J291,MAPPING!$B$15:$C$22,2,10))</f>
        <v>0</v>
      </c>
      <c r="W291" s="100">
        <v>0</v>
      </c>
      <c r="X291" s="68">
        <f>IFERROR(IF($M291&lt;6.000001,0,VLOOKUP($M291,할증료!$B:$C,2,1)),0)</f>
        <v>0</v>
      </c>
      <c r="Y291" s="67">
        <v>0</v>
      </c>
      <c r="Z291" s="29">
        <f t="shared" si="74"/>
        <v>13508.2616</v>
      </c>
      <c r="AB291" s="1" t="s">
        <v>1902</v>
      </c>
      <c r="AC291" s="1" t="s">
        <v>131</v>
      </c>
      <c r="AD291" s="1" t="s">
        <v>1903</v>
      </c>
      <c r="AE291" s="1" t="s">
        <v>1932</v>
      </c>
      <c r="AF291" s="1" t="s">
        <v>1933</v>
      </c>
      <c r="AG291" s="1" t="s">
        <v>1934</v>
      </c>
      <c r="AH291" s="1">
        <v>46760</v>
      </c>
      <c r="AI291" s="1" t="s">
        <v>47</v>
      </c>
      <c r="AJ291" s="20">
        <v>1</v>
      </c>
      <c r="AK291" s="21">
        <v>0.5</v>
      </c>
      <c r="AL291" s="21">
        <v>0.5</v>
      </c>
      <c r="AM291" s="21">
        <v>0.5</v>
      </c>
      <c r="AN291" s="1" t="s">
        <v>54</v>
      </c>
      <c r="AO291" s="21">
        <v>129.30000000000001</v>
      </c>
      <c r="AP291" s="1" t="s">
        <v>49</v>
      </c>
      <c r="AQ291" s="1" t="s">
        <v>49</v>
      </c>
      <c r="AR291" s="1" t="s">
        <v>49</v>
      </c>
      <c r="AS291" s="1" t="s">
        <v>49</v>
      </c>
      <c r="AT291" s="1" t="s">
        <v>49</v>
      </c>
      <c r="AU291" s="1" t="s">
        <v>133</v>
      </c>
      <c r="AV291" s="1" t="s">
        <v>134</v>
      </c>
      <c r="AW291" s="1" t="s">
        <v>195</v>
      </c>
      <c r="AX291" s="1" t="s">
        <v>47</v>
      </c>
      <c r="AY291" s="1" t="s">
        <v>50</v>
      </c>
      <c r="AZ291" s="1" t="s">
        <v>1935</v>
      </c>
      <c r="BA291" s="1" t="s">
        <v>1936</v>
      </c>
      <c r="BB291" s="1" t="s">
        <v>1936</v>
      </c>
      <c r="BC291" s="1" t="s">
        <v>252</v>
      </c>
      <c r="BD291" s="1" t="s">
        <v>253</v>
      </c>
      <c r="BE291" s="1" t="s">
        <v>135</v>
      </c>
      <c r="BF291" s="1" t="s">
        <v>52</v>
      </c>
      <c r="BG291" s="1" t="s">
        <v>53</v>
      </c>
      <c r="BH291" s="1" t="s">
        <v>47</v>
      </c>
      <c r="BI291" s="1" t="s">
        <v>159</v>
      </c>
    </row>
    <row r="292" spans="2:61" x14ac:dyDescent="0.25">
      <c r="B292" s="16">
        <f t="shared" si="75"/>
        <v>288</v>
      </c>
      <c r="C292" s="16" t="str">
        <f t="shared" si="76"/>
        <v>FRA</v>
      </c>
      <c r="D292" s="16" t="str">
        <f t="shared" si="77"/>
        <v>2025-08-13</v>
      </c>
      <c r="E292" s="16" t="str">
        <f t="shared" si="78"/>
        <v>72220339071</v>
      </c>
      <c r="F292" s="16" t="str">
        <f t="shared" si="79"/>
        <v>PDE026649225</v>
      </c>
      <c r="G292" s="16" t="str">
        <f t="shared" si="80"/>
        <v>정연선</v>
      </c>
      <c r="H292" s="16" t="str">
        <f t="shared" si="71"/>
        <v>목록(Manifest)</v>
      </c>
      <c r="I292" s="16">
        <f t="shared" si="81"/>
        <v>92.92</v>
      </c>
      <c r="J292" s="16">
        <f t="shared" si="82"/>
        <v>1</v>
      </c>
      <c r="K292" s="43">
        <f t="shared" si="83"/>
        <v>1</v>
      </c>
      <c r="L292" s="43">
        <f t="shared" si="84"/>
        <v>1.9</v>
      </c>
      <c r="M292" s="43">
        <f t="shared" si="84"/>
        <v>1.9</v>
      </c>
      <c r="N292" s="43">
        <f t="shared" si="72"/>
        <v>2</v>
      </c>
      <c r="O292" s="23" t="str">
        <f t="shared" si="85"/>
        <v>PDE026649225</v>
      </c>
      <c r="P292" s="51">
        <f>VLOOKUP(C292,MAPPING!$B$24:$G$27,2,0)+(N292-0.5)/0.5*VLOOKUP(C292,MAPPING!$B$24:$G$27,4,0)</f>
        <v>14250</v>
      </c>
      <c r="Q292" s="72">
        <f>VLOOKUP(C292,MAPPING!$B$24:$G$27,6,0)</f>
        <v>3.401757367653961</v>
      </c>
      <c r="R292" s="105">
        <f>Q292*VLOOKUP(C292,MAPPING!$B$24:$H$27,7,0)</f>
        <v>5508.2615999999998</v>
      </c>
      <c r="S292" s="29">
        <f>VLOOKUP(H292,MAPPING!$B$3:$D$12,3,0)</f>
        <v>0</v>
      </c>
      <c r="T292" s="67">
        <f t="shared" si="73"/>
        <v>0</v>
      </c>
      <c r="U292" s="75">
        <v>0</v>
      </c>
      <c r="V292" s="29">
        <f>(J292*VLOOKUP(M292/J292,MAPPING!$B$15:$C$22,2,10))</f>
        <v>0</v>
      </c>
      <c r="W292" s="100">
        <v>0</v>
      </c>
      <c r="X292" s="68">
        <f>IFERROR(IF($M292&lt;6.000001,0,VLOOKUP($M292,할증료!$B:$C,2,1)),0)</f>
        <v>0</v>
      </c>
      <c r="Y292" s="67">
        <v>0</v>
      </c>
      <c r="Z292" s="29">
        <f t="shared" si="74"/>
        <v>19758.261599999998</v>
      </c>
      <c r="AB292" s="1" t="s">
        <v>1902</v>
      </c>
      <c r="AC292" s="1" t="s">
        <v>131</v>
      </c>
      <c r="AD292" s="1" t="s">
        <v>1903</v>
      </c>
      <c r="AE292" s="1" t="s">
        <v>1937</v>
      </c>
      <c r="AF292" s="1" t="s">
        <v>290</v>
      </c>
      <c r="AG292" s="1" t="s">
        <v>291</v>
      </c>
      <c r="AH292" s="1">
        <v>25546</v>
      </c>
      <c r="AI292" s="1" t="s">
        <v>47</v>
      </c>
      <c r="AJ292" s="20">
        <v>1</v>
      </c>
      <c r="AK292" s="21">
        <v>1</v>
      </c>
      <c r="AL292" s="21">
        <v>1.9</v>
      </c>
      <c r="AM292" s="21">
        <v>1.9</v>
      </c>
      <c r="AN292" s="1" t="s">
        <v>48</v>
      </c>
      <c r="AO292" s="21">
        <v>92.92</v>
      </c>
      <c r="AP292" s="1" t="s">
        <v>49</v>
      </c>
      <c r="AQ292" s="1" t="s">
        <v>49</v>
      </c>
      <c r="AR292" s="1" t="s">
        <v>49</v>
      </c>
      <c r="AS292" s="1" t="s">
        <v>49</v>
      </c>
      <c r="AT292" s="1" t="s">
        <v>49</v>
      </c>
      <c r="AU292" s="1" t="s">
        <v>133</v>
      </c>
      <c r="AV292" s="1" t="s">
        <v>134</v>
      </c>
      <c r="AW292" s="1" t="s">
        <v>292</v>
      </c>
      <c r="AX292" s="1" t="s">
        <v>47</v>
      </c>
      <c r="AY292" s="1" t="s">
        <v>50</v>
      </c>
      <c r="AZ292" s="1" t="s">
        <v>1938</v>
      </c>
      <c r="BA292" s="1" t="s">
        <v>1939</v>
      </c>
      <c r="BB292" s="1" t="s">
        <v>1939</v>
      </c>
      <c r="BC292" s="1" t="s">
        <v>252</v>
      </c>
      <c r="BD292" s="1" t="s">
        <v>253</v>
      </c>
      <c r="BE292" s="1" t="s">
        <v>135</v>
      </c>
      <c r="BF292" s="1" t="s">
        <v>52</v>
      </c>
      <c r="BG292" s="1" t="s">
        <v>53</v>
      </c>
      <c r="BH292" s="1" t="s">
        <v>47</v>
      </c>
      <c r="BI292" s="1" t="s">
        <v>159</v>
      </c>
    </row>
    <row r="293" spans="2:61" x14ac:dyDescent="0.25">
      <c r="B293" s="16">
        <f t="shared" si="75"/>
        <v>289</v>
      </c>
      <c r="C293" s="16" t="str">
        <f t="shared" si="76"/>
        <v>FRA</v>
      </c>
      <c r="D293" s="16" t="str">
        <f t="shared" si="77"/>
        <v>2025-08-13</v>
      </c>
      <c r="E293" s="16" t="str">
        <f t="shared" si="78"/>
        <v>72220339071</v>
      </c>
      <c r="F293" s="16" t="str">
        <f t="shared" si="79"/>
        <v>PDE026649145</v>
      </c>
      <c r="G293" s="16" t="str">
        <f t="shared" si="80"/>
        <v>주성국</v>
      </c>
      <c r="H293" s="16" t="str">
        <f t="shared" si="71"/>
        <v>간이(Simple)</v>
      </c>
      <c r="I293" s="16">
        <f t="shared" si="81"/>
        <v>580.75</v>
      </c>
      <c r="J293" s="16">
        <f t="shared" si="82"/>
        <v>1</v>
      </c>
      <c r="K293" s="43">
        <f t="shared" si="83"/>
        <v>2</v>
      </c>
      <c r="L293" s="43">
        <f t="shared" si="84"/>
        <v>2.5</v>
      </c>
      <c r="M293" s="43">
        <f t="shared" si="84"/>
        <v>2.5</v>
      </c>
      <c r="N293" s="43">
        <f t="shared" si="72"/>
        <v>2.5</v>
      </c>
      <c r="O293" s="23" t="str">
        <f t="shared" si="85"/>
        <v>PDE026649145</v>
      </c>
      <c r="P293" s="51">
        <f>VLOOKUP(C293,MAPPING!$B$24:$G$27,2,0)+(N293-0.5)/0.5*VLOOKUP(C293,MAPPING!$B$24:$G$27,4,0)</f>
        <v>16700</v>
      </c>
      <c r="Q293" s="72">
        <f>VLOOKUP(C293,MAPPING!$B$24:$G$27,6,0)</f>
        <v>3.401757367653961</v>
      </c>
      <c r="R293" s="105">
        <f>Q293*VLOOKUP(C293,MAPPING!$B$24:$H$27,7,0)</f>
        <v>5508.2615999999998</v>
      </c>
      <c r="S293" s="29">
        <f>VLOOKUP(H293,MAPPING!$B$3:$D$12,3,0)</f>
        <v>1100</v>
      </c>
      <c r="T293" s="67">
        <f t="shared" si="73"/>
        <v>0</v>
      </c>
      <c r="U293" s="75">
        <v>0</v>
      </c>
      <c r="V293" s="29">
        <f>(J293*VLOOKUP(M293/J293,MAPPING!$B$15:$C$22,2,10))</f>
        <v>550</v>
      </c>
      <c r="W293" s="100">
        <v>0</v>
      </c>
      <c r="X293" s="68">
        <f>IFERROR(IF($M293&lt;6.000001,0,VLOOKUP($M293,할증료!$B:$C,2,1)),0)</f>
        <v>0</v>
      </c>
      <c r="Y293" s="67">
        <v>0</v>
      </c>
      <c r="Z293" s="29">
        <f t="shared" si="74"/>
        <v>23858.261599999998</v>
      </c>
      <c r="AB293" s="1" t="s">
        <v>1902</v>
      </c>
      <c r="AC293" s="1" t="s">
        <v>131</v>
      </c>
      <c r="AD293" s="1" t="s">
        <v>1903</v>
      </c>
      <c r="AE293" s="1" t="s">
        <v>1940</v>
      </c>
      <c r="AF293" s="1" t="s">
        <v>410</v>
      </c>
      <c r="AG293" s="1" t="s">
        <v>411</v>
      </c>
      <c r="AH293" s="1">
        <v>12061</v>
      </c>
      <c r="AI293" s="1" t="s">
        <v>47</v>
      </c>
      <c r="AJ293" s="20">
        <v>1</v>
      </c>
      <c r="AK293" s="21">
        <v>2</v>
      </c>
      <c r="AL293" s="21">
        <v>2.5</v>
      </c>
      <c r="AM293" s="21">
        <v>2.5</v>
      </c>
      <c r="AN293" s="1" t="s">
        <v>56</v>
      </c>
      <c r="AO293" s="21">
        <v>580.75</v>
      </c>
      <c r="AP293" s="1" t="s">
        <v>49</v>
      </c>
      <c r="AQ293" s="1" t="s">
        <v>49</v>
      </c>
      <c r="AR293" s="1" t="s">
        <v>49</v>
      </c>
      <c r="AS293" s="1" t="s">
        <v>49</v>
      </c>
      <c r="AT293" s="1" t="s">
        <v>49</v>
      </c>
      <c r="AU293" s="1" t="s">
        <v>133</v>
      </c>
      <c r="AV293" s="1" t="s">
        <v>134</v>
      </c>
      <c r="AW293" s="1" t="s">
        <v>1908</v>
      </c>
      <c r="AX293" s="1" t="s">
        <v>47</v>
      </c>
      <c r="AY293" s="1" t="s">
        <v>50</v>
      </c>
      <c r="AZ293" s="1" t="s">
        <v>1941</v>
      </c>
      <c r="BA293" s="1" t="s">
        <v>1942</v>
      </c>
      <c r="BB293" s="1" t="s">
        <v>1942</v>
      </c>
      <c r="BC293" s="1" t="s">
        <v>252</v>
      </c>
      <c r="BD293" s="1" t="s">
        <v>253</v>
      </c>
      <c r="BE293" s="1" t="s">
        <v>135</v>
      </c>
      <c r="BF293" s="1" t="s">
        <v>52</v>
      </c>
      <c r="BG293" s="1" t="s">
        <v>53</v>
      </c>
      <c r="BH293" s="1" t="s">
        <v>47</v>
      </c>
      <c r="BI293" s="1" t="s">
        <v>159</v>
      </c>
    </row>
    <row r="294" spans="2:61" x14ac:dyDescent="0.25">
      <c r="B294" s="16">
        <f t="shared" si="75"/>
        <v>290</v>
      </c>
      <c r="C294" s="16" t="str">
        <f t="shared" si="76"/>
        <v>FRA</v>
      </c>
      <c r="D294" s="16" t="str">
        <f t="shared" si="77"/>
        <v>2025-08-13</v>
      </c>
      <c r="E294" s="16" t="str">
        <f t="shared" si="78"/>
        <v>72220339071</v>
      </c>
      <c r="F294" s="16" t="str">
        <f t="shared" si="79"/>
        <v>PDE026649133</v>
      </c>
      <c r="G294" s="16" t="str">
        <f t="shared" si="80"/>
        <v>문종식</v>
      </c>
      <c r="H294" s="16" t="str">
        <f t="shared" si="71"/>
        <v>일반(목록배제,Normal-Manifest Exception)</v>
      </c>
      <c r="I294" s="16">
        <f t="shared" si="81"/>
        <v>31.79</v>
      </c>
      <c r="J294" s="16">
        <f t="shared" si="82"/>
        <v>1</v>
      </c>
      <c r="K294" s="43">
        <f t="shared" si="83"/>
        <v>0.5</v>
      </c>
      <c r="L294" s="43">
        <f t="shared" si="84"/>
        <v>0.4</v>
      </c>
      <c r="M294" s="43">
        <f t="shared" si="84"/>
        <v>0.5</v>
      </c>
      <c r="N294" s="43">
        <f t="shared" si="72"/>
        <v>0.5</v>
      </c>
      <c r="O294" s="23" t="str">
        <f t="shared" si="85"/>
        <v>PDE026649133</v>
      </c>
      <c r="P294" s="51">
        <f>VLOOKUP(C294,MAPPING!$B$24:$G$27,2,0)+(N294-0.5)/0.5*VLOOKUP(C294,MAPPING!$B$24:$G$27,4,0)</f>
        <v>6900</v>
      </c>
      <c r="Q294" s="72">
        <f>VLOOKUP(C294,MAPPING!$B$24:$G$27,6,0)</f>
        <v>3.401757367653961</v>
      </c>
      <c r="R294" s="105">
        <f>Q294*VLOOKUP(C294,MAPPING!$B$24:$H$27,7,0)</f>
        <v>5508.2615999999998</v>
      </c>
      <c r="S294" s="29">
        <f>VLOOKUP(H294,MAPPING!$B$3:$D$12,3,0)</f>
        <v>1100</v>
      </c>
      <c r="T294" s="67">
        <f t="shared" si="73"/>
        <v>0</v>
      </c>
      <c r="U294" s="75">
        <v>0</v>
      </c>
      <c r="V294" s="29">
        <f>(J294*VLOOKUP(M294/J294,MAPPING!$B$15:$C$22,2,10))</f>
        <v>0</v>
      </c>
      <c r="W294" s="100">
        <v>0</v>
      </c>
      <c r="X294" s="68">
        <f>IFERROR(IF($M294&lt;6.000001,0,VLOOKUP($M294,할증료!$B:$C,2,1)),0)</f>
        <v>0</v>
      </c>
      <c r="Y294" s="67">
        <v>0</v>
      </c>
      <c r="Z294" s="29">
        <f t="shared" si="74"/>
        <v>13508.2616</v>
      </c>
      <c r="AB294" s="1" t="s">
        <v>1902</v>
      </c>
      <c r="AC294" s="1" t="s">
        <v>131</v>
      </c>
      <c r="AD294" s="1" t="s">
        <v>1903</v>
      </c>
      <c r="AE294" s="1" t="s">
        <v>1943</v>
      </c>
      <c r="AF294" s="1" t="s">
        <v>1944</v>
      </c>
      <c r="AG294" s="1" t="s">
        <v>1945</v>
      </c>
      <c r="AH294" s="1">
        <v>55087</v>
      </c>
      <c r="AI294" s="1" t="s">
        <v>343</v>
      </c>
      <c r="AJ294" s="20">
        <v>1</v>
      </c>
      <c r="AK294" s="21">
        <v>0.5</v>
      </c>
      <c r="AL294" s="21">
        <v>0.4</v>
      </c>
      <c r="AM294" s="21">
        <v>0.5</v>
      </c>
      <c r="AN294" s="1" t="s">
        <v>54</v>
      </c>
      <c r="AO294" s="21">
        <v>31.79</v>
      </c>
      <c r="AP294" s="1" t="s">
        <v>49</v>
      </c>
      <c r="AQ294" s="1" t="s">
        <v>49</v>
      </c>
      <c r="AR294" s="1" t="s">
        <v>49</v>
      </c>
      <c r="AS294" s="1" t="s">
        <v>47</v>
      </c>
      <c r="AT294" s="1" t="s">
        <v>49</v>
      </c>
      <c r="AU294" s="1" t="s">
        <v>133</v>
      </c>
      <c r="AV294" s="1" t="s">
        <v>134</v>
      </c>
      <c r="AW294" s="1" t="s">
        <v>1946</v>
      </c>
      <c r="AX294" s="1" t="s">
        <v>47</v>
      </c>
      <c r="AY294" s="1" t="s">
        <v>50</v>
      </c>
      <c r="AZ294" s="1" t="s">
        <v>1947</v>
      </c>
      <c r="BA294" s="1" t="s">
        <v>1948</v>
      </c>
      <c r="BB294" s="1" t="s">
        <v>1948</v>
      </c>
      <c r="BC294" s="1" t="s">
        <v>252</v>
      </c>
      <c r="BD294" s="1" t="s">
        <v>253</v>
      </c>
      <c r="BE294" s="1" t="s">
        <v>135</v>
      </c>
      <c r="BF294" s="1" t="s">
        <v>52</v>
      </c>
      <c r="BG294" s="1" t="s">
        <v>53</v>
      </c>
      <c r="BH294" s="1" t="s">
        <v>47</v>
      </c>
      <c r="BI294" s="1" t="s">
        <v>159</v>
      </c>
    </row>
    <row r="295" spans="2:61" x14ac:dyDescent="0.25">
      <c r="B295" s="16">
        <f t="shared" si="75"/>
        <v>291</v>
      </c>
      <c r="C295" s="16" t="str">
        <f t="shared" si="76"/>
        <v>FRA</v>
      </c>
      <c r="D295" s="16" t="str">
        <f t="shared" si="77"/>
        <v>2025-08-13</v>
      </c>
      <c r="E295" s="16" t="str">
        <f t="shared" si="78"/>
        <v>72220339071</v>
      </c>
      <c r="F295" s="16" t="str">
        <f t="shared" si="79"/>
        <v>PDE026648987</v>
      </c>
      <c r="G295" s="16" t="str">
        <f t="shared" si="80"/>
        <v>양보순</v>
      </c>
      <c r="H295" s="16" t="str">
        <f t="shared" si="71"/>
        <v>목록(Manifest)</v>
      </c>
      <c r="I295" s="16">
        <f t="shared" si="81"/>
        <v>114.99</v>
      </c>
      <c r="J295" s="16">
        <f t="shared" si="82"/>
        <v>1</v>
      </c>
      <c r="K295" s="43">
        <f t="shared" si="83"/>
        <v>0.5</v>
      </c>
      <c r="L295" s="43">
        <f t="shared" si="84"/>
        <v>0.8</v>
      </c>
      <c r="M295" s="43">
        <f t="shared" si="84"/>
        <v>0.8</v>
      </c>
      <c r="N295" s="43">
        <f t="shared" si="72"/>
        <v>1</v>
      </c>
      <c r="O295" s="23" t="str">
        <f t="shared" si="85"/>
        <v>PDE026648987</v>
      </c>
      <c r="P295" s="51">
        <f>VLOOKUP(C295,MAPPING!$B$24:$G$27,2,0)+(N295-0.5)/0.5*VLOOKUP(C295,MAPPING!$B$24:$G$27,4,0)</f>
        <v>9350</v>
      </c>
      <c r="Q295" s="72">
        <f>VLOOKUP(C295,MAPPING!$B$24:$G$27,6,0)</f>
        <v>3.401757367653961</v>
      </c>
      <c r="R295" s="105">
        <f>Q295*VLOOKUP(C295,MAPPING!$B$24:$H$27,7,0)</f>
        <v>5508.2615999999998</v>
      </c>
      <c r="S295" s="29">
        <f>VLOOKUP(H295,MAPPING!$B$3:$D$12,3,0)</f>
        <v>0</v>
      </c>
      <c r="T295" s="67">
        <f t="shared" si="73"/>
        <v>0</v>
      </c>
      <c r="U295" s="75">
        <v>0</v>
      </c>
      <c r="V295" s="29">
        <f>(J295*VLOOKUP(M295/J295,MAPPING!$B$15:$C$22,2,10))</f>
        <v>0</v>
      </c>
      <c r="W295" s="100">
        <v>0</v>
      </c>
      <c r="X295" s="68">
        <f>IFERROR(IF($M295&lt;6.000001,0,VLOOKUP($M295,할증료!$B:$C,2,1)),0)</f>
        <v>0</v>
      </c>
      <c r="Y295" s="67">
        <v>0</v>
      </c>
      <c r="Z295" s="29">
        <f t="shared" si="74"/>
        <v>14858.2616</v>
      </c>
      <c r="AB295" s="1" t="s">
        <v>1902</v>
      </c>
      <c r="AC295" s="1" t="s">
        <v>131</v>
      </c>
      <c r="AD295" s="1" t="s">
        <v>1903</v>
      </c>
      <c r="AE295" s="1" t="s">
        <v>1949</v>
      </c>
      <c r="AF295" s="1" t="s">
        <v>387</v>
      </c>
      <c r="AG295" s="1" t="s">
        <v>388</v>
      </c>
      <c r="AH295" s="1">
        <v>34356</v>
      </c>
      <c r="AI295" s="1" t="s">
        <v>47</v>
      </c>
      <c r="AJ295" s="20">
        <v>1</v>
      </c>
      <c r="AK295" s="21">
        <v>0.5</v>
      </c>
      <c r="AL295" s="21">
        <v>0.8</v>
      </c>
      <c r="AM295" s="21">
        <v>0.8</v>
      </c>
      <c r="AN295" s="1" t="s">
        <v>48</v>
      </c>
      <c r="AO295" s="21">
        <v>114.99</v>
      </c>
      <c r="AP295" s="1" t="s">
        <v>49</v>
      </c>
      <c r="AQ295" s="1" t="s">
        <v>49</v>
      </c>
      <c r="AR295" s="1" t="s">
        <v>49</v>
      </c>
      <c r="AS295" s="1" t="s">
        <v>49</v>
      </c>
      <c r="AT295" s="1" t="s">
        <v>49</v>
      </c>
      <c r="AU295" s="1" t="s">
        <v>133</v>
      </c>
      <c r="AV295" s="1" t="s">
        <v>134</v>
      </c>
      <c r="AW295" s="1" t="s">
        <v>1950</v>
      </c>
      <c r="AX295" s="1" t="s">
        <v>47</v>
      </c>
      <c r="AY295" s="1" t="s">
        <v>50</v>
      </c>
      <c r="AZ295" s="1" t="s">
        <v>1951</v>
      </c>
      <c r="BA295" s="1" t="s">
        <v>1952</v>
      </c>
      <c r="BB295" s="1" t="s">
        <v>1952</v>
      </c>
      <c r="BC295" s="1" t="s">
        <v>252</v>
      </c>
      <c r="BD295" s="1" t="s">
        <v>253</v>
      </c>
      <c r="BE295" s="1" t="s">
        <v>135</v>
      </c>
      <c r="BF295" s="1" t="s">
        <v>52</v>
      </c>
      <c r="BG295" s="1" t="s">
        <v>53</v>
      </c>
      <c r="BH295" s="1" t="s">
        <v>47</v>
      </c>
      <c r="BI295" s="1" t="s">
        <v>159</v>
      </c>
    </row>
    <row r="296" spans="2:61" x14ac:dyDescent="0.25">
      <c r="B296" s="16">
        <f t="shared" si="75"/>
        <v>292</v>
      </c>
      <c r="C296" s="16" t="str">
        <f t="shared" si="76"/>
        <v>FRA</v>
      </c>
      <c r="D296" s="16" t="str">
        <f t="shared" si="77"/>
        <v>2025-08-13</v>
      </c>
      <c r="E296" s="16" t="str">
        <f t="shared" si="78"/>
        <v>72220339071</v>
      </c>
      <c r="F296" s="16" t="str">
        <f t="shared" si="79"/>
        <v>PDE026649233</v>
      </c>
      <c r="G296" s="16" t="str">
        <f t="shared" si="80"/>
        <v>성세진</v>
      </c>
      <c r="H296" s="16" t="str">
        <f t="shared" si="71"/>
        <v>일반(목록배제,Normal-Manifest Exception)</v>
      </c>
      <c r="I296" s="16">
        <f t="shared" si="81"/>
        <v>24.38</v>
      </c>
      <c r="J296" s="16">
        <f t="shared" si="82"/>
        <v>1</v>
      </c>
      <c r="K296" s="43">
        <f t="shared" si="83"/>
        <v>0.5</v>
      </c>
      <c r="L296" s="43">
        <f t="shared" si="84"/>
        <v>0.5</v>
      </c>
      <c r="M296" s="43">
        <f t="shared" si="84"/>
        <v>0.5</v>
      </c>
      <c r="N296" s="43">
        <f t="shared" si="72"/>
        <v>0.5</v>
      </c>
      <c r="O296" s="23" t="str">
        <f t="shared" si="85"/>
        <v>PDE026649233</v>
      </c>
      <c r="P296" s="51">
        <f>VLOOKUP(C296,MAPPING!$B$24:$G$27,2,0)+(N296-0.5)/0.5*VLOOKUP(C296,MAPPING!$B$24:$G$27,4,0)</f>
        <v>6900</v>
      </c>
      <c r="Q296" s="72">
        <f>VLOOKUP(C296,MAPPING!$B$24:$G$27,6,0)</f>
        <v>3.401757367653961</v>
      </c>
      <c r="R296" s="105">
        <f>Q296*VLOOKUP(C296,MAPPING!$B$24:$H$27,7,0)</f>
        <v>5508.2615999999998</v>
      </c>
      <c r="S296" s="29">
        <f>VLOOKUP(H296,MAPPING!$B$3:$D$12,3,0)</f>
        <v>1100</v>
      </c>
      <c r="T296" s="67">
        <f t="shared" si="73"/>
        <v>0</v>
      </c>
      <c r="U296" s="75">
        <v>0</v>
      </c>
      <c r="V296" s="29">
        <f>(J296*VLOOKUP(M296/J296,MAPPING!$B$15:$C$22,2,10))</f>
        <v>0</v>
      </c>
      <c r="W296" s="100">
        <v>0</v>
      </c>
      <c r="X296" s="68">
        <f>IFERROR(IF($M296&lt;6.000001,0,VLOOKUP($M296,할증료!$B:$C,2,1)),0)</f>
        <v>0</v>
      </c>
      <c r="Y296" s="67">
        <v>0</v>
      </c>
      <c r="Z296" s="29">
        <f t="shared" si="74"/>
        <v>13508.2616</v>
      </c>
      <c r="AB296" s="1" t="s">
        <v>1902</v>
      </c>
      <c r="AC296" s="1" t="s">
        <v>131</v>
      </c>
      <c r="AD296" s="1" t="s">
        <v>1903</v>
      </c>
      <c r="AE296" s="1" t="s">
        <v>1953</v>
      </c>
      <c r="AF296" s="1" t="s">
        <v>1954</v>
      </c>
      <c r="AG296" s="1" t="s">
        <v>1955</v>
      </c>
      <c r="AH296" s="1">
        <v>14782</v>
      </c>
      <c r="AI296" s="1" t="s">
        <v>47</v>
      </c>
      <c r="AJ296" s="20">
        <v>1</v>
      </c>
      <c r="AK296" s="21">
        <v>0.5</v>
      </c>
      <c r="AL296" s="21">
        <v>0.5</v>
      </c>
      <c r="AM296" s="21">
        <v>0.5</v>
      </c>
      <c r="AN296" s="1" t="s">
        <v>54</v>
      </c>
      <c r="AO296" s="21">
        <v>24.38</v>
      </c>
      <c r="AP296" s="1" t="s">
        <v>49</v>
      </c>
      <c r="AQ296" s="1" t="s">
        <v>49</v>
      </c>
      <c r="AR296" s="1" t="s">
        <v>49</v>
      </c>
      <c r="AS296" s="1" t="s">
        <v>49</v>
      </c>
      <c r="AT296" s="1" t="s">
        <v>49</v>
      </c>
      <c r="AU296" s="1" t="s">
        <v>133</v>
      </c>
      <c r="AV296" s="1" t="s">
        <v>134</v>
      </c>
      <c r="AW296" s="1" t="s">
        <v>195</v>
      </c>
      <c r="AX296" s="1" t="s">
        <v>47</v>
      </c>
      <c r="AY296" s="1" t="s">
        <v>50</v>
      </c>
      <c r="AZ296" s="1" t="s">
        <v>1956</v>
      </c>
      <c r="BA296" s="1" t="s">
        <v>1957</v>
      </c>
      <c r="BB296" s="1" t="s">
        <v>1957</v>
      </c>
      <c r="BC296" s="1" t="s">
        <v>252</v>
      </c>
      <c r="BD296" s="1" t="s">
        <v>253</v>
      </c>
      <c r="BE296" s="1" t="s">
        <v>135</v>
      </c>
      <c r="BF296" s="1" t="s">
        <v>52</v>
      </c>
      <c r="BG296" s="1" t="s">
        <v>53</v>
      </c>
      <c r="BH296" s="1" t="s">
        <v>47</v>
      </c>
      <c r="BI296" s="1" t="s">
        <v>159</v>
      </c>
    </row>
    <row r="297" spans="2:61" x14ac:dyDescent="0.25">
      <c r="B297" s="16">
        <f t="shared" si="75"/>
        <v>293</v>
      </c>
      <c r="C297" s="16" t="str">
        <f t="shared" si="76"/>
        <v>FRA</v>
      </c>
      <c r="D297" s="16" t="str">
        <f t="shared" si="77"/>
        <v>2025-08-14</v>
      </c>
      <c r="E297" s="16" t="str">
        <f t="shared" si="78"/>
        <v>18050214916</v>
      </c>
      <c r="F297" s="16" t="str">
        <f t="shared" si="79"/>
        <v>PDE026649275</v>
      </c>
      <c r="G297" s="16" t="str">
        <f t="shared" si="80"/>
        <v>이강태</v>
      </c>
      <c r="H297" s="16" t="str">
        <f t="shared" si="71"/>
        <v>일반(목록배제,Normal-Manifest Exception)</v>
      </c>
      <c r="I297" s="16">
        <f t="shared" si="81"/>
        <v>63.76</v>
      </c>
      <c r="J297" s="16">
        <f t="shared" si="82"/>
        <v>1</v>
      </c>
      <c r="K297" s="43">
        <f t="shared" si="83"/>
        <v>1</v>
      </c>
      <c r="L297" s="43">
        <f t="shared" si="84"/>
        <v>0.6</v>
      </c>
      <c r="M297" s="43">
        <f t="shared" si="84"/>
        <v>1</v>
      </c>
      <c r="N297" s="43">
        <f t="shared" si="72"/>
        <v>1</v>
      </c>
      <c r="O297" s="23" t="str">
        <f t="shared" si="85"/>
        <v>PDE026649275</v>
      </c>
      <c r="P297" s="51">
        <f>VLOOKUP(C297,MAPPING!$B$24:$G$27,2,0)+(N297-0.5)/0.5*VLOOKUP(C297,MAPPING!$B$24:$G$27,4,0)</f>
        <v>9350</v>
      </c>
      <c r="Q297" s="72">
        <f>VLOOKUP(C297,MAPPING!$B$24:$G$27,6,0)</f>
        <v>3.401757367653961</v>
      </c>
      <c r="R297" s="105">
        <f>Q297*VLOOKUP(C297,MAPPING!$B$24:$H$27,7,0)</f>
        <v>5508.2615999999998</v>
      </c>
      <c r="S297" s="29">
        <f>VLOOKUP(H297,MAPPING!$B$3:$D$12,3,0)</f>
        <v>1100</v>
      </c>
      <c r="T297" s="67">
        <f t="shared" si="73"/>
        <v>0</v>
      </c>
      <c r="U297" s="75">
        <v>0</v>
      </c>
      <c r="V297" s="29">
        <f>(J297*VLOOKUP(M297/J297,MAPPING!$B$15:$C$22,2,10))</f>
        <v>0</v>
      </c>
      <c r="W297" s="100">
        <v>0</v>
      </c>
      <c r="X297" s="68">
        <f>IFERROR(IF($M297&lt;6.000001,0,VLOOKUP($M297,할증료!$B:$C,2,1)),0)</f>
        <v>0</v>
      </c>
      <c r="Y297" s="67">
        <v>0</v>
      </c>
      <c r="Z297" s="29">
        <f t="shared" si="74"/>
        <v>15958.2616</v>
      </c>
      <c r="AB297" s="1" t="s">
        <v>1958</v>
      </c>
      <c r="AC297" s="1" t="s">
        <v>131</v>
      </c>
      <c r="AD297" s="1" t="s">
        <v>1959</v>
      </c>
      <c r="AE297" s="1" t="s">
        <v>1960</v>
      </c>
      <c r="AF297" s="1" t="s">
        <v>1961</v>
      </c>
      <c r="AG297" s="1" t="s">
        <v>1962</v>
      </c>
      <c r="AH297" s="1">
        <v>10496</v>
      </c>
      <c r="AI297" s="1" t="s">
        <v>47</v>
      </c>
      <c r="AJ297" s="20">
        <v>1</v>
      </c>
      <c r="AK297" s="21">
        <v>1</v>
      </c>
      <c r="AL297" s="21">
        <v>0.6</v>
      </c>
      <c r="AM297" s="21">
        <v>1</v>
      </c>
      <c r="AN297" s="1" t="s">
        <v>54</v>
      </c>
      <c r="AO297" s="21">
        <v>63.76</v>
      </c>
      <c r="AP297" s="1" t="s">
        <v>49</v>
      </c>
      <c r="AQ297" s="1" t="s">
        <v>49</v>
      </c>
      <c r="AR297" s="1" t="s">
        <v>49</v>
      </c>
      <c r="AS297" s="1" t="s">
        <v>49</v>
      </c>
      <c r="AT297" s="1" t="s">
        <v>49</v>
      </c>
      <c r="AU297" s="1" t="s">
        <v>133</v>
      </c>
      <c r="AV297" s="1" t="s">
        <v>134</v>
      </c>
      <c r="AW297" s="1" t="s">
        <v>188</v>
      </c>
      <c r="AX297" s="1" t="s">
        <v>47</v>
      </c>
      <c r="AY297" s="1" t="s">
        <v>50</v>
      </c>
      <c r="AZ297" s="1" t="s">
        <v>1963</v>
      </c>
      <c r="BA297" s="1" t="s">
        <v>1964</v>
      </c>
      <c r="BB297" s="1" t="s">
        <v>1964</v>
      </c>
      <c r="BC297" s="1" t="s">
        <v>321</v>
      </c>
      <c r="BD297" s="1" t="s">
        <v>220</v>
      </c>
      <c r="BE297" s="1" t="s">
        <v>135</v>
      </c>
      <c r="BF297" s="1" t="s">
        <v>52</v>
      </c>
      <c r="BG297" s="1" t="s">
        <v>53</v>
      </c>
      <c r="BH297" s="1" t="s">
        <v>47</v>
      </c>
      <c r="BI297" s="1" t="s">
        <v>159</v>
      </c>
    </row>
    <row r="298" spans="2:61" x14ac:dyDescent="0.25">
      <c r="B298" s="16">
        <f t="shared" si="75"/>
        <v>294</v>
      </c>
      <c r="C298" s="16" t="str">
        <f t="shared" si="76"/>
        <v>FRA</v>
      </c>
      <c r="D298" s="16" t="str">
        <f t="shared" si="77"/>
        <v>2025-08-14</v>
      </c>
      <c r="E298" s="16" t="str">
        <f t="shared" si="78"/>
        <v>18050214916</v>
      </c>
      <c r="F298" s="16" t="str">
        <f t="shared" si="79"/>
        <v>PDE026648811</v>
      </c>
      <c r="G298" s="16" t="str">
        <f t="shared" si="80"/>
        <v>아이스마트텍</v>
      </c>
      <c r="H298" s="16" t="str">
        <f t="shared" si="71"/>
        <v>간이(Simple)</v>
      </c>
      <c r="I298" s="16">
        <f t="shared" si="81"/>
        <v>250.87</v>
      </c>
      <c r="J298" s="16">
        <f t="shared" si="82"/>
        <v>1</v>
      </c>
      <c r="K298" s="43">
        <f t="shared" si="83"/>
        <v>1</v>
      </c>
      <c r="L298" s="43">
        <f t="shared" si="84"/>
        <v>1</v>
      </c>
      <c r="M298" s="43">
        <f t="shared" si="84"/>
        <v>1</v>
      </c>
      <c r="N298" s="43">
        <f t="shared" si="72"/>
        <v>1</v>
      </c>
      <c r="O298" s="23" t="str">
        <f t="shared" si="85"/>
        <v>PDE026648811</v>
      </c>
      <c r="P298" s="51">
        <f>VLOOKUP(C298,MAPPING!$B$24:$G$27,2,0)+(N298-0.5)/0.5*VLOOKUP(C298,MAPPING!$B$24:$G$27,4,0)</f>
        <v>9350</v>
      </c>
      <c r="Q298" s="72">
        <f>VLOOKUP(C298,MAPPING!$B$24:$G$27,6,0)</f>
        <v>3.401757367653961</v>
      </c>
      <c r="R298" s="105">
        <f>Q298*VLOOKUP(C298,MAPPING!$B$24:$H$27,7,0)</f>
        <v>5508.2615999999998</v>
      </c>
      <c r="S298" s="29">
        <f>VLOOKUP(H298,MAPPING!$B$3:$D$12,3,0)</f>
        <v>1100</v>
      </c>
      <c r="T298" s="67">
        <f t="shared" si="73"/>
        <v>0</v>
      </c>
      <c r="U298" s="75">
        <v>0</v>
      </c>
      <c r="V298" s="29">
        <f>(J298*VLOOKUP(M298/J298,MAPPING!$B$15:$C$22,2,10))</f>
        <v>0</v>
      </c>
      <c r="W298" s="100">
        <v>0</v>
      </c>
      <c r="X298" s="68">
        <f>IFERROR(IF($M298&lt;6.000001,0,VLOOKUP($M298,할증료!$B:$C,2,1)),0)</f>
        <v>0</v>
      </c>
      <c r="Y298" s="67">
        <v>0</v>
      </c>
      <c r="Z298" s="29">
        <f t="shared" si="74"/>
        <v>15958.2616</v>
      </c>
      <c r="AB298" s="1" t="s">
        <v>1958</v>
      </c>
      <c r="AC298" s="1" t="s">
        <v>131</v>
      </c>
      <c r="AD298" s="1" t="s">
        <v>1959</v>
      </c>
      <c r="AE298" s="1" t="s">
        <v>1965</v>
      </c>
      <c r="AF298" s="1" t="s">
        <v>1966</v>
      </c>
      <c r="AG298" s="1" t="s">
        <v>1967</v>
      </c>
      <c r="AH298" s="1">
        <v>7372</v>
      </c>
      <c r="AI298" s="1" t="s">
        <v>161</v>
      </c>
      <c r="AJ298" s="20">
        <v>1</v>
      </c>
      <c r="AK298" s="21">
        <v>1</v>
      </c>
      <c r="AL298" s="21">
        <v>1</v>
      </c>
      <c r="AM298" s="21">
        <v>1</v>
      </c>
      <c r="AN298" s="1" t="s">
        <v>56</v>
      </c>
      <c r="AO298" s="21">
        <v>250.87</v>
      </c>
      <c r="AP298" s="1" t="s">
        <v>49</v>
      </c>
      <c r="AQ298" s="1" t="s">
        <v>49</v>
      </c>
      <c r="AR298" s="1" t="s">
        <v>49</v>
      </c>
      <c r="AS298" s="1" t="s">
        <v>49</v>
      </c>
      <c r="AT298" s="1" t="s">
        <v>49</v>
      </c>
      <c r="AU298" s="1" t="s">
        <v>133</v>
      </c>
      <c r="AV298" s="1" t="s">
        <v>134</v>
      </c>
      <c r="AW298" s="1" t="s">
        <v>1968</v>
      </c>
      <c r="AX298" s="1" t="s">
        <v>47</v>
      </c>
      <c r="AY298" s="1" t="s">
        <v>50</v>
      </c>
      <c r="AZ298" s="1" t="s">
        <v>1969</v>
      </c>
      <c r="BA298" s="1" t="s">
        <v>1970</v>
      </c>
      <c r="BB298" s="1" t="s">
        <v>1970</v>
      </c>
      <c r="BC298" s="1" t="s">
        <v>321</v>
      </c>
      <c r="BD298" s="1" t="s">
        <v>220</v>
      </c>
      <c r="BE298" s="1" t="s">
        <v>135</v>
      </c>
      <c r="BF298" s="1" t="s">
        <v>52</v>
      </c>
      <c r="BG298" s="1" t="s">
        <v>53</v>
      </c>
      <c r="BH298" s="1" t="s">
        <v>47</v>
      </c>
      <c r="BI298" s="1" t="s">
        <v>159</v>
      </c>
    </row>
    <row r="299" spans="2:61" x14ac:dyDescent="0.25">
      <c r="B299" s="16">
        <f t="shared" si="75"/>
        <v>295</v>
      </c>
      <c r="C299" s="16" t="str">
        <f t="shared" si="76"/>
        <v>FRA</v>
      </c>
      <c r="D299" s="16" t="str">
        <f t="shared" si="77"/>
        <v>2025-08-14</v>
      </c>
      <c r="E299" s="16" t="str">
        <f t="shared" si="78"/>
        <v>18050214916</v>
      </c>
      <c r="F299" s="16" t="str">
        <f t="shared" si="79"/>
        <v>PDE026649232</v>
      </c>
      <c r="G299" s="16" t="str">
        <f t="shared" si="80"/>
        <v>이영수</v>
      </c>
      <c r="H299" s="16" t="str">
        <f t="shared" si="71"/>
        <v>일반(목록배제,Normal-Manifest Exception)</v>
      </c>
      <c r="I299" s="16">
        <f t="shared" si="81"/>
        <v>64.650000000000006</v>
      </c>
      <c r="J299" s="16">
        <f t="shared" si="82"/>
        <v>1</v>
      </c>
      <c r="K299" s="43">
        <f t="shared" si="83"/>
        <v>0.5</v>
      </c>
      <c r="L299" s="43">
        <f t="shared" si="84"/>
        <v>0.5</v>
      </c>
      <c r="M299" s="43">
        <f t="shared" si="84"/>
        <v>0.5</v>
      </c>
      <c r="N299" s="43">
        <f t="shared" si="72"/>
        <v>0.5</v>
      </c>
      <c r="O299" s="23" t="str">
        <f t="shared" si="85"/>
        <v>PDE026649232</v>
      </c>
      <c r="P299" s="51">
        <f>VLOOKUP(C299,MAPPING!$B$24:$G$27,2,0)+(N299-0.5)/0.5*VLOOKUP(C299,MAPPING!$B$24:$G$27,4,0)</f>
        <v>6900</v>
      </c>
      <c r="Q299" s="72">
        <f>VLOOKUP(C299,MAPPING!$B$24:$G$27,6,0)</f>
        <v>3.401757367653961</v>
      </c>
      <c r="R299" s="105">
        <f>Q299*VLOOKUP(C299,MAPPING!$B$24:$H$27,7,0)</f>
        <v>5508.2615999999998</v>
      </c>
      <c r="S299" s="29">
        <f>VLOOKUP(H299,MAPPING!$B$3:$D$12,3,0)</f>
        <v>1100</v>
      </c>
      <c r="T299" s="67">
        <f t="shared" si="73"/>
        <v>0</v>
      </c>
      <c r="U299" s="75">
        <v>0</v>
      </c>
      <c r="V299" s="29">
        <f>(J299*VLOOKUP(M299/J299,MAPPING!$B$15:$C$22,2,10))</f>
        <v>0</v>
      </c>
      <c r="W299" s="100">
        <v>0</v>
      </c>
      <c r="X299" s="68">
        <f>IFERROR(IF($M299&lt;6.000001,0,VLOOKUP($M299,할증료!$B:$C,2,1)),0)</f>
        <v>0</v>
      </c>
      <c r="Y299" s="67">
        <v>0</v>
      </c>
      <c r="Z299" s="29">
        <f t="shared" si="74"/>
        <v>13508.2616</v>
      </c>
      <c r="AB299" s="1" t="s">
        <v>1958</v>
      </c>
      <c r="AC299" s="1" t="s">
        <v>131</v>
      </c>
      <c r="AD299" s="1" t="s">
        <v>1959</v>
      </c>
      <c r="AE299" s="1" t="s">
        <v>1971</v>
      </c>
      <c r="AF299" s="1" t="s">
        <v>1972</v>
      </c>
      <c r="AG299" s="1" t="s">
        <v>1973</v>
      </c>
      <c r="AH299" s="1">
        <v>61408</v>
      </c>
      <c r="AI299" s="1" t="s">
        <v>47</v>
      </c>
      <c r="AJ299" s="20">
        <v>1</v>
      </c>
      <c r="AK299" s="21">
        <v>0.5</v>
      </c>
      <c r="AL299" s="21">
        <v>0.5</v>
      </c>
      <c r="AM299" s="21">
        <v>0.5</v>
      </c>
      <c r="AN299" s="1" t="s">
        <v>54</v>
      </c>
      <c r="AO299" s="21">
        <v>64.650000000000006</v>
      </c>
      <c r="AP299" s="1" t="s">
        <v>49</v>
      </c>
      <c r="AQ299" s="1" t="s">
        <v>49</v>
      </c>
      <c r="AR299" s="1" t="s">
        <v>49</v>
      </c>
      <c r="AS299" s="1" t="s">
        <v>49</v>
      </c>
      <c r="AT299" s="1" t="s">
        <v>49</v>
      </c>
      <c r="AU299" s="1" t="s">
        <v>133</v>
      </c>
      <c r="AV299" s="1" t="s">
        <v>134</v>
      </c>
      <c r="AW299" s="1" t="s">
        <v>195</v>
      </c>
      <c r="AX299" s="1" t="s">
        <v>47</v>
      </c>
      <c r="AY299" s="1" t="s">
        <v>50</v>
      </c>
      <c r="AZ299" s="1" t="s">
        <v>1974</v>
      </c>
      <c r="BA299" s="1" t="s">
        <v>1975</v>
      </c>
      <c r="BB299" s="1" t="s">
        <v>1975</v>
      </c>
      <c r="BC299" s="1" t="s">
        <v>321</v>
      </c>
      <c r="BD299" s="1" t="s">
        <v>220</v>
      </c>
      <c r="BE299" s="1" t="s">
        <v>135</v>
      </c>
      <c r="BF299" s="1" t="s">
        <v>52</v>
      </c>
      <c r="BG299" s="1" t="s">
        <v>53</v>
      </c>
      <c r="BH299" s="1" t="s">
        <v>47</v>
      </c>
      <c r="BI299" s="1" t="s">
        <v>159</v>
      </c>
    </row>
    <row r="300" spans="2:61" x14ac:dyDescent="0.25">
      <c r="B300" s="16">
        <f t="shared" si="75"/>
        <v>296</v>
      </c>
      <c r="C300" s="16" t="str">
        <f t="shared" si="76"/>
        <v>FRA</v>
      </c>
      <c r="D300" s="16" t="str">
        <f t="shared" si="77"/>
        <v>2025-08-14</v>
      </c>
      <c r="E300" s="16" t="str">
        <f t="shared" si="78"/>
        <v>18050214916</v>
      </c>
      <c r="F300" s="16" t="str">
        <f t="shared" si="79"/>
        <v>PDE026649231</v>
      </c>
      <c r="G300" s="16" t="str">
        <f t="shared" si="80"/>
        <v>윤길호</v>
      </c>
      <c r="H300" s="16" t="str">
        <f t="shared" si="71"/>
        <v>일반(목록배제,Normal-Manifest Exception)</v>
      </c>
      <c r="I300" s="16">
        <f t="shared" si="81"/>
        <v>64.650000000000006</v>
      </c>
      <c r="J300" s="16">
        <f t="shared" si="82"/>
        <v>1</v>
      </c>
      <c r="K300" s="43">
        <f t="shared" si="83"/>
        <v>0.5</v>
      </c>
      <c r="L300" s="43">
        <f t="shared" si="84"/>
        <v>0.5</v>
      </c>
      <c r="M300" s="43">
        <f t="shared" si="84"/>
        <v>0.5</v>
      </c>
      <c r="N300" s="43">
        <f t="shared" si="72"/>
        <v>0.5</v>
      </c>
      <c r="O300" s="23" t="str">
        <f t="shared" si="85"/>
        <v>PDE026649231</v>
      </c>
      <c r="P300" s="51">
        <f>VLOOKUP(C300,MAPPING!$B$24:$G$27,2,0)+(N300-0.5)/0.5*VLOOKUP(C300,MAPPING!$B$24:$G$27,4,0)</f>
        <v>6900</v>
      </c>
      <c r="Q300" s="72">
        <f>VLOOKUP(C300,MAPPING!$B$24:$G$27,6,0)</f>
        <v>3.401757367653961</v>
      </c>
      <c r="R300" s="105">
        <f>Q300*VLOOKUP(C300,MAPPING!$B$24:$H$27,7,0)</f>
        <v>5508.2615999999998</v>
      </c>
      <c r="S300" s="29">
        <f>VLOOKUP(H300,MAPPING!$B$3:$D$12,3,0)</f>
        <v>1100</v>
      </c>
      <c r="T300" s="67">
        <f t="shared" si="73"/>
        <v>0</v>
      </c>
      <c r="U300" s="75">
        <v>0</v>
      </c>
      <c r="V300" s="29">
        <f>(J300*VLOOKUP(M300/J300,MAPPING!$B$15:$C$22,2,10))</f>
        <v>0</v>
      </c>
      <c r="W300" s="100">
        <v>0</v>
      </c>
      <c r="X300" s="68">
        <f>IFERROR(IF($M300&lt;6.000001,0,VLOOKUP($M300,할증료!$B:$C,2,1)),0)</f>
        <v>0</v>
      </c>
      <c r="Y300" s="67">
        <v>0</v>
      </c>
      <c r="Z300" s="29">
        <f t="shared" si="74"/>
        <v>13508.2616</v>
      </c>
      <c r="AB300" s="1" t="s">
        <v>1958</v>
      </c>
      <c r="AC300" s="1" t="s">
        <v>131</v>
      </c>
      <c r="AD300" s="1" t="s">
        <v>1959</v>
      </c>
      <c r="AE300" s="1" t="s">
        <v>1976</v>
      </c>
      <c r="AF300" s="1" t="s">
        <v>473</v>
      </c>
      <c r="AG300" s="1" t="s">
        <v>474</v>
      </c>
      <c r="AH300" s="1">
        <v>30021</v>
      </c>
      <c r="AI300" s="1" t="s">
        <v>47</v>
      </c>
      <c r="AJ300" s="20">
        <v>1</v>
      </c>
      <c r="AK300" s="21">
        <v>0.5</v>
      </c>
      <c r="AL300" s="21">
        <v>0.5</v>
      </c>
      <c r="AM300" s="21">
        <v>0.5</v>
      </c>
      <c r="AN300" s="1" t="s">
        <v>54</v>
      </c>
      <c r="AO300" s="21">
        <v>64.650000000000006</v>
      </c>
      <c r="AP300" s="1" t="s">
        <v>49</v>
      </c>
      <c r="AQ300" s="1" t="s">
        <v>49</v>
      </c>
      <c r="AR300" s="1" t="s">
        <v>49</v>
      </c>
      <c r="AS300" s="1" t="s">
        <v>49</v>
      </c>
      <c r="AT300" s="1" t="s">
        <v>49</v>
      </c>
      <c r="AU300" s="1" t="s">
        <v>133</v>
      </c>
      <c r="AV300" s="1" t="s">
        <v>134</v>
      </c>
      <c r="AW300" s="1" t="s">
        <v>195</v>
      </c>
      <c r="AX300" s="1" t="s">
        <v>47</v>
      </c>
      <c r="AY300" s="1" t="s">
        <v>50</v>
      </c>
      <c r="AZ300" s="1" t="s">
        <v>1977</v>
      </c>
      <c r="BA300" s="1" t="s">
        <v>1978</v>
      </c>
      <c r="BB300" s="1" t="s">
        <v>1978</v>
      </c>
      <c r="BC300" s="1" t="s">
        <v>321</v>
      </c>
      <c r="BD300" s="1" t="s">
        <v>220</v>
      </c>
      <c r="BE300" s="1" t="s">
        <v>135</v>
      </c>
      <c r="BF300" s="1" t="s">
        <v>52</v>
      </c>
      <c r="BG300" s="1" t="s">
        <v>53</v>
      </c>
      <c r="BH300" s="1" t="s">
        <v>47</v>
      </c>
      <c r="BI300" s="1" t="s">
        <v>159</v>
      </c>
    </row>
    <row r="301" spans="2:61" x14ac:dyDescent="0.25">
      <c r="B301" s="16">
        <f t="shared" si="75"/>
        <v>297</v>
      </c>
      <c r="C301" s="16" t="str">
        <f t="shared" si="76"/>
        <v>FRA</v>
      </c>
      <c r="D301" s="16" t="str">
        <f t="shared" si="77"/>
        <v>2025-08-14</v>
      </c>
      <c r="E301" s="16" t="str">
        <f t="shared" si="78"/>
        <v>18050214916</v>
      </c>
      <c r="F301" s="16" t="str">
        <f t="shared" si="79"/>
        <v>PDE026649219</v>
      </c>
      <c r="G301" s="16" t="str">
        <f t="shared" si="80"/>
        <v>박민교</v>
      </c>
      <c r="H301" s="16" t="str">
        <f t="shared" si="71"/>
        <v>일반(목록배제,Normal-Manifest Exception)</v>
      </c>
      <c r="I301" s="16">
        <f t="shared" si="81"/>
        <v>104.54</v>
      </c>
      <c r="J301" s="16">
        <f t="shared" si="82"/>
        <v>1</v>
      </c>
      <c r="K301" s="43">
        <f t="shared" si="83"/>
        <v>0.5</v>
      </c>
      <c r="L301" s="43">
        <f t="shared" si="84"/>
        <v>0.5</v>
      </c>
      <c r="M301" s="43">
        <f t="shared" si="84"/>
        <v>0.5</v>
      </c>
      <c r="N301" s="43">
        <f t="shared" si="72"/>
        <v>0.5</v>
      </c>
      <c r="O301" s="23" t="str">
        <f t="shared" si="85"/>
        <v>PDE026649219</v>
      </c>
      <c r="P301" s="51">
        <f>VLOOKUP(C301,MAPPING!$B$24:$G$27,2,0)+(N301-0.5)/0.5*VLOOKUP(C301,MAPPING!$B$24:$G$27,4,0)</f>
        <v>6900</v>
      </c>
      <c r="Q301" s="72">
        <f>VLOOKUP(C301,MAPPING!$B$24:$G$27,6,0)</f>
        <v>3.401757367653961</v>
      </c>
      <c r="R301" s="105">
        <f>Q301*VLOOKUP(C301,MAPPING!$B$24:$H$27,7,0)</f>
        <v>5508.2615999999998</v>
      </c>
      <c r="S301" s="29">
        <f>VLOOKUP(H301,MAPPING!$B$3:$D$12,3,0)</f>
        <v>1100</v>
      </c>
      <c r="T301" s="67">
        <f t="shared" si="73"/>
        <v>0</v>
      </c>
      <c r="U301" s="75">
        <v>0</v>
      </c>
      <c r="V301" s="29">
        <f>(J301*VLOOKUP(M301/J301,MAPPING!$B$15:$C$22,2,10))</f>
        <v>0</v>
      </c>
      <c r="W301" s="100">
        <v>0</v>
      </c>
      <c r="X301" s="68">
        <f>IFERROR(IF($M301&lt;6.000001,0,VLOOKUP($M301,할증료!$B:$C,2,1)),0)</f>
        <v>0</v>
      </c>
      <c r="Y301" s="67">
        <v>0</v>
      </c>
      <c r="Z301" s="29">
        <f t="shared" si="74"/>
        <v>13508.2616</v>
      </c>
      <c r="AB301" s="1" t="s">
        <v>1958</v>
      </c>
      <c r="AC301" s="1" t="s">
        <v>131</v>
      </c>
      <c r="AD301" s="1" t="s">
        <v>1959</v>
      </c>
      <c r="AE301" s="1" t="s">
        <v>1979</v>
      </c>
      <c r="AF301" s="1" t="s">
        <v>1980</v>
      </c>
      <c r="AG301" s="1" t="s">
        <v>1981</v>
      </c>
      <c r="AH301" s="1">
        <v>5666</v>
      </c>
      <c r="AI301" s="1" t="s">
        <v>47</v>
      </c>
      <c r="AJ301" s="20">
        <v>1</v>
      </c>
      <c r="AK301" s="21">
        <v>0.5</v>
      </c>
      <c r="AL301" s="21">
        <v>0.5</v>
      </c>
      <c r="AM301" s="21">
        <v>0.5</v>
      </c>
      <c r="AN301" s="1" t="s">
        <v>54</v>
      </c>
      <c r="AO301" s="21">
        <v>104.54</v>
      </c>
      <c r="AP301" s="1" t="s">
        <v>49</v>
      </c>
      <c r="AQ301" s="1" t="s">
        <v>49</v>
      </c>
      <c r="AR301" s="1" t="s">
        <v>49</v>
      </c>
      <c r="AS301" s="1" t="s">
        <v>49</v>
      </c>
      <c r="AT301" s="1" t="s">
        <v>49</v>
      </c>
      <c r="AU301" s="1" t="s">
        <v>133</v>
      </c>
      <c r="AV301" s="1" t="s">
        <v>134</v>
      </c>
      <c r="AW301" s="1" t="s">
        <v>1982</v>
      </c>
      <c r="AX301" s="1" t="s">
        <v>47</v>
      </c>
      <c r="AY301" s="1" t="s">
        <v>50</v>
      </c>
      <c r="AZ301" s="1" t="s">
        <v>1983</v>
      </c>
      <c r="BA301" s="1" t="s">
        <v>1984</v>
      </c>
      <c r="BB301" s="1" t="s">
        <v>1984</v>
      </c>
      <c r="BC301" s="1" t="s">
        <v>321</v>
      </c>
      <c r="BD301" s="1" t="s">
        <v>220</v>
      </c>
      <c r="BE301" s="1" t="s">
        <v>135</v>
      </c>
      <c r="BF301" s="1" t="s">
        <v>52</v>
      </c>
      <c r="BG301" s="1" t="s">
        <v>53</v>
      </c>
      <c r="BH301" s="1" t="s">
        <v>47</v>
      </c>
      <c r="BI301" s="1" t="s">
        <v>159</v>
      </c>
    </row>
    <row r="302" spans="2:61" x14ac:dyDescent="0.25">
      <c r="B302" s="16">
        <f t="shared" si="75"/>
        <v>298</v>
      </c>
      <c r="C302" s="16" t="str">
        <f t="shared" si="76"/>
        <v>FRA</v>
      </c>
      <c r="D302" s="16" t="str">
        <f t="shared" si="77"/>
        <v>2025-08-14</v>
      </c>
      <c r="E302" s="16" t="str">
        <f t="shared" si="78"/>
        <v>18050214916</v>
      </c>
      <c r="F302" s="16" t="str">
        <f t="shared" si="79"/>
        <v>PDE026649191</v>
      </c>
      <c r="G302" s="16" t="str">
        <f t="shared" si="80"/>
        <v>김태균</v>
      </c>
      <c r="H302" s="16" t="str">
        <f t="shared" si="71"/>
        <v>목록(Manifest)</v>
      </c>
      <c r="I302" s="16">
        <f t="shared" si="81"/>
        <v>90.02</v>
      </c>
      <c r="J302" s="16">
        <f t="shared" si="82"/>
        <v>1</v>
      </c>
      <c r="K302" s="43">
        <f t="shared" si="83"/>
        <v>0.5</v>
      </c>
      <c r="L302" s="43">
        <f t="shared" si="84"/>
        <v>0.5</v>
      </c>
      <c r="M302" s="43">
        <f t="shared" si="84"/>
        <v>0.5</v>
      </c>
      <c r="N302" s="43">
        <f t="shared" si="72"/>
        <v>0.5</v>
      </c>
      <c r="O302" s="23" t="str">
        <f t="shared" si="85"/>
        <v>PDE026649191</v>
      </c>
      <c r="P302" s="51">
        <f>VLOOKUP(C302,MAPPING!$B$24:$G$27,2,0)+(N302-0.5)/0.5*VLOOKUP(C302,MAPPING!$B$24:$G$27,4,0)</f>
        <v>6900</v>
      </c>
      <c r="Q302" s="72">
        <f>VLOOKUP(C302,MAPPING!$B$24:$G$27,6,0)</f>
        <v>3.401757367653961</v>
      </c>
      <c r="R302" s="105">
        <f>Q302*VLOOKUP(C302,MAPPING!$B$24:$H$27,7,0)</f>
        <v>5508.2615999999998</v>
      </c>
      <c r="S302" s="29">
        <f>VLOOKUP(H302,MAPPING!$B$3:$D$12,3,0)</f>
        <v>0</v>
      </c>
      <c r="T302" s="67">
        <f t="shared" si="73"/>
        <v>0</v>
      </c>
      <c r="U302" s="75">
        <v>0</v>
      </c>
      <c r="V302" s="29">
        <f>(J302*VLOOKUP(M302/J302,MAPPING!$B$15:$C$22,2,10))</f>
        <v>0</v>
      </c>
      <c r="W302" s="100">
        <v>0</v>
      </c>
      <c r="X302" s="68">
        <f>IFERROR(IF($M302&lt;6.000001,0,VLOOKUP($M302,할증료!$B:$C,2,1)),0)</f>
        <v>0</v>
      </c>
      <c r="Y302" s="67">
        <v>0</v>
      </c>
      <c r="Z302" s="29">
        <f t="shared" si="74"/>
        <v>12408.2616</v>
      </c>
      <c r="AB302" s="1" t="s">
        <v>1958</v>
      </c>
      <c r="AC302" s="1" t="s">
        <v>131</v>
      </c>
      <c r="AD302" s="1" t="s">
        <v>1959</v>
      </c>
      <c r="AE302" s="1" t="s">
        <v>1985</v>
      </c>
      <c r="AF302" s="1" t="s">
        <v>1986</v>
      </c>
      <c r="AG302" s="1" t="s">
        <v>1987</v>
      </c>
      <c r="AH302" s="1">
        <v>10415</v>
      </c>
      <c r="AI302" s="1" t="s">
        <v>47</v>
      </c>
      <c r="AJ302" s="20">
        <v>1</v>
      </c>
      <c r="AK302" s="21">
        <v>0.5</v>
      </c>
      <c r="AL302" s="21">
        <v>0.5</v>
      </c>
      <c r="AM302" s="21">
        <v>0.5</v>
      </c>
      <c r="AN302" s="1" t="s">
        <v>48</v>
      </c>
      <c r="AO302" s="21">
        <v>90.02</v>
      </c>
      <c r="AP302" s="1" t="s">
        <v>49</v>
      </c>
      <c r="AQ302" s="1" t="s">
        <v>49</v>
      </c>
      <c r="AR302" s="1" t="s">
        <v>49</v>
      </c>
      <c r="AS302" s="1" t="s">
        <v>49</v>
      </c>
      <c r="AT302" s="1" t="s">
        <v>49</v>
      </c>
      <c r="AU302" s="1" t="s">
        <v>133</v>
      </c>
      <c r="AV302" s="1" t="s">
        <v>134</v>
      </c>
      <c r="AW302" s="1" t="s">
        <v>1988</v>
      </c>
      <c r="AX302" s="1" t="s">
        <v>47</v>
      </c>
      <c r="AY302" s="1" t="s">
        <v>50</v>
      </c>
      <c r="AZ302" s="1" t="s">
        <v>1989</v>
      </c>
      <c r="BA302" s="1" t="s">
        <v>1990</v>
      </c>
      <c r="BB302" s="1" t="s">
        <v>1990</v>
      </c>
      <c r="BC302" s="1" t="s">
        <v>321</v>
      </c>
      <c r="BD302" s="1" t="s">
        <v>220</v>
      </c>
      <c r="BE302" s="1" t="s">
        <v>135</v>
      </c>
      <c r="BF302" s="1" t="s">
        <v>52</v>
      </c>
      <c r="BG302" s="1" t="s">
        <v>53</v>
      </c>
      <c r="BH302" s="1" t="s">
        <v>47</v>
      </c>
      <c r="BI302" s="1" t="s">
        <v>159</v>
      </c>
    </row>
    <row r="303" spans="2:61" x14ac:dyDescent="0.25">
      <c r="B303" s="16">
        <f t="shared" si="75"/>
        <v>299</v>
      </c>
      <c r="C303" s="16" t="str">
        <f t="shared" si="76"/>
        <v>FRA</v>
      </c>
      <c r="D303" s="16" t="str">
        <f t="shared" si="77"/>
        <v>2025-08-14</v>
      </c>
      <c r="E303" s="16" t="str">
        <f t="shared" si="78"/>
        <v>18050214916</v>
      </c>
      <c r="F303" s="16" t="str">
        <f t="shared" si="79"/>
        <v>PDE026649190</v>
      </c>
      <c r="G303" s="16" t="str">
        <f t="shared" si="80"/>
        <v>김태균</v>
      </c>
      <c r="H303" s="16" t="str">
        <f t="shared" si="71"/>
        <v>간이(Simple)</v>
      </c>
      <c r="I303" s="16">
        <f t="shared" si="81"/>
        <v>159.71</v>
      </c>
      <c r="J303" s="16">
        <f t="shared" si="82"/>
        <v>1</v>
      </c>
      <c r="K303" s="43">
        <f t="shared" si="83"/>
        <v>0.5</v>
      </c>
      <c r="L303" s="43">
        <f t="shared" si="84"/>
        <v>0.5</v>
      </c>
      <c r="M303" s="43">
        <f t="shared" si="84"/>
        <v>0.5</v>
      </c>
      <c r="N303" s="43">
        <f t="shared" si="72"/>
        <v>0.5</v>
      </c>
      <c r="O303" s="23" t="str">
        <f t="shared" si="85"/>
        <v>PDE026649190</v>
      </c>
      <c r="P303" s="51">
        <f>VLOOKUP(C303,MAPPING!$B$24:$G$27,2,0)+(N303-0.5)/0.5*VLOOKUP(C303,MAPPING!$B$24:$G$27,4,0)</f>
        <v>6900</v>
      </c>
      <c r="Q303" s="72">
        <f>VLOOKUP(C303,MAPPING!$B$24:$G$27,6,0)</f>
        <v>3.401757367653961</v>
      </c>
      <c r="R303" s="105">
        <f>Q303*VLOOKUP(C303,MAPPING!$B$24:$H$27,7,0)</f>
        <v>5508.2615999999998</v>
      </c>
      <c r="S303" s="29">
        <f>VLOOKUP(H303,MAPPING!$B$3:$D$12,3,0)</f>
        <v>1100</v>
      </c>
      <c r="T303" s="67">
        <f t="shared" si="73"/>
        <v>0</v>
      </c>
      <c r="U303" s="75">
        <v>0</v>
      </c>
      <c r="V303" s="29">
        <f>(J303*VLOOKUP(M303/J303,MAPPING!$B$15:$C$22,2,10))</f>
        <v>0</v>
      </c>
      <c r="W303" s="100">
        <v>0</v>
      </c>
      <c r="X303" s="68">
        <f>IFERROR(IF($M303&lt;6.000001,0,VLOOKUP($M303,할증료!$B:$C,2,1)),0)</f>
        <v>0</v>
      </c>
      <c r="Y303" s="67">
        <v>0</v>
      </c>
      <c r="Z303" s="29">
        <f t="shared" si="74"/>
        <v>13508.2616</v>
      </c>
      <c r="AB303" s="1" t="s">
        <v>1958</v>
      </c>
      <c r="AC303" s="1" t="s">
        <v>131</v>
      </c>
      <c r="AD303" s="1" t="s">
        <v>1959</v>
      </c>
      <c r="AE303" s="1" t="s">
        <v>1991</v>
      </c>
      <c r="AF303" s="1" t="s">
        <v>1986</v>
      </c>
      <c r="AG303" s="1" t="s">
        <v>1987</v>
      </c>
      <c r="AH303" s="1">
        <v>10415</v>
      </c>
      <c r="AI303" s="1" t="s">
        <v>47</v>
      </c>
      <c r="AJ303" s="20">
        <v>1</v>
      </c>
      <c r="AK303" s="21">
        <v>0.5</v>
      </c>
      <c r="AL303" s="21">
        <v>0.5</v>
      </c>
      <c r="AM303" s="21">
        <v>0.5</v>
      </c>
      <c r="AN303" s="1" t="s">
        <v>56</v>
      </c>
      <c r="AO303" s="21">
        <v>159.71</v>
      </c>
      <c r="AP303" s="1" t="s">
        <v>49</v>
      </c>
      <c r="AQ303" s="1" t="s">
        <v>49</v>
      </c>
      <c r="AR303" s="1" t="s">
        <v>49</v>
      </c>
      <c r="AS303" s="1" t="s">
        <v>49</v>
      </c>
      <c r="AT303" s="1" t="s">
        <v>49</v>
      </c>
      <c r="AU303" s="1" t="s">
        <v>133</v>
      </c>
      <c r="AV303" s="1" t="s">
        <v>134</v>
      </c>
      <c r="AW303" s="1" t="s">
        <v>1992</v>
      </c>
      <c r="AX303" s="1" t="s">
        <v>47</v>
      </c>
      <c r="AY303" s="1" t="s">
        <v>50</v>
      </c>
      <c r="AZ303" s="1" t="s">
        <v>1993</v>
      </c>
      <c r="BA303" s="1" t="s">
        <v>1994</v>
      </c>
      <c r="BB303" s="1" t="s">
        <v>1994</v>
      </c>
      <c r="BC303" s="1" t="s">
        <v>321</v>
      </c>
      <c r="BD303" s="1" t="s">
        <v>220</v>
      </c>
      <c r="BE303" s="1" t="s">
        <v>135</v>
      </c>
      <c r="BF303" s="1" t="s">
        <v>52</v>
      </c>
      <c r="BG303" s="1" t="s">
        <v>53</v>
      </c>
      <c r="BH303" s="1" t="s">
        <v>47</v>
      </c>
      <c r="BI303" s="1" t="s">
        <v>159</v>
      </c>
    </row>
    <row r="304" spans="2:61" x14ac:dyDescent="0.25">
      <c r="B304" s="16">
        <f t="shared" si="75"/>
        <v>300</v>
      </c>
      <c r="C304" s="16" t="str">
        <f t="shared" si="76"/>
        <v>FRA</v>
      </c>
      <c r="D304" s="16" t="str">
        <f t="shared" si="77"/>
        <v>2025-08-14</v>
      </c>
      <c r="E304" s="16" t="str">
        <f t="shared" si="78"/>
        <v>18050214916</v>
      </c>
      <c r="F304" s="16" t="str">
        <f t="shared" si="79"/>
        <v>PDE026649165</v>
      </c>
      <c r="G304" s="16" t="str">
        <f t="shared" si="80"/>
        <v>조석준</v>
      </c>
      <c r="H304" s="16" t="str">
        <f t="shared" si="71"/>
        <v>목록(Manifest)</v>
      </c>
      <c r="I304" s="16">
        <f t="shared" si="81"/>
        <v>137.06</v>
      </c>
      <c r="J304" s="16">
        <f t="shared" si="82"/>
        <v>1</v>
      </c>
      <c r="K304" s="43">
        <f t="shared" si="83"/>
        <v>0.5</v>
      </c>
      <c r="L304" s="43">
        <f t="shared" si="84"/>
        <v>0.4</v>
      </c>
      <c r="M304" s="43">
        <f t="shared" si="84"/>
        <v>0.5</v>
      </c>
      <c r="N304" s="43">
        <f t="shared" si="72"/>
        <v>0.5</v>
      </c>
      <c r="O304" s="23" t="str">
        <f t="shared" si="85"/>
        <v>PDE026649165</v>
      </c>
      <c r="P304" s="51">
        <f>VLOOKUP(C304,MAPPING!$B$24:$G$27,2,0)+(N304-0.5)/0.5*VLOOKUP(C304,MAPPING!$B$24:$G$27,4,0)</f>
        <v>6900</v>
      </c>
      <c r="Q304" s="72">
        <f>VLOOKUP(C304,MAPPING!$B$24:$G$27,6,0)</f>
        <v>3.401757367653961</v>
      </c>
      <c r="R304" s="105">
        <f>Q304*VLOOKUP(C304,MAPPING!$B$24:$H$27,7,0)</f>
        <v>5508.2615999999998</v>
      </c>
      <c r="S304" s="29">
        <f>VLOOKUP(H304,MAPPING!$B$3:$D$12,3,0)</f>
        <v>0</v>
      </c>
      <c r="T304" s="67">
        <f t="shared" si="73"/>
        <v>0</v>
      </c>
      <c r="U304" s="75">
        <v>0</v>
      </c>
      <c r="V304" s="29">
        <f>(J304*VLOOKUP(M304/J304,MAPPING!$B$15:$C$22,2,10))</f>
        <v>0</v>
      </c>
      <c r="W304" s="100">
        <v>0</v>
      </c>
      <c r="X304" s="68">
        <f>IFERROR(IF($M304&lt;6.000001,0,VLOOKUP($M304,할증료!$B:$C,2,1)),0)</f>
        <v>0</v>
      </c>
      <c r="Y304" s="67">
        <v>0</v>
      </c>
      <c r="Z304" s="29">
        <f t="shared" si="74"/>
        <v>12408.2616</v>
      </c>
      <c r="AB304" s="1" t="s">
        <v>1958</v>
      </c>
      <c r="AC304" s="1" t="s">
        <v>131</v>
      </c>
      <c r="AD304" s="1" t="s">
        <v>1959</v>
      </c>
      <c r="AE304" s="1" t="s">
        <v>1995</v>
      </c>
      <c r="AF304" s="1" t="s">
        <v>1996</v>
      </c>
      <c r="AG304" s="1" t="s">
        <v>1997</v>
      </c>
      <c r="AH304" s="1">
        <v>33115</v>
      </c>
      <c r="AI304" s="1" t="s">
        <v>47</v>
      </c>
      <c r="AJ304" s="20">
        <v>1</v>
      </c>
      <c r="AK304" s="21">
        <v>0.5</v>
      </c>
      <c r="AL304" s="21">
        <v>0.4</v>
      </c>
      <c r="AM304" s="21">
        <v>0.5</v>
      </c>
      <c r="AN304" s="1" t="s">
        <v>48</v>
      </c>
      <c r="AO304" s="21">
        <v>137.06</v>
      </c>
      <c r="AP304" s="1" t="s">
        <v>49</v>
      </c>
      <c r="AQ304" s="1" t="s">
        <v>49</v>
      </c>
      <c r="AR304" s="1" t="s">
        <v>49</v>
      </c>
      <c r="AS304" s="1" t="s">
        <v>49</v>
      </c>
      <c r="AT304" s="1" t="s">
        <v>49</v>
      </c>
      <c r="AU304" s="1" t="s">
        <v>133</v>
      </c>
      <c r="AV304" s="1" t="s">
        <v>134</v>
      </c>
      <c r="AW304" s="1" t="s">
        <v>1998</v>
      </c>
      <c r="AX304" s="1" t="s">
        <v>47</v>
      </c>
      <c r="AY304" s="1" t="s">
        <v>50</v>
      </c>
      <c r="AZ304" s="1" t="s">
        <v>1999</v>
      </c>
      <c r="BA304" s="1" t="s">
        <v>2000</v>
      </c>
      <c r="BB304" s="1" t="s">
        <v>2000</v>
      </c>
      <c r="BC304" s="1" t="s">
        <v>321</v>
      </c>
      <c r="BD304" s="1" t="s">
        <v>220</v>
      </c>
      <c r="BE304" s="1" t="s">
        <v>135</v>
      </c>
      <c r="BF304" s="1" t="s">
        <v>52</v>
      </c>
      <c r="BG304" s="1" t="s">
        <v>53</v>
      </c>
      <c r="BH304" s="1" t="s">
        <v>47</v>
      </c>
      <c r="BI304" s="1" t="s">
        <v>159</v>
      </c>
    </row>
    <row r="305" spans="2:61" x14ac:dyDescent="0.25">
      <c r="B305" s="16">
        <f t="shared" si="75"/>
        <v>301</v>
      </c>
      <c r="C305" s="16" t="str">
        <f t="shared" si="76"/>
        <v>FRA</v>
      </c>
      <c r="D305" s="16" t="str">
        <f t="shared" si="77"/>
        <v>2025-08-14</v>
      </c>
      <c r="E305" s="16" t="str">
        <f t="shared" si="78"/>
        <v>18050214916</v>
      </c>
      <c r="F305" s="16" t="str">
        <f t="shared" si="79"/>
        <v>PDE026649274</v>
      </c>
      <c r="G305" s="16" t="str">
        <f t="shared" si="80"/>
        <v>이원경</v>
      </c>
      <c r="H305" s="16" t="str">
        <f t="shared" si="71"/>
        <v>일반(목록배제,Normal-Manifest Exception)</v>
      </c>
      <c r="I305" s="16">
        <f t="shared" si="81"/>
        <v>46.29</v>
      </c>
      <c r="J305" s="16">
        <f t="shared" si="82"/>
        <v>1</v>
      </c>
      <c r="K305" s="43">
        <f t="shared" si="83"/>
        <v>0.5</v>
      </c>
      <c r="L305" s="43">
        <f t="shared" si="84"/>
        <v>0.5</v>
      </c>
      <c r="M305" s="43">
        <f t="shared" si="84"/>
        <v>0.5</v>
      </c>
      <c r="N305" s="43">
        <f t="shared" si="72"/>
        <v>0.5</v>
      </c>
      <c r="O305" s="23" t="str">
        <f t="shared" si="85"/>
        <v>PDE026649274</v>
      </c>
      <c r="P305" s="51">
        <f>VLOOKUP(C305,MAPPING!$B$24:$G$27,2,0)+(N305-0.5)/0.5*VLOOKUP(C305,MAPPING!$B$24:$G$27,4,0)</f>
        <v>6900</v>
      </c>
      <c r="Q305" s="72">
        <f>VLOOKUP(C305,MAPPING!$B$24:$G$27,6,0)</f>
        <v>3.401757367653961</v>
      </c>
      <c r="R305" s="105">
        <f>Q305*VLOOKUP(C305,MAPPING!$B$24:$H$27,7,0)</f>
        <v>5508.2615999999998</v>
      </c>
      <c r="S305" s="29">
        <f>VLOOKUP(H305,MAPPING!$B$3:$D$12,3,0)</f>
        <v>1100</v>
      </c>
      <c r="T305" s="67">
        <f t="shared" si="73"/>
        <v>0</v>
      </c>
      <c r="U305" s="75">
        <v>0</v>
      </c>
      <c r="V305" s="29">
        <f>(J305*VLOOKUP(M305/J305,MAPPING!$B$15:$C$22,2,10))</f>
        <v>0</v>
      </c>
      <c r="W305" s="100">
        <v>0</v>
      </c>
      <c r="X305" s="68">
        <f>IFERROR(IF($M305&lt;6.000001,0,VLOOKUP($M305,할증료!$B:$C,2,1)),0)</f>
        <v>0</v>
      </c>
      <c r="Y305" s="67">
        <v>0</v>
      </c>
      <c r="Z305" s="29">
        <f t="shared" si="74"/>
        <v>13508.2616</v>
      </c>
      <c r="AB305" s="1" t="s">
        <v>1958</v>
      </c>
      <c r="AC305" s="1" t="s">
        <v>131</v>
      </c>
      <c r="AD305" s="1" t="s">
        <v>1959</v>
      </c>
      <c r="AE305" s="1" t="s">
        <v>2001</v>
      </c>
      <c r="AF305" s="1" t="s">
        <v>191</v>
      </c>
      <c r="AG305" s="1" t="s">
        <v>2002</v>
      </c>
      <c r="AH305" s="1">
        <v>42038</v>
      </c>
      <c r="AI305" s="1" t="s">
        <v>47</v>
      </c>
      <c r="AJ305" s="20">
        <v>1</v>
      </c>
      <c r="AK305" s="21">
        <v>0.5</v>
      </c>
      <c r="AL305" s="21">
        <v>0.5</v>
      </c>
      <c r="AM305" s="21">
        <v>0.5</v>
      </c>
      <c r="AN305" s="1" t="s">
        <v>54</v>
      </c>
      <c r="AO305" s="21">
        <v>46.29</v>
      </c>
      <c r="AP305" s="1" t="s">
        <v>49</v>
      </c>
      <c r="AQ305" s="1" t="s">
        <v>49</v>
      </c>
      <c r="AR305" s="1" t="s">
        <v>49</v>
      </c>
      <c r="AS305" s="1" t="s">
        <v>49</v>
      </c>
      <c r="AT305" s="1" t="s">
        <v>49</v>
      </c>
      <c r="AU305" s="1" t="s">
        <v>133</v>
      </c>
      <c r="AV305" s="1" t="s">
        <v>134</v>
      </c>
      <c r="AW305" s="1" t="s">
        <v>188</v>
      </c>
      <c r="AX305" s="1" t="s">
        <v>47</v>
      </c>
      <c r="AY305" s="1" t="s">
        <v>50</v>
      </c>
      <c r="AZ305" s="1" t="s">
        <v>2003</v>
      </c>
      <c r="BA305" s="1" t="s">
        <v>2004</v>
      </c>
      <c r="BB305" s="1" t="s">
        <v>2004</v>
      </c>
      <c r="BC305" s="1" t="s">
        <v>321</v>
      </c>
      <c r="BD305" s="1" t="s">
        <v>220</v>
      </c>
      <c r="BE305" s="1" t="s">
        <v>135</v>
      </c>
      <c r="BF305" s="1" t="s">
        <v>52</v>
      </c>
      <c r="BG305" s="1" t="s">
        <v>53</v>
      </c>
      <c r="BH305" s="1" t="s">
        <v>47</v>
      </c>
      <c r="BI305" s="1" t="s">
        <v>159</v>
      </c>
    </row>
    <row r="306" spans="2:61" x14ac:dyDescent="0.25">
      <c r="B306" s="16">
        <f t="shared" si="75"/>
        <v>302</v>
      </c>
      <c r="C306" s="16" t="str">
        <f t="shared" si="76"/>
        <v>FRA</v>
      </c>
      <c r="D306" s="16" t="str">
        <f t="shared" si="77"/>
        <v>2025-08-14</v>
      </c>
      <c r="E306" s="16" t="str">
        <f t="shared" si="78"/>
        <v>18050214916</v>
      </c>
      <c r="F306" s="16" t="str">
        <f t="shared" si="79"/>
        <v>PDE026649273</v>
      </c>
      <c r="G306" s="16" t="str">
        <f t="shared" si="80"/>
        <v>김승휴</v>
      </c>
      <c r="H306" s="16" t="str">
        <f t="shared" si="71"/>
        <v>일반(목록배제,Normal-Manifest Exception)</v>
      </c>
      <c r="I306" s="16">
        <f t="shared" si="81"/>
        <v>22.61</v>
      </c>
      <c r="J306" s="16">
        <f t="shared" si="82"/>
        <v>1</v>
      </c>
      <c r="K306" s="43">
        <f t="shared" si="83"/>
        <v>0.5</v>
      </c>
      <c r="L306" s="43">
        <f t="shared" si="84"/>
        <v>0.5</v>
      </c>
      <c r="M306" s="43">
        <f t="shared" si="84"/>
        <v>0.5</v>
      </c>
      <c r="N306" s="43">
        <f t="shared" si="72"/>
        <v>0.5</v>
      </c>
      <c r="O306" s="23" t="str">
        <f t="shared" si="85"/>
        <v>PDE026649273</v>
      </c>
      <c r="P306" s="51">
        <f>VLOOKUP(C306,MAPPING!$B$24:$G$27,2,0)+(N306-0.5)/0.5*VLOOKUP(C306,MAPPING!$B$24:$G$27,4,0)</f>
        <v>6900</v>
      </c>
      <c r="Q306" s="72">
        <f>VLOOKUP(C306,MAPPING!$B$24:$G$27,6,0)</f>
        <v>3.401757367653961</v>
      </c>
      <c r="R306" s="105">
        <f>Q306*VLOOKUP(C306,MAPPING!$B$24:$H$27,7,0)</f>
        <v>5508.2615999999998</v>
      </c>
      <c r="S306" s="29">
        <f>VLOOKUP(H306,MAPPING!$B$3:$D$12,3,0)</f>
        <v>1100</v>
      </c>
      <c r="T306" s="67">
        <f t="shared" si="73"/>
        <v>0</v>
      </c>
      <c r="U306" s="75">
        <v>0</v>
      </c>
      <c r="V306" s="29">
        <f>(J306*VLOOKUP(M306/J306,MAPPING!$B$15:$C$22,2,10))</f>
        <v>0</v>
      </c>
      <c r="W306" s="100">
        <v>0</v>
      </c>
      <c r="X306" s="68">
        <f>IFERROR(IF($M306&lt;6.000001,0,VLOOKUP($M306,할증료!$B:$C,2,1)),0)</f>
        <v>0</v>
      </c>
      <c r="Y306" s="67">
        <v>0</v>
      </c>
      <c r="Z306" s="29">
        <f t="shared" si="74"/>
        <v>13508.2616</v>
      </c>
      <c r="AB306" s="1" t="s">
        <v>1958</v>
      </c>
      <c r="AC306" s="1" t="s">
        <v>131</v>
      </c>
      <c r="AD306" s="1" t="s">
        <v>1959</v>
      </c>
      <c r="AE306" s="1" t="s">
        <v>2005</v>
      </c>
      <c r="AF306" s="1" t="s">
        <v>2006</v>
      </c>
      <c r="AG306" s="1" t="s">
        <v>2007</v>
      </c>
      <c r="AH306" s="1">
        <v>11712</v>
      </c>
      <c r="AI306" s="1" t="s">
        <v>47</v>
      </c>
      <c r="AJ306" s="20">
        <v>1</v>
      </c>
      <c r="AK306" s="21">
        <v>0.5</v>
      </c>
      <c r="AL306" s="21">
        <v>0.5</v>
      </c>
      <c r="AM306" s="21">
        <v>0.5</v>
      </c>
      <c r="AN306" s="1" t="s">
        <v>54</v>
      </c>
      <c r="AO306" s="21">
        <v>22.61</v>
      </c>
      <c r="AP306" s="1" t="s">
        <v>49</v>
      </c>
      <c r="AQ306" s="1" t="s">
        <v>49</v>
      </c>
      <c r="AR306" s="1" t="s">
        <v>49</v>
      </c>
      <c r="AS306" s="1" t="s">
        <v>49</v>
      </c>
      <c r="AT306" s="1" t="s">
        <v>49</v>
      </c>
      <c r="AU306" s="1" t="s">
        <v>133</v>
      </c>
      <c r="AV306" s="1" t="s">
        <v>134</v>
      </c>
      <c r="AW306" s="1" t="s">
        <v>188</v>
      </c>
      <c r="AX306" s="1" t="s">
        <v>47</v>
      </c>
      <c r="AY306" s="1" t="s">
        <v>50</v>
      </c>
      <c r="AZ306" s="1" t="s">
        <v>2008</v>
      </c>
      <c r="BA306" s="1" t="s">
        <v>2009</v>
      </c>
      <c r="BB306" s="1" t="s">
        <v>2009</v>
      </c>
      <c r="BC306" s="1" t="s">
        <v>321</v>
      </c>
      <c r="BD306" s="1" t="s">
        <v>220</v>
      </c>
      <c r="BE306" s="1" t="s">
        <v>135</v>
      </c>
      <c r="BF306" s="1" t="s">
        <v>52</v>
      </c>
      <c r="BG306" s="1" t="s">
        <v>53</v>
      </c>
      <c r="BH306" s="1" t="s">
        <v>47</v>
      </c>
      <c r="BI306" s="1" t="s">
        <v>159</v>
      </c>
    </row>
    <row r="307" spans="2:61" x14ac:dyDescent="0.25">
      <c r="B307" s="16">
        <f t="shared" si="75"/>
        <v>303</v>
      </c>
      <c r="C307" s="16" t="str">
        <f t="shared" si="76"/>
        <v>FRA</v>
      </c>
      <c r="D307" s="16" t="str">
        <f t="shared" si="77"/>
        <v>2025-08-14</v>
      </c>
      <c r="E307" s="16" t="str">
        <f t="shared" si="78"/>
        <v>18050214916</v>
      </c>
      <c r="F307" s="16" t="str">
        <f t="shared" si="79"/>
        <v>PDE026649272</v>
      </c>
      <c r="G307" s="16" t="str">
        <f t="shared" si="80"/>
        <v>민지수</v>
      </c>
      <c r="H307" s="16" t="str">
        <f t="shared" si="71"/>
        <v>일반(목록배제,Normal-Manifest Exception)</v>
      </c>
      <c r="I307" s="16">
        <f t="shared" si="81"/>
        <v>68.88</v>
      </c>
      <c r="J307" s="16">
        <f t="shared" si="82"/>
        <v>1</v>
      </c>
      <c r="K307" s="43">
        <f t="shared" si="83"/>
        <v>0.5</v>
      </c>
      <c r="L307" s="43">
        <f t="shared" si="84"/>
        <v>0.5</v>
      </c>
      <c r="M307" s="43">
        <f t="shared" si="84"/>
        <v>0.5</v>
      </c>
      <c r="N307" s="43">
        <f t="shared" si="72"/>
        <v>0.5</v>
      </c>
      <c r="O307" s="23" t="str">
        <f t="shared" si="85"/>
        <v>PDE026649272</v>
      </c>
      <c r="P307" s="51">
        <f>VLOOKUP(C307,MAPPING!$B$24:$G$27,2,0)+(N307-0.5)/0.5*VLOOKUP(C307,MAPPING!$B$24:$G$27,4,0)</f>
        <v>6900</v>
      </c>
      <c r="Q307" s="72">
        <f>VLOOKUP(C307,MAPPING!$B$24:$G$27,6,0)</f>
        <v>3.401757367653961</v>
      </c>
      <c r="R307" s="105">
        <f>Q307*VLOOKUP(C307,MAPPING!$B$24:$H$27,7,0)</f>
        <v>5508.2615999999998</v>
      </c>
      <c r="S307" s="29">
        <f>VLOOKUP(H307,MAPPING!$B$3:$D$12,3,0)</f>
        <v>1100</v>
      </c>
      <c r="T307" s="67">
        <f t="shared" si="73"/>
        <v>0</v>
      </c>
      <c r="U307" s="75">
        <v>0</v>
      </c>
      <c r="V307" s="29">
        <f>(J307*VLOOKUP(M307/J307,MAPPING!$B$15:$C$22,2,10))</f>
        <v>0</v>
      </c>
      <c r="W307" s="100">
        <v>0</v>
      </c>
      <c r="X307" s="68">
        <f>IFERROR(IF($M307&lt;6.000001,0,VLOOKUP($M307,할증료!$B:$C,2,1)),0)</f>
        <v>0</v>
      </c>
      <c r="Y307" s="67">
        <v>0</v>
      </c>
      <c r="Z307" s="29">
        <f t="shared" si="74"/>
        <v>13508.2616</v>
      </c>
      <c r="AB307" s="1" t="s">
        <v>1958</v>
      </c>
      <c r="AC307" s="1" t="s">
        <v>131</v>
      </c>
      <c r="AD307" s="1" t="s">
        <v>1959</v>
      </c>
      <c r="AE307" s="1" t="s">
        <v>2010</v>
      </c>
      <c r="AF307" s="1" t="s">
        <v>2011</v>
      </c>
      <c r="AG307" s="1" t="s">
        <v>2012</v>
      </c>
      <c r="AH307" s="1">
        <v>6527</v>
      </c>
      <c r="AI307" s="1" t="s">
        <v>47</v>
      </c>
      <c r="AJ307" s="20">
        <v>1</v>
      </c>
      <c r="AK307" s="21">
        <v>0.5</v>
      </c>
      <c r="AL307" s="21">
        <v>0.5</v>
      </c>
      <c r="AM307" s="21">
        <v>0.5</v>
      </c>
      <c r="AN307" s="1" t="s">
        <v>54</v>
      </c>
      <c r="AO307" s="21">
        <v>68.88</v>
      </c>
      <c r="AP307" s="1" t="s">
        <v>49</v>
      </c>
      <c r="AQ307" s="1" t="s">
        <v>49</v>
      </c>
      <c r="AR307" s="1" t="s">
        <v>49</v>
      </c>
      <c r="AS307" s="1" t="s">
        <v>49</v>
      </c>
      <c r="AT307" s="1" t="s">
        <v>49</v>
      </c>
      <c r="AU307" s="1" t="s">
        <v>133</v>
      </c>
      <c r="AV307" s="1" t="s">
        <v>134</v>
      </c>
      <c r="AW307" s="1" t="s">
        <v>188</v>
      </c>
      <c r="AX307" s="1" t="s">
        <v>47</v>
      </c>
      <c r="AY307" s="1" t="s">
        <v>50</v>
      </c>
      <c r="AZ307" s="1" t="s">
        <v>2013</v>
      </c>
      <c r="BA307" s="1" t="s">
        <v>2014</v>
      </c>
      <c r="BB307" s="1" t="s">
        <v>2014</v>
      </c>
      <c r="BC307" s="1" t="s">
        <v>321</v>
      </c>
      <c r="BD307" s="1" t="s">
        <v>220</v>
      </c>
      <c r="BE307" s="1" t="s">
        <v>135</v>
      </c>
      <c r="BF307" s="1" t="s">
        <v>52</v>
      </c>
      <c r="BG307" s="1" t="s">
        <v>53</v>
      </c>
      <c r="BH307" s="1" t="s">
        <v>47</v>
      </c>
      <c r="BI307" s="1" t="s">
        <v>159</v>
      </c>
    </row>
    <row r="308" spans="2:61" x14ac:dyDescent="0.25">
      <c r="B308" s="16">
        <f t="shared" si="75"/>
        <v>304</v>
      </c>
      <c r="C308" s="16" t="str">
        <f t="shared" si="76"/>
        <v>FRA</v>
      </c>
      <c r="D308" s="16" t="str">
        <f t="shared" si="77"/>
        <v>2025-08-14</v>
      </c>
      <c r="E308" s="16" t="str">
        <f t="shared" si="78"/>
        <v>18050214916</v>
      </c>
      <c r="F308" s="16" t="str">
        <f t="shared" si="79"/>
        <v>PDE026649271</v>
      </c>
      <c r="G308" s="16" t="str">
        <f t="shared" si="80"/>
        <v>설시연</v>
      </c>
      <c r="H308" s="16" t="str">
        <f t="shared" si="71"/>
        <v>일반(목록배제,Normal-Manifest Exception)</v>
      </c>
      <c r="I308" s="16">
        <f t="shared" si="81"/>
        <v>105.73</v>
      </c>
      <c r="J308" s="16">
        <f t="shared" si="82"/>
        <v>1</v>
      </c>
      <c r="K308" s="43">
        <f t="shared" si="83"/>
        <v>1</v>
      </c>
      <c r="L308" s="43">
        <f t="shared" si="84"/>
        <v>0.6</v>
      </c>
      <c r="M308" s="43">
        <f t="shared" si="84"/>
        <v>1</v>
      </c>
      <c r="N308" s="43">
        <f t="shared" si="72"/>
        <v>1</v>
      </c>
      <c r="O308" s="23" t="str">
        <f t="shared" si="85"/>
        <v>PDE026649271</v>
      </c>
      <c r="P308" s="51">
        <f>VLOOKUP(C308,MAPPING!$B$24:$G$27,2,0)+(N308-0.5)/0.5*VLOOKUP(C308,MAPPING!$B$24:$G$27,4,0)</f>
        <v>9350</v>
      </c>
      <c r="Q308" s="72">
        <f>VLOOKUP(C308,MAPPING!$B$24:$G$27,6,0)</f>
        <v>3.401757367653961</v>
      </c>
      <c r="R308" s="105">
        <f>Q308*VLOOKUP(C308,MAPPING!$B$24:$H$27,7,0)</f>
        <v>5508.2615999999998</v>
      </c>
      <c r="S308" s="29">
        <f>VLOOKUP(H308,MAPPING!$B$3:$D$12,3,0)</f>
        <v>1100</v>
      </c>
      <c r="T308" s="67">
        <f t="shared" si="73"/>
        <v>0</v>
      </c>
      <c r="U308" s="75">
        <v>0</v>
      </c>
      <c r="V308" s="29">
        <f>(J308*VLOOKUP(M308/J308,MAPPING!$B$15:$C$22,2,10))</f>
        <v>0</v>
      </c>
      <c r="W308" s="100">
        <v>0</v>
      </c>
      <c r="X308" s="68">
        <f>IFERROR(IF($M308&lt;6.000001,0,VLOOKUP($M308,할증료!$B:$C,2,1)),0)</f>
        <v>0</v>
      </c>
      <c r="Y308" s="67">
        <v>0</v>
      </c>
      <c r="Z308" s="29">
        <f t="shared" si="74"/>
        <v>15958.2616</v>
      </c>
      <c r="AB308" s="1" t="s">
        <v>1958</v>
      </c>
      <c r="AC308" s="1" t="s">
        <v>131</v>
      </c>
      <c r="AD308" s="1" t="s">
        <v>1959</v>
      </c>
      <c r="AE308" s="1" t="s">
        <v>2015</v>
      </c>
      <c r="AF308" s="1" t="s">
        <v>498</v>
      </c>
      <c r="AG308" s="1" t="s">
        <v>499</v>
      </c>
      <c r="AH308" s="1">
        <v>10933</v>
      </c>
      <c r="AI308" s="1" t="s">
        <v>47</v>
      </c>
      <c r="AJ308" s="20">
        <v>1</v>
      </c>
      <c r="AK308" s="21">
        <v>1</v>
      </c>
      <c r="AL308" s="21">
        <v>0.6</v>
      </c>
      <c r="AM308" s="21">
        <v>1</v>
      </c>
      <c r="AN308" s="1" t="s">
        <v>54</v>
      </c>
      <c r="AO308" s="21">
        <v>105.73</v>
      </c>
      <c r="AP308" s="1" t="s">
        <v>49</v>
      </c>
      <c r="AQ308" s="1" t="s">
        <v>49</v>
      </c>
      <c r="AR308" s="1" t="s">
        <v>49</v>
      </c>
      <c r="AS308" s="1" t="s">
        <v>49</v>
      </c>
      <c r="AT308" s="1" t="s">
        <v>49</v>
      </c>
      <c r="AU308" s="1" t="s">
        <v>133</v>
      </c>
      <c r="AV308" s="1" t="s">
        <v>134</v>
      </c>
      <c r="AW308" s="1" t="s">
        <v>188</v>
      </c>
      <c r="AX308" s="1" t="s">
        <v>47</v>
      </c>
      <c r="AY308" s="1" t="s">
        <v>50</v>
      </c>
      <c r="AZ308" s="1" t="s">
        <v>2016</v>
      </c>
      <c r="BA308" s="1" t="s">
        <v>2017</v>
      </c>
      <c r="BB308" s="1" t="s">
        <v>2017</v>
      </c>
      <c r="BC308" s="1" t="s">
        <v>321</v>
      </c>
      <c r="BD308" s="1" t="s">
        <v>220</v>
      </c>
      <c r="BE308" s="1" t="s">
        <v>135</v>
      </c>
      <c r="BF308" s="1" t="s">
        <v>52</v>
      </c>
      <c r="BG308" s="1" t="s">
        <v>53</v>
      </c>
      <c r="BH308" s="1" t="s">
        <v>47</v>
      </c>
      <c r="BI308" s="1" t="s">
        <v>159</v>
      </c>
    </row>
    <row r="309" spans="2:61" x14ac:dyDescent="0.25">
      <c r="B309" s="16">
        <f t="shared" si="75"/>
        <v>305</v>
      </c>
      <c r="C309" s="16" t="str">
        <f t="shared" si="76"/>
        <v>FRA</v>
      </c>
      <c r="D309" s="16" t="str">
        <f t="shared" si="77"/>
        <v>2025-08-14</v>
      </c>
      <c r="E309" s="16" t="str">
        <f t="shared" si="78"/>
        <v>18050214916</v>
      </c>
      <c r="F309" s="16" t="str">
        <f t="shared" si="79"/>
        <v>PDE026649270</v>
      </c>
      <c r="G309" s="16" t="str">
        <f t="shared" si="80"/>
        <v>이성식</v>
      </c>
      <c r="H309" s="16" t="str">
        <f t="shared" si="71"/>
        <v>일반(목록배제,Normal-Manifest Exception)</v>
      </c>
      <c r="I309" s="16">
        <f t="shared" si="81"/>
        <v>20.93</v>
      </c>
      <c r="J309" s="16">
        <f t="shared" si="82"/>
        <v>1</v>
      </c>
      <c r="K309" s="43">
        <f t="shared" si="83"/>
        <v>0.5</v>
      </c>
      <c r="L309" s="43">
        <f t="shared" si="84"/>
        <v>0.5</v>
      </c>
      <c r="M309" s="43">
        <f t="shared" si="84"/>
        <v>0.5</v>
      </c>
      <c r="N309" s="43">
        <f t="shared" si="72"/>
        <v>0.5</v>
      </c>
      <c r="O309" s="23" t="str">
        <f t="shared" si="85"/>
        <v>PDE026649270</v>
      </c>
      <c r="P309" s="51">
        <f>VLOOKUP(C309,MAPPING!$B$24:$G$27,2,0)+(N309-0.5)/0.5*VLOOKUP(C309,MAPPING!$B$24:$G$27,4,0)</f>
        <v>6900</v>
      </c>
      <c r="Q309" s="72">
        <f>VLOOKUP(C309,MAPPING!$B$24:$G$27,6,0)</f>
        <v>3.401757367653961</v>
      </c>
      <c r="R309" s="105">
        <f>Q309*VLOOKUP(C309,MAPPING!$B$24:$H$27,7,0)</f>
        <v>5508.2615999999998</v>
      </c>
      <c r="S309" s="29">
        <f>VLOOKUP(H309,MAPPING!$B$3:$D$12,3,0)</f>
        <v>1100</v>
      </c>
      <c r="T309" s="67">
        <f t="shared" si="73"/>
        <v>0</v>
      </c>
      <c r="U309" s="75">
        <v>0</v>
      </c>
      <c r="V309" s="29">
        <f>(J309*VLOOKUP(M309/J309,MAPPING!$B$15:$C$22,2,10))</f>
        <v>0</v>
      </c>
      <c r="W309" s="100">
        <v>0</v>
      </c>
      <c r="X309" s="68">
        <f>IFERROR(IF($M309&lt;6.000001,0,VLOOKUP($M309,할증료!$B:$C,2,1)),0)</f>
        <v>0</v>
      </c>
      <c r="Y309" s="67">
        <v>0</v>
      </c>
      <c r="Z309" s="29">
        <f t="shared" si="74"/>
        <v>13508.2616</v>
      </c>
      <c r="AB309" s="1" t="s">
        <v>1958</v>
      </c>
      <c r="AC309" s="1" t="s">
        <v>131</v>
      </c>
      <c r="AD309" s="1" t="s">
        <v>1959</v>
      </c>
      <c r="AE309" s="1" t="s">
        <v>2018</v>
      </c>
      <c r="AF309" s="1" t="s">
        <v>2019</v>
      </c>
      <c r="AG309" s="1" t="s">
        <v>2020</v>
      </c>
      <c r="AH309" s="1">
        <v>51006</v>
      </c>
      <c r="AI309" s="1" t="s">
        <v>47</v>
      </c>
      <c r="AJ309" s="20">
        <v>1</v>
      </c>
      <c r="AK309" s="21">
        <v>0.5</v>
      </c>
      <c r="AL309" s="21">
        <v>0.5</v>
      </c>
      <c r="AM309" s="21">
        <v>0.5</v>
      </c>
      <c r="AN309" s="1" t="s">
        <v>54</v>
      </c>
      <c r="AO309" s="21">
        <v>20.93</v>
      </c>
      <c r="AP309" s="1" t="s">
        <v>49</v>
      </c>
      <c r="AQ309" s="1" t="s">
        <v>49</v>
      </c>
      <c r="AR309" s="1" t="s">
        <v>49</v>
      </c>
      <c r="AS309" s="1" t="s">
        <v>49</v>
      </c>
      <c r="AT309" s="1" t="s">
        <v>49</v>
      </c>
      <c r="AU309" s="1" t="s">
        <v>133</v>
      </c>
      <c r="AV309" s="1" t="s">
        <v>134</v>
      </c>
      <c r="AW309" s="1" t="s">
        <v>195</v>
      </c>
      <c r="AX309" s="1" t="s">
        <v>47</v>
      </c>
      <c r="AY309" s="1" t="s">
        <v>50</v>
      </c>
      <c r="AZ309" s="1" t="s">
        <v>2021</v>
      </c>
      <c r="BA309" s="1" t="s">
        <v>2022</v>
      </c>
      <c r="BB309" s="1" t="s">
        <v>2022</v>
      </c>
      <c r="BC309" s="1" t="s">
        <v>321</v>
      </c>
      <c r="BD309" s="1" t="s">
        <v>220</v>
      </c>
      <c r="BE309" s="1" t="s">
        <v>135</v>
      </c>
      <c r="BF309" s="1" t="s">
        <v>52</v>
      </c>
      <c r="BG309" s="1" t="s">
        <v>53</v>
      </c>
      <c r="BH309" s="1" t="s">
        <v>47</v>
      </c>
      <c r="BI309" s="1" t="s">
        <v>159</v>
      </c>
    </row>
    <row r="310" spans="2:61" x14ac:dyDescent="0.25">
      <c r="B310" s="16">
        <f t="shared" si="75"/>
        <v>306</v>
      </c>
      <c r="C310" s="16" t="str">
        <f t="shared" si="76"/>
        <v>FRA</v>
      </c>
      <c r="D310" s="16" t="str">
        <f t="shared" si="77"/>
        <v>2025-08-14</v>
      </c>
      <c r="E310" s="16" t="str">
        <f t="shared" si="78"/>
        <v>18050214916</v>
      </c>
      <c r="F310" s="16" t="str">
        <f t="shared" si="79"/>
        <v>PDE026649248</v>
      </c>
      <c r="G310" s="16" t="str">
        <f t="shared" si="80"/>
        <v>양세희</v>
      </c>
      <c r="H310" s="16" t="str">
        <f t="shared" si="71"/>
        <v>목록(Manifest)</v>
      </c>
      <c r="I310" s="16">
        <f t="shared" si="81"/>
        <v>120.28</v>
      </c>
      <c r="J310" s="16">
        <f t="shared" si="82"/>
        <v>1</v>
      </c>
      <c r="K310" s="43">
        <f t="shared" si="83"/>
        <v>1.5</v>
      </c>
      <c r="L310" s="43">
        <f t="shared" si="84"/>
        <v>2.8</v>
      </c>
      <c r="M310" s="43">
        <f t="shared" si="84"/>
        <v>2.8</v>
      </c>
      <c r="N310" s="43">
        <f t="shared" si="72"/>
        <v>3</v>
      </c>
      <c r="O310" s="23" t="str">
        <f t="shared" si="85"/>
        <v>PDE026649248</v>
      </c>
      <c r="P310" s="51">
        <f>VLOOKUP(C310,MAPPING!$B$24:$G$27,2,0)+(N310-0.5)/0.5*VLOOKUP(C310,MAPPING!$B$24:$G$27,4,0)</f>
        <v>19150</v>
      </c>
      <c r="Q310" s="72">
        <f>VLOOKUP(C310,MAPPING!$B$24:$G$27,6,0)</f>
        <v>3.401757367653961</v>
      </c>
      <c r="R310" s="105">
        <f>Q310*VLOOKUP(C310,MAPPING!$B$24:$H$27,7,0)</f>
        <v>5508.2615999999998</v>
      </c>
      <c r="S310" s="29">
        <f>VLOOKUP(H310,MAPPING!$B$3:$D$12,3,0)</f>
        <v>0</v>
      </c>
      <c r="T310" s="67">
        <f t="shared" si="73"/>
        <v>0</v>
      </c>
      <c r="U310" s="75">
        <v>0</v>
      </c>
      <c r="V310" s="29">
        <f>(J310*VLOOKUP(M310/J310,MAPPING!$B$15:$C$22,2,10))</f>
        <v>550</v>
      </c>
      <c r="W310" s="100">
        <v>0</v>
      </c>
      <c r="X310" s="68">
        <f>IFERROR(IF($M310&lt;6.000001,0,VLOOKUP($M310,할증료!$B:$C,2,1)),0)</f>
        <v>0</v>
      </c>
      <c r="Y310" s="67">
        <v>0</v>
      </c>
      <c r="Z310" s="29">
        <f t="shared" si="74"/>
        <v>25208.261599999998</v>
      </c>
      <c r="AB310" s="1" t="s">
        <v>1958</v>
      </c>
      <c r="AC310" s="1" t="s">
        <v>131</v>
      </c>
      <c r="AD310" s="1" t="s">
        <v>1959</v>
      </c>
      <c r="AE310" s="1" t="s">
        <v>2023</v>
      </c>
      <c r="AF310" s="1" t="s">
        <v>2024</v>
      </c>
      <c r="AG310" s="1" t="s">
        <v>2025</v>
      </c>
      <c r="AH310" s="1">
        <v>52860</v>
      </c>
      <c r="AI310" s="1" t="s">
        <v>47</v>
      </c>
      <c r="AJ310" s="20">
        <v>1</v>
      </c>
      <c r="AK310" s="21">
        <v>1.5</v>
      </c>
      <c r="AL310" s="21">
        <v>2.8</v>
      </c>
      <c r="AM310" s="21">
        <v>2.8</v>
      </c>
      <c r="AN310" s="1" t="s">
        <v>48</v>
      </c>
      <c r="AO310" s="21">
        <v>120.28</v>
      </c>
      <c r="AP310" s="1" t="s">
        <v>49</v>
      </c>
      <c r="AQ310" s="1" t="s">
        <v>49</v>
      </c>
      <c r="AR310" s="1" t="s">
        <v>49</v>
      </c>
      <c r="AS310" s="1" t="s">
        <v>49</v>
      </c>
      <c r="AT310" s="1" t="s">
        <v>49</v>
      </c>
      <c r="AU310" s="1" t="s">
        <v>133</v>
      </c>
      <c r="AV310" s="1" t="s">
        <v>134</v>
      </c>
      <c r="AW310" s="1" t="s">
        <v>2026</v>
      </c>
      <c r="AX310" s="1" t="s">
        <v>47</v>
      </c>
      <c r="AY310" s="1" t="s">
        <v>50</v>
      </c>
      <c r="AZ310" s="1" t="s">
        <v>2027</v>
      </c>
      <c r="BA310" s="1" t="s">
        <v>2028</v>
      </c>
      <c r="BB310" s="1" t="s">
        <v>2028</v>
      </c>
      <c r="BC310" s="1" t="s">
        <v>321</v>
      </c>
      <c r="BD310" s="1" t="s">
        <v>220</v>
      </c>
      <c r="BE310" s="1" t="s">
        <v>135</v>
      </c>
      <c r="BF310" s="1" t="s">
        <v>52</v>
      </c>
      <c r="BG310" s="1" t="s">
        <v>53</v>
      </c>
      <c r="BH310" s="1" t="s">
        <v>47</v>
      </c>
      <c r="BI310" s="1" t="s">
        <v>159</v>
      </c>
    </row>
    <row r="311" spans="2:61" x14ac:dyDescent="0.25">
      <c r="B311" s="16">
        <f t="shared" si="75"/>
        <v>307</v>
      </c>
      <c r="C311" s="16" t="str">
        <f t="shared" si="76"/>
        <v>FRA</v>
      </c>
      <c r="D311" s="16" t="str">
        <f t="shared" si="77"/>
        <v>2025-08-14</v>
      </c>
      <c r="E311" s="16" t="str">
        <f t="shared" si="78"/>
        <v>18050214916</v>
      </c>
      <c r="F311" s="16" t="str">
        <f t="shared" si="79"/>
        <v>PDE026649245</v>
      </c>
      <c r="G311" s="16" t="str">
        <f t="shared" si="80"/>
        <v>김지윤</v>
      </c>
      <c r="H311" s="16" t="str">
        <f t="shared" si="71"/>
        <v>목록(Manifest)</v>
      </c>
      <c r="I311" s="16">
        <f t="shared" si="81"/>
        <v>81.31</v>
      </c>
      <c r="J311" s="16">
        <f t="shared" si="82"/>
        <v>1</v>
      </c>
      <c r="K311" s="43">
        <f t="shared" si="83"/>
        <v>0.5</v>
      </c>
      <c r="L311" s="43">
        <f t="shared" si="84"/>
        <v>0.5</v>
      </c>
      <c r="M311" s="43">
        <f t="shared" si="84"/>
        <v>0.5</v>
      </c>
      <c r="N311" s="43">
        <f t="shared" si="72"/>
        <v>0.5</v>
      </c>
      <c r="O311" s="23" t="str">
        <f t="shared" si="85"/>
        <v>PDE026649245</v>
      </c>
      <c r="P311" s="51">
        <f>VLOOKUP(C311,MAPPING!$B$24:$G$27,2,0)+(N311-0.5)/0.5*VLOOKUP(C311,MAPPING!$B$24:$G$27,4,0)</f>
        <v>6900</v>
      </c>
      <c r="Q311" s="72">
        <f>VLOOKUP(C311,MAPPING!$B$24:$G$27,6,0)</f>
        <v>3.401757367653961</v>
      </c>
      <c r="R311" s="105">
        <f>Q311*VLOOKUP(C311,MAPPING!$B$24:$H$27,7,0)</f>
        <v>5508.2615999999998</v>
      </c>
      <c r="S311" s="29">
        <f>VLOOKUP(H311,MAPPING!$B$3:$D$12,3,0)</f>
        <v>0</v>
      </c>
      <c r="T311" s="67">
        <f t="shared" si="73"/>
        <v>0</v>
      </c>
      <c r="U311" s="75">
        <v>0</v>
      </c>
      <c r="V311" s="29">
        <f>(J311*VLOOKUP(M311/J311,MAPPING!$B$15:$C$22,2,10))</f>
        <v>0</v>
      </c>
      <c r="W311" s="100">
        <v>0</v>
      </c>
      <c r="X311" s="68">
        <f>IFERROR(IF($M311&lt;6.000001,0,VLOOKUP($M311,할증료!$B:$C,2,1)),0)</f>
        <v>0</v>
      </c>
      <c r="Y311" s="67">
        <v>0</v>
      </c>
      <c r="Z311" s="29">
        <f t="shared" si="74"/>
        <v>12408.2616</v>
      </c>
      <c r="AB311" s="1" t="s">
        <v>1958</v>
      </c>
      <c r="AC311" s="1" t="s">
        <v>131</v>
      </c>
      <c r="AD311" s="1" t="s">
        <v>1959</v>
      </c>
      <c r="AE311" s="1" t="s">
        <v>2029</v>
      </c>
      <c r="AF311" s="1" t="s">
        <v>325</v>
      </c>
      <c r="AG311" s="1" t="s">
        <v>2030</v>
      </c>
      <c r="AH311" s="1">
        <v>21982</v>
      </c>
      <c r="AI311" s="1" t="s">
        <v>47</v>
      </c>
      <c r="AJ311" s="20">
        <v>1</v>
      </c>
      <c r="AK311" s="21">
        <v>0.5</v>
      </c>
      <c r="AL311" s="21">
        <v>0.5</v>
      </c>
      <c r="AM311" s="21">
        <v>0.5</v>
      </c>
      <c r="AN311" s="1" t="s">
        <v>48</v>
      </c>
      <c r="AO311" s="21">
        <v>81.31</v>
      </c>
      <c r="AP311" s="1" t="s">
        <v>49</v>
      </c>
      <c r="AQ311" s="1" t="s">
        <v>49</v>
      </c>
      <c r="AR311" s="1" t="s">
        <v>49</v>
      </c>
      <c r="AS311" s="1" t="s">
        <v>49</v>
      </c>
      <c r="AT311" s="1" t="s">
        <v>49</v>
      </c>
      <c r="AU311" s="1" t="s">
        <v>133</v>
      </c>
      <c r="AV311" s="1" t="s">
        <v>134</v>
      </c>
      <c r="AW311" s="1" t="s">
        <v>2031</v>
      </c>
      <c r="AX311" s="1" t="s">
        <v>47</v>
      </c>
      <c r="AY311" s="1" t="s">
        <v>50</v>
      </c>
      <c r="AZ311" s="1" t="s">
        <v>2032</v>
      </c>
      <c r="BA311" s="1" t="s">
        <v>2033</v>
      </c>
      <c r="BB311" s="1" t="s">
        <v>2033</v>
      </c>
      <c r="BC311" s="1" t="s">
        <v>321</v>
      </c>
      <c r="BD311" s="1" t="s">
        <v>220</v>
      </c>
      <c r="BE311" s="1" t="s">
        <v>135</v>
      </c>
      <c r="BF311" s="1" t="s">
        <v>52</v>
      </c>
      <c r="BG311" s="1" t="s">
        <v>53</v>
      </c>
      <c r="BH311" s="1" t="s">
        <v>47</v>
      </c>
      <c r="BI311" s="1" t="s">
        <v>159</v>
      </c>
    </row>
    <row r="312" spans="2:61" x14ac:dyDescent="0.25">
      <c r="B312" s="16">
        <f t="shared" si="75"/>
        <v>308</v>
      </c>
      <c r="C312" s="16" t="str">
        <f t="shared" si="76"/>
        <v>FRA</v>
      </c>
      <c r="D312" s="16" t="str">
        <f t="shared" si="77"/>
        <v>2025-08-14</v>
      </c>
      <c r="E312" s="16" t="str">
        <f t="shared" si="78"/>
        <v>18050214916</v>
      </c>
      <c r="F312" s="16" t="str">
        <f t="shared" si="79"/>
        <v>PDE026649243</v>
      </c>
      <c r="G312" s="16" t="str">
        <f t="shared" si="80"/>
        <v>장한규</v>
      </c>
      <c r="H312" s="16" t="str">
        <f t="shared" si="71"/>
        <v>간이(Simple)</v>
      </c>
      <c r="I312" s="16">
        <f t="shared" si="81"/>
        <v>185.84</v>
      </c>
      <c r="J312" s="16">
        <f t="shared" si="82"/>
        <v>1</v>
      </c>
      <c r="K312" s="43">
        <f t="shared" si="83"/>
        <v>0.5</v>
      </c>
      <c r="L312" s="43">
        <f t="shared" si="84"/>
        <v>0.4</v>
      </c>
      <c r="M312" s="43">
        <f t="shared" si="84"/>
        <v>0.5</v>
      </c>
      <c r="N312" s="43">
        <f t="shared" si="72"/>
        <v>0.5</v>
      </c>
      <c r="O312" s="23" t="str">
        <f t="shared" si="85"/>
        <v>PDE026649243</v>
      </c>
      <c r="P312" s="51">
        <f>VLOOKUP(C312,MAPPING!$B$24:$G$27,2,0)+(N312-0.5)/0.5*VLOOKUP(C312,MAPPING!$B$24:$G$27,4,0)</f>
        <v>6900</v>
      </c>
      <c r="Q312" s="72">
        <f>VLOOKUP(C312,MAPPING!$B$24:$G$27,6,0)</f>
        <v>3.401757367653961</v>
      </c>
      <c r="R312" s="105">
        <f>Q312*VLOOKUP(C312,MAPPING!$B$24:$H$27,7,0)</f>
        <v>5508.2615999999998</v>
      </c>
      <c r="S312" s="29">
        <f>VLOOKUP(H312,MAPPING!$B$3:$D$12,3,0)</f>
        <v>1100</v>
      </c>
      <c r="T312" s="67">
        <f t="shared" si="73"/>
        <v>0</v>
      </c>
      <c r="U312" s="75">
        <v>0</v>
      </c>
      <c r="V312" s="29">
        <f>(J312*VLOOKUP(M312/J312,MAPPING!$B$15:$C$22,2,10))</f>
        <v>0</v>
      </c>
      <c r="W312" s="100">
        <v>0</v>
      </c>
      <c r="X312" s="68">
        <f>IFERROR(IF($M312&lt;6.000001,0,VLOOKUP($M312,할증료!$B:$C,2,1)),0)</f>
        <v>0</v>
      </c>
      <c r="Y312" s="67">
        <v>0</v>
      </c>
      <c r="Z312" s="29">
        <f t="shared" si="74"/>
        <v>13508.2616</v>
      </c>
      <c r="AB312" s="1" t="s">
        <v>1958</v>
      </c>
      <c r="AC312" s="1" t="s">
        <v>131</v>
      </c>
      <c r="AD312" s="1" t="s">
        <v>1959</v>
      </c>
      <c r="AE312" s="1" t="s">
        <v>2034</v>
      </c>
      <c r="AF312" s="1" t="s">
        <v>2035</v>
      </c>
      <c r="AG312" s="1" t="s">
        <v>2036</v>
      </c>
      <c r="AH312" s="1">
        <v>6194</v>
      </c>
      <c r="AI312" s="1" t="s">
        <v>47</v>
      </c>
      <c r="AJ312" s="20">
        <v>1</v>
      </c>
      <c r="AK312" s="21">
        <v>0.5</v>
      </c>
      <c r="AL312" s="21">
        <v>0.4</v>
      </c>
      <c r="AM312" s="21">
        <v>0.5</v>
      </c>
      <c r="AN312" s="1" t="s">
        <v>56</v>
      </c>
      <c r="AO312" s="21">
        <v>185.84</v>
      </c>
      <c r="AP312" s="1" t="s">
        <v>49</v>
      </c>
      <c r="AQ312" s="1" t="s">
        <v>49</v>
      </c>
      <c r="AR312" s="1" t="s">
        <v>49</v>
      </c>
      <c r="AS312" s="1" t="s">
        <v>49</v>
      </c>
      <c r="AT312" s="1" t="s">
        <v>49</v>
      </c>
      <c r="AU312" s="1" t="s">
        <v>133</v>
      </c>
      <c r="AV312" s="1" t="s">
        <v>134</v>
      </c>
      <c r="AW312" s="1" t="s">
        <v>2037</v>
      </c>
      <c r="AX312" s="1" t="s">
        <v>47</v>
      </c>
      <c r="AY312" s="1" t="s">
        <v>50</v>
      </c>
      <c r="AZ312" s="1" t="s">
        <v>2038</v>
      </c>
      <c r="BA312" s="1" t="s">
        <v>2039</v>
      </c>
      <c r="BB312" s="1" t="s">
        <v>2039</v>
      </c>
      <c r="BC312" s="1" t="s">
        <v>321</v>
      </c>
      <c r="BD312" s="1" t="s">
        <v>220</v>
      </c>
      <c r="BE312" s="1" t="s">
        <v>135</v>
      </c>
      <c r="BF312" s="1" t="s">
        <v>52</v>
      </c>
      <c r="BG312" s="1" t="s">
        <v>53</v>
      </c>
      <c r="BH312" s="1" t="s">
        <v>47</v>
      </c>
      <c r="BI312" s="1" t="s">
        <v>159</v>
      </c>
    </row>
    <row r="313" spans="2:61" x14ac:dyDescent="0.25">
      <c r="B313" s="16">
        <f t="shared" si="75"/>
        <v>309</v>
      </c>
      <c r="C313" s="16" t="str">
        <f t="shared" si="76"/>
        <v>FRA</v>
      </c>
      <c r="D313" s="16" t="str">
        <f t="shared" si="77"/>
        <v>2025-08-14</v>
      </c>
      <c r="E313" s="16" t="str">
        <f t="shared" si="78"/>
        <v>18050214916</v>
      </c>
      <c r="F313" s="16" t="str">
        <f t="shared" si="79"/>
        <v>PDE026649242</v>
      </c>
      <c r="G313" s="16" t="str">
        <f t="shared" si="80"/>
        <v>장지수</v>
      </c>
      <c r="H313" s="16" t="str">
        <f t="shared" si="71"/>
        <v>목록(Manifest)</v>
      </c>
      <c r="I313" s="16">
        <f t="shared" si="81"/>
        <v>128.69999999999999</v>
      </c>
      <c r="J313" s="16">
        <f t="shared" si="82"/>
        <v>1</v>
      </c>
      <c r="K313" s="43">
        <f t="shared" si="83"/>
        <v>2</v>
      </c>
      <c r="L313" s="43">
        <f t="shared" si="84"/>
        <v>2.7</v>
      </c>
      <c r="M313" s="43">
        <f t="shared" si="84"/>
        <v>2.7</v>
      </c>
      <c r="N313" s="43">
        <f t="shared" si="72"/>
        <v>3</v>
      </c>
      <c r="O313" s="23" t="str">
        <f t="shared" si="85"/>
        <v>PDE026649242</v>
      </c>
      <c r="P313" s="51">
        <f>VLOOKUP(C313,MAPPING!$B$24:$G$27,2,0)+(N313-0.5)/0.5*VLOOKUP(C313,MAPPING!$B$24:$G$27,4,0)</f>
        <v>19150</v>
      </c>
      <c r="Q313" s="72">
        <f>VLOOKUP(C313,MAPPING!$B$24:$G$27,6,0)</f>
        <v>3.401757367653961</v>
      </c>
      <c r="R313" s="105">
        <f>Q313*VLOOKUP(C313,MAPPING!$B$24:$H$27,7,0)</f>
        <v>5508.2615999999998</v>
      </c>
      <c r="S313" s="29">
        <f>VLOOKUP(H313,MAPPING!$B$3:$D$12,3,0)</f>
        <v>0</v>
      </c>
      <c r="T313" s="67">
        <f t="shared" si="73"/>
        <v>0</v>
      </c>
      <c r="U313" s="75">
        <v>0</v>
      </c>
      <c r="V313" s="29">
        <f>(J313*VLOOKUP(M313/J313,MAPPING!$B$15:$C$22,2,10))</f>
        <v>550</v>
      </c>
      <c r="W313" s="100">
        <v>0</v>
      </c>
      <c r="X313" s="68">
        <f>IFERROR(IF($M313&lt;6.000001,0,VLOOKUP($M313,할증료!$B:$C,2,1)),0)</f>
        <v>0</v>
      </c>
      <c r="Y313" s="67">
        <v>0</v>
      </c>
      <c r="Z313" s="29">
        <f t="shared" si="74"/>
        <v>25208.261599999998</v>
      </c>
      <c r="AB313" s="1" t="s">
        <v>1958</v>
      </c>
      <c r="AC313" s="1" t="s">
        <v>131</v>
      </c>
      <c r="AD313" s="1" t="s">
        <v>1959</v>
      </c>
      <c r="AE313" s="1" t="s">
        <v>2040</v>
      </c>
      <c r="AF313" s="1" t="s">
        <v>988</v>
      </c>
      <c r="AG313" s="1" t="s">
        <v>989</v>
      </c>
      <c r="AH313" s="1">
        <v>5673</v>
      </c>
      <c r="AI313" s="1" t="s">
        <v>47</v>
      </c>
      <c r="AJ313" s="20">
        <v>1</v>
      </c>
      <c r="AK313" s="21">
        <v>2</v>
      </c>
      <c r="AL313" s="21">
        <v>2.7</v>
      </c>
      <c r="AM313" s="21">
        <v>2.7</v>
      </c>
      <c r="AN313" s="1" t="s">
        <v>48</v>
      </c>
      <c r="AO313" s="21">
        <v>128.69999999999999</v>
      </c>
      <c r="AP313" s="1" t="s">
        <v>49</v>
      </c>
      <c r="AQ313" s="1" t="s">
        <v>49</v>
      </c>
      <c r="AR313" s="1" t="s">
        <v>49</v>
      </c>
      <c r="AS313" s="1" t="s">
        <v>49</v>
      </c>
      <c r="AT313" s="1" t="s">
        <v>49</v>
      </c>
      <c r="AU313" s="1" t="s">
        <v>133</v>
      </c>
      <c r="AV313" s="1" t="s">
        <v>134</v>
      </c>
      <c r="AW313" s="1" t="s">
        <v>2041</v>
      </c>
      <c r="AX313" s="1" t="s">
        <v>47</v>
      </c>
      <c r="AY313" s="1" t="s">
        <v>50</v>
      </c>
      <c r="AZ313" s="1" t="s">
        <v>2042</v>
      </c>
      <c r="BA313" s="1" t="s">
        <v>2043</v>
      </c>
      <c r="BB313" s="1" t="s">
        <v>2043</v>
      </c>
      <c r="BC313" s="1" t="s">
        <v>321</v>
      </c>
      <c r="BD313" s="1" t="s">
        <v>220</v>
      </c>
      <c r="BE313" s="1" t="s">
        <v>135</v>
      </c>
      <c r="BF313" s="1" t="s">
        <v>52</v>
      </c>
      <c r="BG313" s="1" t="s">
        <v>53</v>
      </c>
      <c r="BH313" s="1" t="s">
        <v>47</v>
      </c>
      <c r="BI313" s="1" t="s">
        <v>159</v>
      </c>
    </row>
    <row r="314" spans="2:61" x14ac:dyDescent="0.25">
      <c r="B314" s="16">
        <f t="shared" si="75"/>
        <v>310</v>
      </c>
      <c r="C314" s="16" t="str">
        <f t="shared" si="76"/>
        <v>FRA</v>
      </c>
      <c r="D314" s="16" t="str">
        <f t="shared" si="77"/>
        <v>2025-08-14</v>
      </c>
      <c r="E314" s="16" t="str">
        <f t="shared" si="78"/>
        <v>18050214916</v>
      </c>
      <c r="F314" s="16" t="str">
        <f t="shared" si="79"/>
        <v>PDE026649238</v>
      </c>
      <c r="G314" s="16" t="str">
        <f t="shared" si="80"/>
        <v>최유진</v>
      </c>
      <c r="H314" s="16" t="str">
        <f t="shared" si="71"/>
        <v>식물검역(Plants Inspection)</v>
      </c>
      <c r="I314" s="16">
        <f t="shared" si="81"/>
        <v>26.13</v>
      </c>
      <c r="J314" s="16">
        <f t="shared" si="82"/>
        <v>1</v>
      </c>
      <c r="K314" s="43">
        <f t="shared" si="83"/>
        <v>0.5</v>
      </c>
      <c r="L314" s="43">
        <f t="shared" si="84"/>
        <v>0.5</v>
      </c>
      <c r="M314" s="43">
        <f t="shared" si="84"/>
        <v>0.5</v>
      </c>
      <c r="N314" s="43">
        <f t="shared" si="72"/>
        <v>0.5</v>
      </c>
      <c r="O314" s="23" t="str">
        <f t="shared" si="85"/>
        <v>PDE026649238</v>
      </c>
      <c r="P314" s="51">
        <f>VLOOKUP(C314,MAPPING!$B$24:$G$27,2,0)+(N314-0.5)/0.5*VLOOKUP(C314,MAPPING!$B$24:$G$27,4,0)</f>
        <v>6900</v>
      </c>
      <c r="Q314" s="72">
        <f>VLOOKUP(C314,MAPPING!$B$24:$G$27,6,0)</f>
        <v>3.401757367653961</v>
      </c>
      <c r="R314" s="105">
        <f>Q314*VLOOKUP(C314,MAPPING!$B$24:$H$27,7,0)</f>
        <v>5508.2615999999998</v>
      </c>
      <c r="S314" s="29">
        <f>VLOOKUP(H314,MAPPING!$B$3:$D$12,3,0)</f>
        <v>1100</v>
      </c>
      <c r="T314" s="67">
        <f t="shared" si="73"/>
        <v>0</v>
      </c>
      <c r="U314" s="75">
        <v>0</v>
      </c>
      <c r="V314" s="29">
        <f>(J314*VLOOKUP(M314/J314,MAPPING!$B$15:$C$22,2,10))</f>
        <v>0</v>
      </c>
      <c r="W314" s="100">
        <v>0</v>
      </c>
      <c r="X314" s="68">
        <f>IFERROR(IF($M314&lt;6.000001,0,VLOOKUP($M314,할증료!$B:$C,2,1)),0)</f>
        <v>0</v>
      </c>
      <c r="Y314" s="67">
        <v>0</v>
      </c>
      <c r="Z314" s="29">
        <f t="shared" si="74"/>
        <v>13508.2616</v>
      </c>
      <c r="AB314" s="1" t="s">
        <v>1958</v>
      </c>
      <c r="AC314" s="1" t="s">
        <v>131</v>
      </c>
      <c r="AD314" s="1" t="s">
        <v>1959</v>
      </c>
      <c r="AE314" s="1" t="s">
        <v>2044</v>
      </c>
      <c r="AF314" s="1" t="s">
        <v>2045</v>
      </c>
      <c r="AG314" s="1" t="s">
        <v>2046</v>
      </c>
      <c r="AH314" s="1">
        <v>2587</v>
      </c>
      <c r="AI314" s="1" t="s">
        <v>611</v>
      </c>
      <c r="AJ314" s="20">
        <v>1</v>
      </c>
      <c r="AK314" s="21">
        <v>0.5</v>
      </c>
      <c r="AL314" s="21">
        <v>0.5</v>
      </c>
      <c r="AM314" s="21">
        <v>0.5</v>
      </c>
      <c r="AN314" s="1" t="s">
        <v>254</v>
      </c>
      <c r="AO314" s="21">
        <v>26.13</v>
      </c>
      <c r="AP314" s="1" t="s">
        <v>49</v>
      </c>
      <c r="AQ314" s="1" t="s">
        <v>49</v>
      </c>
      <c r="AR314" s="1" t="s">
        <v>49</v>
      </c>
      <c r="AS314" s="1" t="s">
        <v>49</v>
      </c>
      <c r="AT314" s="1" t="s">
        <v>49</v>
      </c>
      <c r="AU314" s="1" t="s">
        <v>133</v>
      </c>
      <c r="AV314" s="1" t="s">
        <v>134</v>
      </c>
      <c r="AW314" s="1" t="s">
        <v>2047</v>
      </c>
      <c r="AX314" s="1" t="s">
        <v>47</v>
      </c>
      <c r="AY314" s="1" t="s">
        <v>50</v>
      </c>
      <c r="AZ314" s="1" t="s">
        <v>2048</v>
      </c>
      <c r="BA314" s="1" t="s">
        <v>2049</v>
      </c>
      <c r="BB314" s="1" t="s">
        <v>2049</v>
      </c>
      <c r="BC314" s="1" t="s">
        <v>321</v>
      </c>
      <c r="BD314" s="1" t="s">
        <v>220</v>
      </c>
      <c r="BE314" s="1" t="s">
        <v>135</v>
      </c>
      <c r="BF314" s="1" t="s">
        <v>52</v>
      </c>
      <c r="BG314" s="1" t="s">
        <v>53</v>
      </c>
      <c r="BH314" s="1" t="s">
        <v>47</v>
      </c>
      <c r="BI314" s="1" t="s">
        <v>159</v>
      </c>
    </row>
    <row r="315" spans="2:61" x14ac:dyDescent="0.25">
      <c r="B315" s="16">
        <f t="shared" si="75"/>
        <v>311</v>
      </c>
      <c r="C315" s="16" t="str">
        <f t="shared" si="76"/>
        <v>FRA</v>
      </c>
      <c r="D315" s="16" t="str">
        <f t="shared" si="77"/>
        <v>2025-08-14</v>
      </c>
      <c r="E315" s="16" t="str">
        <f t="shared" si="78"/>
        <v>18050214916</v>
      </c>
      <c r="F315" s="16" t="str">
        <f t="shared" si="79"/>
        <v>PDE026649237</v>
      </c>
      <c r="G315" s="16" t="str">
        <f t="shared" si="80"/>
        <v>고명욱</v>
      </c>
      <c r="H315" s="16" t="str">
        <f t="shared" si="71"/>
        <v>식물검역(Plants Inspection)</v>
      </c>
      <c r="I315" s="16">
        <f t="shared" si="81"/>
        <v>26.13</v>
      </c>
      <c r="J315" s="16">
        <f t="shared" si="82"/>
        <v>1</v>
      </c>
      <c r="K315" s="43">
        <f t="shared" si="83"/>
        <v>0.5</v>
      </c>
      <c r="L315" s="43">
        <f t="shared" si="84"/>
        <v>0.5</v>
      </c>
      <c r="M315" s="43">
        <f t="shared" si="84"/>
        <v>0.5</v>
      </c>
      <c r="N315" s="43">
        <f t="shared" si="72"/>
        <v>0.5</v>
      </c>
      <c r="O315" s="23" t="str">
        <f t="shared" si="85"/>
        <v>PDE026649237</v>
      </c>
      <c r="P315" s="51">
        <f>VLOOKUP(C315,MAPPING!$B$24:$G$27,2,0)+(N315-0.5)/0.5*VLOOKUP(C315,MAPPING!$B$24:$G$27,4,0)</f>
        <v>6900</v>
      </c>
      <c r="Q315" s="72">
        <f>VLOOKUP(C315,MAPPING!$B$24:$G$27,6,0)</f>
        <v>3.401757367653961</v>
      </c>
      <c r="R315" s="105">
        <f>Q315*VLOOKUP(C315,MAPPING!$B$24:$H$27,7,0)</f>
        <v>5508.2615999999998</v>
      </c>
      <c r="S315" s="29">
        <f>VLOOKUP(H315,MAPPING!$B$3:$D$12,3,0)</f>
        <v>1100</v>
      </c>
      <c r="T315" s="67">
        <f t="shared" si="73"/>
        <v>0</v>
      </c>
      <c r="U315" s="75">
        <v>0</v>
      </c>
      <c r="V315" s="29">
        <f>(J315*VLOOKUP(M315/J315,MAPPING!$B$15:$C$22,2,10))</f>
        <v>0</v>
      </c>
      <c r="W315" s="100">
        <v>0</v>
      </c>
      <c r="X315" s="68">
        <f>IFERROR(IF($M315&lt;6.000001,0,VLOOKUP($M315,할증료!$B:$C,2,1)),0)</f>
        <v>0</v>
      </c>
      <c r="Y315" s="67">
        <v>0</v>
      </c>
      <c r="Z315" s="29">
        <f t="shared" si="74"/>
        <v>13508.2616</v>
      </c>
      <c r="AB315" s="1" t="s">
        <v>1958</v>
      </c>
      <c r="AC315" s="1" t="s">
        <v>131</v>
      </c>
      <c r="AD315" s="1" t="s">
        <v>1959</v>
      </c>
      <c r="AE315" s="1" t="s">
        <v>2050</v>
      </c>
      <c r="AF315" s="1" t="s">
        <v>2051</v>
      </c>
      <c r="AG315" s="1" t="s">
        <v>2052</v>
      </c>
      <c r="AH315" s="1">
        <v>32835</v>
      </c>
      <c r="AI315" s="1" t="s">
        <v>611</v>
      </c>
      <c r="AJ315" s="20">
        <v>1</v>
      </c>
      <c r="AK315" s="21">
        <v>0.5</v>
      </c>
      <c r="AL315" s="21">
        <v>0.5</v>
      </c>
      <c r="AM315" s="21">
        <v>0.5</v>
      </c>
      <c r="AN315" s="1" t="s">
        <v>254</v>
      </c>
      <c r="AO315" s="21">
        <v>26.13</v>
      </c>
      <c r="AP315" s="1" t="s">
        <v>49</v>
      </c>
      <c r="AQ315" s="1" t="s">
        <v>49</v>
      </c>
      <c r="AR315" s="1" t="s">
        <v>49</v>
      </c>
      <c r="AS315" s="1" t="s">
        <v>49</v>
      </c>
      <c r="AT315" s="1" t="s">
        <v>49</v>
      </c>
      <c r="AU315" s="1" t="s">
        <v>133</v>
      </c>
      <c r="AV315" s="1" t="s">
        <v>134</v>
      </c>
      <c r="AW315" s="1" t="s">
        <v>2047</v>
      </c>
      <c r="AX315" s="1" t="s">
        <v>47</v>
      </c>
      <c r="AY315" s="1" t="s">
        <v>50</v>
      </c>
      <c r="AZ315" s="1" t="s">
        <v>2053</v>
      </c>
      <c r="BA315" s="1" t="s">
        <v>2054</v>
      </c>
      <c r="BB315" s="1" t="s">
        <v>2054</v>
      </c>
      <c r="BC315" s="1" t="s">
        <v>321</v>
      </c>
      <c r="BD315" s="1" t="s">
        <v>220</v>
      </c>
      <c r="BE315" s="1" t="s">
        <v>135</v>
      </c>
      <c r="BF315" s="1" t="s">
        <v>52</v>
      </c>
      <c r="BG315" s="1" t="s">
        <v>53</v>
      </c>
      <c r="BH315" s="1" t="s">
        <v>47</v>
      </c>
      <c r="BI315" s="1" t="s">
        <v>159</v>
      </c>
    </row>
    <row r="316" spans="2:61" x14ac:dyDescent="0.25">
      <c r="B316" s="16">
        <f t="shared" si="75"/>
        <v>312</v>
      </c>
      <c r="C316" s="16" t="str">
        <f t="shared" si="76"/>
        <v>CDG</v>
      </c>
      <c r="D316" s="16" t="str">
        <f t="shared" si="77"/>
        <v>2025-08-14</v>
      </c>
      <c r="E316" s="16" t="str">
        <f t="shared" si="78"/>
        <v>18042697141</v>
      </c>
      <c r="F316" s="16" t="str">
        <f t="shared" si="79"/>
        <v>PFR027987257</v>
      </c>
      <c r="G316" s="16" t="str">
        <f t="shared" si="80"/>
        <v>차은주</v>
      </c>
      <c r="H316" s="16" t="str">
        <f t="shared" si="71"/>
        <v>간이(Simple)</v>
      </c>
      <c r="I316" s="16">
        <f t="shared" si="81"/>
        <v>193.99</v>
      </c>
      <c r="J316" s="16">
        <f t="shared" si="82"/>
        <v>2</v>
      </c>
      <c r="K316" s="43">
        <f t="shared" si="83"/>
        <v>8</v>
      </c>
      <c r="L316" s="43">
        <f t="shared" si="84"/>
        <v>15.4</v>
      </c>
      <c r="M316" s="43">
        <f t="shared" si="84"/>
        <v>15.5</v>
      </c>
      <c r="N316" s="43">
        <f t="shared" si="72"/>
        <v>15.5</v>
      </c>
      <c r="O316" s="23" t="str">
        <f t="shared" si="85"/>
        <v>PFR027987257</v>
      </c>
      <c r="P316" s="51">
        <f>VLOOKUP(C316,MAPPING!$B$24:$G$27,2,0)+(N316-0.5)/0.5*VLOOKUP(C316,MAPPING!$B$24:$G$27,4,0)</f>
        <v>0</v>
      </c>
      <c r="Q316" s="72">
        <f>VLOOKUP(C316,MAPPING!$B$24:$G$27,6,0)</f>
        <v>3350</v>
      </c>
      <c r="R316" s="105">
        <f>Q316*VLOOKUP(C316,MAPPING!$B$24:$H$27,7,0)</f>
        <v>3350</v>
      </c>
      <c r="S316" s="29">
        <f>VLOOKUP(H316,MAPPING!$B$3:$D$12,3,0)</f>
        <v>1100</v>
      </c>
      <c r="T316" s="67">
        <f t="shared" si="73"/>
        <v>2500</v>
      </c>
      <c r="U316" s="75">
        <v>0</v>
      </c>
      <c r="V316" s="29">
        <f>(J316*VLOOKUP(M316/J316,MAPPING!$B$15:$C$22,2,10))</f>
        <v>2400</v>
      </c>
      <c r="W316" s="100">
        <v>0</v>
      </c>
      <c r="X316" s="68">
        <f>IFERROR(IF($M316&lt;6.000001,0,VLOOKUP($M316,할증료!$B:$C,2,1)),0)</f>
        <v>1000</v>
      </c>
      <c r="Y316" s="67">
        <v>0</v>
      </c>
      <c r="Z316" s="29">
        <f t="shared" si="74"/>
        <v>10350</v>
      </c>
      <c r="AB316" s="1" t="s">
        <v>1958</v>
      </c>
      <c r="AC316" s="1" t="s">
        <v>142</v>
      </c>
      <c r="AD316" s="1" t="s">
        <v>2055</v>
      </c>
      <c r="AE316" s="1" t="s">
        <v>2056</v>
      </c>
      <c r="AF316" s="1" t="s">
        <v>261</v>
      </c>
      <c r="AG316" s="1" t="s">
        <v>257</v>
      </c>
      <c r="AH316" s="1">
        <v>16805</v>
      </c>
      <c r="AI316" s="1" t="s">
        <v>161</v>
      </c>
      <c r="AJ316" s="20">
        <v>2</v>
      </c>
      <c r="AK316" s="21">
        <v>8</v>
      </c>
      <c r="AL316" s="21">
        <v>15.4</v>
      </c>
      <c r="AM316" s="21">
        <v>15.5</v>
      </c>
      <c r="AN316" s="1" t="s">
        <v>56</v>
      </c>
      <c r="AO316" s="21">
        <v>193.99</v>
      </c>
      <c r="AP316" s="1" t="s">
        <v>49</v>
      </c>
      <c r="AQ316" s="1" t="s">
        <v>49</v>
      </c>
      <c r="AR316" s="1" t="s">
        <v>49</v>
      </c>
      <c r="AS316" s="1" t="s">
        <v>49</v>
      </c>
      <c r="AT316" s="1" t="s">
        <v>49</v>
      </c>
      <c r="AU316" s="1" t="s">
        <v>143</v>
      </c>
      <c r="AV316" s="1" t="s">
        <v>144</v>
      </c>
      <c r="AW316" s="1" t="s">
        <v>215</v>
      </c>
      <c r="AX316" s="1" t="s">
        <v>47</v>
      </c>
      <c r="AY316" s="1" t="s">
        <v>50</v>
      </c>
      <c r="AZ316" s="1" t="s">
        <v>2057</v>
      </c>
      <c r="BA316" s="1" t="s">
        <v>2058</v>
      </c>
      <c r="BB316" s="1" t="s">
        <v>2058</v>
      </c>
      <c r="BC316" s="1" t="s">
        <v>306</v>
      </c>
      <c r="BD316" s="1" t="s">
        <v>47</v>
      </c>
      <c r="BE316" s="1" t="s">
        <v>146</v>
      </c>
      <c r="BF316" s="1" t="s">
        <v>52</v>
      </c>
      <c r="BG316" s="1" t="s">
        <v>53</v>
      </c>
      <c r="BH316" s="1" t="s">
        <v>47</v>
      </c>
      <c r="BI316" s="1" t="s">
        <v>159</v>
      </c>
    </row>
    <row r="317" spans="2:61" x14ac:dyDescent="0.25">
      <c r="B317" s="16">
        <f t="shared" si="75"/>
        <v>313</v>
      </c>
      <c r="C317" s="16" t="str">
        <f t="shared" si="76"/>
        <v>CDG</v>
      </c>
      <c r="D317" s="16" t="str">
        <f t="shared" si="77"/>
        <v>2025-08-14</v>
      </c>
      <c r="E317" s="16" t="str">
        <f t="shared" si="78"/>
        <v>18042697141</v>
      </c>
      <c r="F317" s="16" t="str">
        <f t="shared" si="79"/>
        <v>PFR027987248</v>
      </c>
      <c r="G317" s="16" t="str">
        <f t="shared" si="80"/>
        <v>임희준</v>
      </c>
      <c r="H317" s="16" t="str">
        <f t="shared" si="71"/>
        <v>목록(Manifest)</v>
      </c>
      <c r="I317" s="16">
        <f t="shared" si="81"/>
        <v>58.08</v>
      </c>
      <c r="J317" s="16">
        <f t="shared" si="82"/>
        <v>1</v>
      </c>
      <c r="K317" s="43">
        <f t="shared" si="83"/>
        <v>2</v>
      </c>
      <c r="L317" s="43">
        <f t="shared" si="84"/>
        <v>3.7</v>
      </c>
      <c r="M317" s="43">
        <f t="shared" si="84"/>
        <v>3.7</v>
      </c>
      <c r="N317" s="43">
        <f t="shared" si="72"/>
        <v>4</v>
      </c>
      <c r="O317" s="23" t="str">
        <f t="shared" si="85"/>
        <v>PFR027987248</v>
      </c>
      <c r="P317" s="51">
        <f>VLOOKUP(C317,MAPPING!$B$24:$G$27,2,0)+(N317-0.5)/0.5*VLOOKUP(C317,MAPPING!$B$24:$G$27,4,0)</f>
        <v>0</v>
      </c>
      <c r="Q317" s="72">
        <f>VLOOKUP(C317,MAPPING!$B$24:$G$27,6,0)</f>
        <v>3350</v>
      </c>
      <c r="R317" s="105">
        <f>Q317*VLOOKUP(C317,MAPPING!$B$24:$H$27,7,0)</f>
        <v>3350</v>
      </c>
      <c r="S317" s="29">
        <f>VLOOKUP(H317,MAPPING!$B$3:$D$12,3,0)</f>
        <v>0</v>
      </c>
      <c r="T317" s="67">
        <f t="shared" si="73"/>
        <v>0</v>
      </c>
      <c r="U317" s="75">
        <v>0</v>
      </c>
      <c r="V317" s="29">
        <f>(J317*VLOOKUP(M317/J317,MAPPING!$B$15:$C$22,2,10))</f>
        <v>550</v>
      </c>
      <c r="W317" s="100">
        <v>0</v>
      </c>
      <c r="X317" s="68">
        <f>IFERROR(IF($M317&lt;6.000001,0,VLOOKUP($M317,할증료!$B:$C,2,1)),0)</f>
        <v>0</v>
      </c>
      <c r="Y317" s="67">
        <v>0</v>
      </c>
      <c r="Z317" s="29">
        <f t="shared" si="74"/>
        <v>3900</v>
      </c>
      <c r="AB317" s="1" t="s">
        <v>1958</v>
      </c>
      <c r="AC317" s="1" t="s">
        <v>142</v>
      </c>
      <c r="AD317" s="1" t="s">
        <v>2055</v>
      </c>
      <c r="AE317" s="1" t="s">
        <v>2059</v>
      </c>
      <c r="AF317" s="1" t="s">
        <v>2060</v>
      </c>
      <c r="AG317" s="1" t="s">
        <v>2061</v>
      </c>
      <c r="AH317" s="1">
        <v>48508</v>
      </c>
      <c r="AI317" s="1" t="s">
        <v>47</v>
      </c>
      <c r="AJ317" s="20">
        <v>1</v>
      </c>
      <c r="AK317" s="21">
        <v>2</v>
      </c>
      <c r="AL317" s="21">
        <v>3.7</v>
      </c>
      <c r="AM317" s="21">
        <v>3.7</v>
      </c>
      <c r="AN317" s="1" t="s">
        <v>48</v>
      </c>
      <c r="AO317" s="21">
        <v>58.08</v>
      </c>
      <c r="AP317" s="1" t="s">
        <v>49</v>
      </c>
      <c r="AQ317" s="1" t="s">
        <v>49</v>
      </c>
      <c r="AR317" s="1" t="s">
        <v>49</v>
      </c>
      <c r="AS317" s="1" t="s">
        <v>49</v>
      </c>
      <c r="AT317" s="1" t="s">
        <v>49</v>
      </c>
      <c r="AU317" s="1" t="s">
        <v>143</v>
      </c>
      <c r="AV317" s="1" t="s">
        <v>144</v>
      </c>
      <c r="AW317" s="1" t="s">
        <v>2062</v>
      </c>
      <c r="AX317" s="1" t="s">
        <v>47</v>
      </c>
      <c r="AY317" s="1" t="s">
        <v>50</v>
      </c>
      <c r="AZ317" s="1" t="s">
        <v>2063</v>
      </c>
      <c r="BA317" s="1" t="s">
        <v>2064</v>
      </c>
      <c r="BB317" s="1" t="s">
        <v>2064</v>
      </c>
      <c r="BC317" s="1" t="s">
        <v>306</v>
      </c>
      <c r="BD317" s="1" t="s">
        <v>47</v>
      </c>
      <c r="BE317" s="1" t="s">
        <v>146</v>
      </c>
      <c r="BF317" s="1" t="s">
        <v>52</v>
      </c>
      <c r="BG317" s="1" t="s">
        <v>53</v>
      </c>
      <c r="BH317" s="1" t="s">
        <v>47</v>
      </c>
      <c r="BI317" s="1" t="s">
        <v>159</v>
      </c>
    </row>
    <row r="318" spans="2:61" x14ac:dyDescent="0.25">
      <c r="B318" s="16">
        <f t="shared" si="75"/>
        <v>314</v>
      </c>
      <c r="C318" s="16" t="str">
        <f t="shared" si="76"/>
        <v>CDG</v>
      </c>
      <c r="D318" s="16" t="str">
        <f t="shared" si="77"/>
        <v>2025-08-14</v>
      </c>
      <c r="E318" s="16" t="str">
        <f t="shared" si="78"/>
        <v>18042697141</v>
      </c>
      <c r="F318" s="16" t="str">
        <f t="shared" si="79"/>
        <v>PFR027987273</v>
      </c>
      <c r="G318" s="16" t="str">
        <f t="shared" si="80"/>
        <v>박혜린</v>
      </c>
      <c r="H318" s="16" t="str">
        <f t="shared" si="71"/>
        <v>목록(Manifest)</v>
      </c>
      <c r="I318" s="16">
        <f t="shared" si="81"/>
        <v>87.69</v>
      </c>
      <c r="J318" s="16">
        <f t="shared" si="82"/>
        <v>1</v>
      </c>
      <c r="K318" s="43">
        <f t="shared" si="83"/>
        <v>1.5</v>
      </c>
      <c r="L318" s="43">
        <f t="shared" si="84"/>
        <v>2</v>
      </c>
      <c r="M318" s="43">
        <f t="shared" si="84"/>
        <v>2</v>
      </c>
      <c r="N318" s="43">
        <f t="shared" si="72"/>
        <v>2</v>
      </c>
      <c r="O318" s="23" t="str">
        <f t="shared" si="85"/>
        <v>PFR027987273</v>
      </c>
      <c r="P318" s="51">
        <f>VLOOKUP(C318,MAPPING!$B$24:$G$27,2,0)+(N318-0.5)/0.5*VLOOKUP(C318,MAPPING!$B$24:$G$27,4,0)</f>
        <v>0</v>
      </c>
      <c r="Q318" s="72">
        <f>VLOOKUP(C318,MAPPING!$B$24:$G$27,6,0)</f>
        <v>3350</v>
      </c>
      <c r="R318" s="105">
        <f>Q318*VLOOKUP(C318,MAPPING!$B$24:$H$27,7,0)</f>
        <v>3350</v>
      </c>
      <c r="S318" s="29">
        <f>VLOOKUP(H318,MAPPING!$B$3:$D$12,3,0)</f>
        <v>0</v>
      </c>
      <c r="T318" s="67">
        <f t="shared" si="73"/>
        <v>0</v>
      </c>
      <c r="U318" s="75">
        <v>0</v>
      </c>
      <c r="V318" s="29">
        <f>(J318*VLOOKUP(M318/J318,MAPPING!$B$15:$C$22,2,10))</f>
        <v>0</v>
      </c>
      <c r="W318" s="100">
        <v>0</v>
      </c>
      <c r="X318" s="68">
        <f>IFERROR(IF($M318&lt;6.000001,0,VLOOKUP($M318,할증료!$B:$C,2,1)),0)</f>
        <v>0</v>
      </c>
      <c r="Y318" s="67">
        <v>0</v>
      </c>
      <c r="Z318" s="29">
        <f t="shared" si="74"/>
        <v>3350</v>
      </c>
      <c r="AB318" s="1" t="s">
        <v>1958</v>
      </c>
      <c r="AC318" s="1" t="s">
        <v>142</v>
      </c>
      <c r="AD318" s="1" t="s">
        <v>2055</v>
      </c>
      <c r="AE318" s="1" t="s">
        <v>2065</v>
      </c>
      <c r="AF318" s="1" t="s">
        <v>2066</v>
      </c>
      <c r="AG318" s="1" t="s">
        <v>2067</v>
      </c>
      <c r="AH318" s="1">
        <v>53014</v>
      </c>
      <c r="AI318" s="1" t="s">
        <v>47</v>
      </c>
      <c r="AJ318" s="20">
        <v>1</v>
      </c>
      <c r="AK318" s="21">
        <v>1.5</v>
      </c>
      <c r="AL318" s="21">
        <v>2</v>
      </c>
      <c r="AM318" s="21">
        <v>2</v>
      </c>
      <c r="AN318" s="1" t="s">
        <v>48</v>
      </c>
      <c r="AO318" s="21">
        <v>87.69</v>
      </c>
      <c r="AP318" s="1" t="s">
        <v>49</v>
      </c>
      <c r="AQ318" s="1" t="s">
        <v>49</v>
      </c>
      <c r="AR318" s="1" t="s">
        <v>49</v>
      </c>
      <c r="AS318" s="1" t="s">
        <v>49</v>
      </c>
      <c r="AT318" s="1" t="s">
        <v>49</v>
      </c>
      <c r="AU318" s="1" t="s">
        <v>143</v>
      </c>
      <c r="AV318" s="1" t="s">
        <v>144</v>
      </c>
      <c r="AW318" s="1" t="s">
        <v>2068</v>
      </c>
      <c r="AX318" s="1" t="s">
        <v>47</v>
      </c>
      <c r="AY318" s="1" t="s">
        <v>50</v>
      </c>
      <c r="AZ318" s="1" t="s">
        <v>2069</v>
      </c>
      <c r="BA318" s="1" t="s">
        <v>2070</v>
      </c>
      <c r="BB318" s="1" t="s">
        <v>2070</v>
      </c>
      <c r="BC318" s="1" t="s">
        <v>306</v>
      </c>
      <c r="BD318" s="1" t="s">
        <v>47</v>
      </c>
      <c r="BE318" s="1" t="s">
        <v>146</v>
      </c>
      <c r="BF318" s="1" t="s">
        <v>52</v>
      </c>
      <c r="BG318" s="1" t="s">
        <v>53</v>
      </c>
      <c r="BH318" s="1" t="s">
        <v>47</v>
      </c>
      <c r="BI318" s="1" t="s">
        <v>159</v>
      </c>
    </row>
    <row r="319" spans="2:61" x14ac:dyDescent="0.25">
      <c r="B319" s="16">
        <f t="shared" si="75"/>
        <v>315</v>
      </c>
      <c r="C319" s="16" t="str">
        <f t="shared" si="76"/>
        <v>CDG</v>
      </c>
      <c r="D319" s="16" t="str">
        <f t="shared" si="77"/>
        <v>2025-08-14</v>
      </c>
      <c r="E319" s="16" t="str">
        <f t="shared" si="78"/>
        <v>18042697141</v>
      </c>
      <c r="F319" s="16" t="str">
        <f t="shared" si="79"/>
        <v>PFR027987281</v>
      </c>
      <c r="G319" s="16" t="str">
        <f t="shared" si="80"/>
        <v>김다현</v>
      </c>
      <c r="H319" s="16" t="str">
        <f t="shared" si="71"/>
        <v>목록(Manifest)</v>
      </c>
      <c r="I319" s="16">
        <f t="shared" si="81"/>
        <v>87.69</v>
      </c>
      <c r="J319" s="16">
        <f t="shared" si="82"/>
        <v>1</v>
      </c>
      <c r="K319" s="43">
        <f t="shared" si="83"/>
        <v>1.5</v>
      </c>
      <c r="L319" s="43">
        <f t="shared" si="84"/>
        <v>2</v>
      </c>
      <c r="M319" s="43">
        <f t="shared" si="84"/>
        <v>2</v>
      </c>
      <c r="N319" s="43">
        <f t="shared" si="72"/>
        <v>2</v>
      </c>
      <c r="O319" s="23" t="str">
        <f t="shared" si="85"/>
        <v>PFR027987281</v>
      </c>
      <c r="P319" s="51">
        <f>VLOOKUP(C319,MAPPING!$B$24:$G$27,2,0)+(N319-0.5)/0.5*VLOOKUP(C319,MAPPING!$B$24:$G$27,4,0)</f>
        <v>0</v>
      </c>
      <c r="Q319" s="72">
        <f>VLOOKUP(C319,MAPPING!$B$24:$G$27,6,0)</f>
        <v>3350</v>
      </c>
      <c r="R319" s="105">
        <f>Q319*VLOOKUP(C319,MAPPING!$B$24:$H$27,7,0)</f>
        <v>3350</v>
      </c>
      <c r="S319" s="29">
        <f>VLOOKUP(H319,MAPPING!$B$3:$D$12,3,0)</f>
        <v>0</v>
      </c>
      <c r="T319" s="67">
        <f t="shared" si="73"/>
        <v>0</v>
      </c>
      <c r="U319" s="75">
        <v>0</v>
      </c>
      <c r="V319" s="29">
        <f>(J319*VLOOKUP(M319/J319,MAPPING!$B$15:$C$22,2,10))</f>
        <v>0</v>
      </c>
      <c r="W319" s="100">
        <v>0</v>
      </c>
      <c r="X319" s="68">
        <f>IFERROR(IF($M319&lt;6.000001,0,VLOOKUP($M319,할증료!$B:$C,2,1)),0)</f>
        <v>0</v>
      </c>
      <c r="Y319" s="67">
        <v>0</v>
      </c>
      <c r="Z319" s="29">
        <f t="shared" si="74"/>
        <v>3350</v>
      </c>
      <c r="AB319" s="1" t="s">
        <v>1958</v>
      </c>
      <c r="AC319" s="1" t="s">
        <v>142</v>
      </c>
      <c r="AD319" s="1" t="s">
        <v>2055</v>
      </c>
      <c r="AE319" s="1" t="s">
        <v>2071</v>
      </c>
      <c r="AF319" s="1" t="s">
        <v>2072</v>
      </c>
      <c r="AG319" s="1" t="s">
        <v>2073</v>
      </c>
      <c r="AH319" s="1">
        <v>46540</v>
      </c>
      <c r="AI319" s="1" t="s">
        <v>47</v>
      </c>
      <c r="AJ319" s="20">
        <v>1</v>
      </c>
      <c r="AK319" s="21">
        <v>1.5</v>
      </c>
      <c r="AL319" s="21">
        <v>2</v>
      </c>
      <c r="AM319" s="21">
        <v>2</v>
      </c>
      <c r="AN319" s="1" t="s">
        <v>48</v>
      </c>
      <c r="AO319" s="21">
        <v>87.69</v>
      </c>
      <c r="AP319" s="1" t="s">
        <v>49</v>
      </c>
      <c r="AQ319" s="1" t="s">
        <v>49</v>
      </c>
      <c r="AR319" s="1" t="s">
        <v>49</v>
      </c>
      <c r="AS319" s="1" t="s">
        <v>49</v>
      </c>
      <c r="AT319" s="1" t="s">
        <v>49</v>
      </c>
      <c r="AU319" s="1" t="s">
        <v>143</v>
      </c>
      <c r="AV319" s="1" t="s">
        <v>144</v>
      </c>
      <c r="AW319" s="1" t="s">
        <v>2068</v>
      </c>
      <c r="AX319" s="1" t="s">
        <v>47</v>
      </c>
      <c r="AY319" s="1" t="s">
        <v>50</v>
      </c>
      <c r="AZ319" s="1" t="s">
        <v>2074</v>
      </c>
      <c r="BA319" s="1" t="s">
        <v>2075</v>
      </c>
      <c r="BB319" s="1" t="s">
        <v>2075</v>
      </c>
      <c r="BC319" s="1" t="s">
        <v>306</v>
      </c>
      <c r="BD319" s="1" t="s">
        <v>47</v>
      </c>
      <c r="BE319" s="1" t="s">
        <v>146</v>
      </c>
      <c r="BF319" s="1" t="s">
        <v>52</v>
      </c>
      <c r="BG319" s="1" t="s">
        <v>53</v>
      </c>
      <c r="BH319" s="1" t="s">
        <v>47</v>
      </c>
      <c r="BI319" s="1" t="s">
        <v>159</v>
      </c>
    </row>
    <row r="320" spans="2:61" x14ac:dyDescent="0.25">
      <c r="B320" s="16">
        <f t="shared" si="75"/>
        <v>316</v>
      </c>
      <c r="C320" s="16" t="str">
        <f t="shared" si="76"/>
        <v>CDG</v>
      </c>
      <c r="D320" s="16" t="str">
        <f t="shared" si="77"/>
        <v>2025-08-14</v>
      </c>
      <c r="E320" s="16" t="str">
        <f t="shared" si="78"/>
        <v>18042697141</v>
      </c>
      <c r="F320" s="16" t="str">
        <f t="shared" si="79"/>
        <v>PFR027987280</v>
      </c>
      <c r="G320" s="16" t="str">
        <f t="shared" si="80"/>
        <v>최주원</v>
      </c>
      <c r="H320" s="16" t="str">
        <f t="shared" si="71"/>
        <v>목록(Manifest)</v>
      </c>
      <c r="I320" s="16">
        <f t="shared" si="81"/>
        <v>87.69</v>
      </c>
      <c r="J320" s="16">
        <f t="shared" si="82"/>
        <v>1</v>
      </c>
      <c r="K320" s="43">
        <f t="shared" si="83"/>
        <v>1.5</v>
      </c>
      <c r="L320" s="43">
        <f t="shared" si="84"/>
        <v>2</v>
      </c>
      <c r="M320" s="43">
        <f t="shared" si="84"/>
        <v>2</v>
      </c>
      <c r="N320" s="43">
        <f t="shared" si="72"/>
        <v>2</v>
      </c>
      <c r="O320" s="23" t="str">
        <f t="shared" si="85"/>
        <v>PFR027987280</v>
      </c>
      <c r="P320" s="51">
        <f>VLOOKUP(C320,MAPPING!$B$24:$G$27,2,0)+(N320-0.5)/0.5*VLOOKUP(C320,MAPPING!$B$24:$G$27,4,0)</f>
        <v>0</v>
      </c>
      <c r="Q320" s="72">
        <f>VLOOKUP(C320,MAPPING!$B$24:$G$27,6,0)</f>
        <v>3350</v>
      </c>
      <c r="R320" s="105">
        <f>Q320*VLOOKUP(C320,MAPPING!$B$24:$H$27,7,0)</f>
        <v>3350</v>
      </c>
      <c r="S320" s="29">
        <f>VLOOKUP(H320,MAPPING!$B$3:$D$12,3,0)</f>
        <v>0</v>
      </c>
      <c r="T320" s="67">
        <f t="shared" si="73"/>
        <v>0</v>
      </c>
      <c r="U320" s="75">
        <v>0</v>
      </c>
      <c r="V320" s="29">
        <f>(J320*VLOOKUP(M320/J320,MAPPING!$B$15:$C$22,2,10))</f>
        <v>0</v>
      </c>
      <c r="W320" s="100">
        <v>0</v>
      </c>
      <c r="X320" s="68">
        <f>IFERROR(IF($M320&lt;6.000001,0,VLOOKUP($M320,할증료!$B:$C,2,1)),0)</f>
        <v>0</v>
      </c>
      <c r="Y320" s="67">
        <v>0</v>
      </c>
      <c r="Z320" s="29">
        <f t="shared" si="74"/>
        <v>3350</v>
      </c>
      <c r="AB320" s="1" t="s">
        <v>1958</v>
      </c>
      <c r="AC320" s="1" t="s">
        <v>142</v>
      </c>
      <c r="AD320" s="1" t="s">
        <v>2055</v>
      </c>
      <c r="AE320" s="1" t="s">
        <v>2076</v>
      </c>
      <c r="AF320" s="1" t="s">
        <v>2077</v>
      </c>
      <c r="AG320" s="1" t="s">
        <v>2078</v>
      </c>
      <c r="AH320" s="1">
        <v>46765</v>
      </c>
      <c r="AI320" s="1" t="s">
        <v>47</v>
      </c>
      <c r="AJ320" s="20">
        <v>1</v>
      </c>
      <c r="AK320" s="21">
        <v>1.5</v>
      </c>
      <c r="AL320" s="21">
        <v>2</v>
      </c>
      <c r="AM320" s="21">
        <v>2</v>
      </c>
      <c r="AN320" s="1" t="s">
        <v>48</v>
      </c>
      <c r="AO320" s="21">
        <v>87.69</v>
      </c>
      <c r="AP320" s="1" t="s">
        <v>49</v>
      </c>
      <c r="AQ320" s="1" t="s">
        <v>49</v>
      </c>
      <c r="AR320" s="1" t="s">
        <v>49</v>
      </c>
      <c r="AS320" s="1" t="s">
        <v>49</v>
      </c>
      <c r="AT320" s="1" t="s">
        <v>49</v>
      </c>
      <c r="AU320" s="1" t="s">
        <v>143</v>
      </c>
      <c r="AV320" s="1" t="s">
        <v>144</v>
      </c>
      <c r="AW320" s="1" t="s">
        <v>2068</v>
      </c>
      <c r="AX320" s="1" t="s">
        <v>47</v>
      </c>
      <c r="AY320" s="1" t="s">
        <v>50</v>
      </c>
      <c r="AZ320" s="1" t="s">
        <v>2079</v>
      </c>
      <c r="BA320" s="1" t="s">
        <v>2080</v>
      </c>
      <c r="BB320" s="1" t="s">
        <v>2080</v>
      </c>
      <c r="BC320" s="1" t="s">
        <v>306</v>
      </c>
      <c r="BD320" s="1" t="s">
        <v>47</v>
      </c>
      <c r="BE320" s="1" t="s">
        <v>146</v>
      </c>
      <c r="BF320" s="1" t="s">
        <v>52</v>
      </c>
      <c r="BG320" s="1" t="s">
        <v>53</v>
      </c>
      <c r="BH320" s="1" t="s">
        <v>47</v>
      </c>
      <c r="BI320" s="1" t="s">
        <v>159</v>
      </c>
    </row>
    <row r="321" spans="2:61" x14ac:dyDescent="0.25">
      <c r="B321" s="16">
        <f t="shared" si="75"/>
        <v>317</v>
      </c>
      <c r="C321" s="16" t="str">
        <f t="shared" si="76"/>
        <v>CDG</v>
      </c>
      <c r="D321" s="16" t="str">
        <f t="shared" si="77"/>
        <v>2025-08-14</v>
      </c>
      <c r="E321" s="16" t="str">
        <f t="shared" si="78"/>
        <v>18042697141</v>
      </c>
      <c r="F321" s="16" t="str">
        <f t="shared" si="79"/>
        <v>PFR027987277</v>
      </c>
      <c r="G321" s="16" t="str">
        <f t="shared" si="80"/>
        <v>이승현</v>
      </c>
      <c r="H321" s="16" t="str">
        <f t="shared" si="71"/>
        <v>목록(Manifest)</v>
      </c>
      <c r="I321" s="16">
        <f t="shared" si="81"/>
        <v>87.69</v>
      </c>
      <c r="J321" s="16">
        <f t="shared" si="82"/>
        <v>1</v>
      </c>
      <c r="K321" s="43">
        <f t="shared" si="83"/>
        <v>1.5</v>
      </c>
      <c r="L321" s="43">
        <f t="shared" si="84"/>
        <v>2</v>
      </c>
      <c r="M321" s="43">
        <f t="shared" si="84"/>
        <v>2</v>
      </c>
      <c r="N321" s="43">
        <f t="shared" si="72"/>
        <v>2</v>
      </c>
      <c r="O321" s="23" t="str">
        <f t="shared" si="85"/>
        <v>PFR027987277</v>
      </c>
      <c r="P321" s="51">
        <f>VLOOKUP(C321,MAPPING!$B$24:$G$27,2,0)+(N321-0.5)/0.5*VLOOKUP(C321,MAPPING!$B$24:$G$27,4,0)</f>
        <v>0</v>
      </c>
      <c r="Q321" s="72">
        <f>VLOOKUP(C321,MAPPING!$B$24:$G$27,6,0)</f>
        <v>3350</v>
      </c>
      <c r="R321" s="105">
        <f>Q321*VLOOKUP(C321,MAPPING!$B$24:$H$27,7,0)</f>
        <v>3350</v>
      </c>
      <c r="S321" s="29">
        <f>VLOOKUP(H321,MAPPING!$B$3:$D$12,3,0)</f>
        <v>0</v>
      </c>
      <c r="T321" s="67">
        <f t="shared" si="73"/>
        <v>0</v>
      </c>
      <c r="U321" s="75">
        <v>0</v>
      </c>
      <c r="V321" s="29">
        <f>(J321*VLOOKUP(M321/J321,MAPPING!$B$15:$C$22,2,10))</f>
        <v>0</v>
      </c>
      <c r="W321" s="100">
        <v>0</v>
      </c>
      <c r="X321" s="68">
        <f>IFERROR(IF($M321&lt;6.000001,0,VLOOKUP($M321,할증료!$B:$C,2,1)),0)</f>
        <v>0</v>
      </c>
      <c r="Y321" s="67">
        <v>0</v>
      </c>
      <c r="Z321" s="29">
        <f t="shared" si="74"/>
        <v>3350</v>
      </c>
      <c r="AB321" s="1" t="s">
        <v>1958</v>
      </c>
      <c r="AC321" s="1" t="s">
        <v>142</v>
      </c>
      <c r="AD321" s="1" t="s">
        <v>2055</v>
      </c>
      <c r="AE321" s="1" t="s">
        <v>2081</v>
      </c>
      <c r="AF321" s="1" t="s">
        <v>2082</v>
      </c>
      <c r="AG321" s="1" t="s">
        <v>2083</v>
      </c>
      <c r="AH321" s="1">
        <v>7732</v>
      </c>
      <c r="AI321" s="1" t="s">
        <v>47</v>
      </c>
      <c r="AJ321" s="20">
        <v>1</v>
      </c>
      <c r="AK321" s="21">
        <v>1.5</v>
      </c>
      <c r="AL321" s="21">
        <v>2</v>
      </c>
      <c r="AM321" s="21">
        <v>2</v>
      </c>
      <c r="AN321" s="1" t="s">
        <v>48</v>
      </c>
      <c r="AO321" s="21">
        <v>87.69</v>
      </c>
      <c r="AP321" s="1" t="s">
        <v>49</v>
      </c>
      <c r="AQ321" s="1" t="s">
        <v>49</v>
      </c>
      <c r="AR321" s="1" t="s">
        <v>49</v>
      </c>
      <c r="AS321" s="1" t="s">
        <v>49</v>
      </c>
      <c r="AT321" s="1" t="s">
        <v>49</v>
      </c>
      <c r="AU321" s="1" t="s">
        <v>143</v>
      </c>
      <c r="AV321" s="1" t="s">
        <v>144</v>
      </c>
      <c r="AW321" s="1" t="s">
        <v>2068</v>
      </c>
      <c r="AX321" s="1" t="s">
        <v>47</v>
      </c>
      <c r="AY321" s="1" t="s">
        <v>50</v>
      </c>
      <c r="AZ321" s="1" t="s">
        <v>2084</v>
      </c>
      <c r="BA321" s="1" t="s">
        <v>2085</v>
      </c>
      <c r="BB321" s="1" t="s">
        <v>2085</v>
      </c>
      <c r="BC321" s="1" t="s">
        <v>306</v>
      </c>
      <c r="BD321" s="1" t="s">
        <v>47</v>
      </c>
      <c r="BE321" s="1" t="s">
        <v>146</v>
      </c>
      <c r="BF321" s="1" t="s">
        <v>52</v>
      </c>
      <c r="BG321" s="1" t="s">
        <v>53</v>
      </c>
      <c r="BH321" s="1" t="s">
        <v>47</v>
      </c>
      <c r="BI321" s="1" t="s">
        <v>159</v>
      </c>
    </row>
    <row r="322" spans="2:61" x14ac:dyDescent="0.25">
      <c r="B322" s="16">
        <f t="shared" si="75"/>
        <v>318</v>
      </c>
      <c r="C322" s="16" t="str">
        <f t="shared" si="76"/>
        <v>CDG</v>
      </c>
      <c r="D322" s="16" t="str">
        <f t="shared" si="77"/>
        <v>2025-08-14</v>
      </c>
      <c r="E322" s="16" t="str">
        <f t="shared" si="78"/>
        <v>18042697141</v>
      </c>
      <c r="F322" s="16" t="str">
        <f t="shared" si="79"/>
        <v>PFR027987276</v>
      </c>
      <c r="G322" s="16" t="str">
        <f t="shared" si="80"/>
        <v>최다희</v>
      </c>
      <c r="H322" s="16" t="str">
        <f t="shared" si="71"/>
        <v>목록(Manifest)</v>
      </c>
      <c r="I322" s="16">
        <f t="shared" si="81"/>
        <v>87.69</v>
      </c>
      <c r="J322" s="16">
        <f t="shared" si="82"/>
        <v>1</v>
      </c>
      <c r="K322" s="43">
        <f t="shared" si="83"/>
        <v>1.5</v>
      </c>
      <c r="L322" s="43">
        <f t="shared" si="84"/>
        <v>2</v>
      </c>
      <c r="M322" s="43">
        <f t="shared" si="84"/>
        <v>2</v>
      </c>
      <c r="N322" s="43">
        <f t="shared" si="72"/>
        <v>2</v>
      </c>
      <c r="O322" s="23" t="str">
        <f t="shared" si="85"/>
        <v>PFR027987276</v>
      </c>
      <c r="P322" s="51">
        <f>VLOOKUP(C322,MAPPING!$B$24:$G$27,2,0)+(N322-0.5)/0.5*VLOOKUP(C322,MAPPING!$B$24:$G$27,4,0)</f>
        <v>0</v>
      </c>
      <c r="Q322" s="72">
        <f>VLOOKUP(C322,MAPPING!$B$24:$G$27,6,0)</f>
        <v>3350</v>
      </c>
      <c r="R322" s="105">
        <f>Q322*VLOOKUP(C322,MAPPING!$B$24:$H$27,7,0)</f>
        <v>3350</v>
      </c>
      <c r="S322" s="29">
        <f>VLOOKUP(H322,MAPPING!$B$3:$D$12,3,0)</f>
        <v>0</v>
      </c>
      <c r="T322" s="67">
        <f t="shared" si="73"/>
        <v>0</v>
      </c>
      <c r="U322" s="75">
        <v>0</v>
      </c>
      <c r="V322" s="29">
        <f>(J322*VLOOKUP(M322/J322,MAPPING!$B$15:$C$22,2,10))</f>
        <v>0</v>
      </c>
      <c r="W322" s="100">
        <v>0</v>
      </c>
      <c r="X322" s="68">
        <f>IFERROR(IF($M322&lt;6.000001,0,VLOOKUP($M322,할증료!$B:$C,2,1)),0)</f>
        <v>0</v>
      </c>
      <c r="Y322" s="67">
        <v>0</v>
      </c>
      <c r="Z322" s="29">
        <f t="shared" si="74"/>
        <v>3350</v>
      </c>
      <c r="AB322" s="1" t="s">
        <v>1958</v>
      </c>
      <c r="AC322" s="1" t="s">
        <v>142</v>
      </c>
      <c r="AD322" s="1" t="s">
        <v>2055</v>
      </c>
      <c r="AE322" s="1" t="s">
        <v>2086</v>
      </c>
      <c r="AF322" s="1" t="s">
        <v>2087</v>
      </c>
      <c r="AG322" s="1" t="s">
        <v>2088</v>
      </c>
      <c r="AH322" s="1">
        <v>34002</v>
      </c>
      <c r="AI322" s="1" t="s">
        <v>47</v>
      </c>
      <c r="AJ322" s="20">
        <v>1</v>
      </c>
      <c r="AK322" s="21">
        <v>1.5</v>
      </c>
      <c r="AL322" s="21">
        <v>2</v>
      </c>
      <c r="AM322" s="21">
        <v>2</v>
      </c>
      <c r="AN322" s="1" t="s">
        <v>48</v>
      </c>
      <c r="AO322" s="21">
        <v>87.69</v>
      </c>
      <c r="AP322" s="1" t="s">
        <v>49</v>
      </c>
      <c r="AQ322" s="1" t="s">
        <v>49</v>
      </c>
      <c r="AR322" s="1" t="s">
        <v>49</v>
      </c>
      <c r="AS322" s="1" t="s">
        <v>49</v>
      </c>
      <c r="AT322" s="1" t="s">
        <v>49</v>
      </c>
      <c r="AU322" s="1" t="s">
        <v>143</v>
      </c>
      <c r="AV322" s="1" t="s">
        <v>144</v>
      </c>
      <c r="AW322" s="1" t="s">
        <v>2068</v>
      </c>
      <c r="AX322" s="1" t="s">
        <v>47</v>
      </c>
      <c r="AY322" s="1" t="s">
        <v>50</v>
      </c>
      <c r="AZ322" s="1" t="s">
        <v>2089</v>
      </c>
      <c r="BA322" s="1" t="s">
        <v>2090</v>
      </c>
      <c r="BB322" s="1" t="s">
        <v>2090</v>
      </c>
      <c r="BC322" s="1" t="s">
        <v>306</v>
      </c>
      <c r="BD322" s="1" t="s">
        <v>47</v>
      </c>
      <c r="BE322" s="1" t="s">
        <v>146</v>
      </c>
      <c r="BF322" s="1" t="s">
        <v>52</v>
      </c>
      <c r="BG322" s="1" t="s">
        <v>53</v>
      </c>
      <c r="BH322" s="1" t="s">
        <v>47</v>
      </c>
      <c r="BI322" s="1" t="s">
        <v>159</v>
      </c>
    </row>
    <row r="323" spans="2:61" x14ac:dyDescent="0.25">
      <c r="B323" s="16">
        <f t="shared" si="75"/>
        <v>319</v>
      </c>
      <c r="C323" s="16" t="str">
        <f t="shared" si="76"/>
        <v>CDG</v>
      </c>
      <c r="D323" s="16" t="str">
        <f t="shared" si="77"/>
        <v>2025-08-14</v>
      </c>
      <c r="E323" s="16" t="str">
        <f t="shared" si="78"/>
        <v>18042697141</v>
      </c>
      <c r="F323" s="16" t="str">
        <f t="shared" si="79"/>
        <v>PFR027987275</v>
      </c>
      <c r="G323" s="16" t="str">
        <f t="shared" si="80"/>
        <v>김예진</v>
      </c>
      <c r="H323" s="16" t="str">
        <f t="shared" si="71"/>
        <v>목록(Manifest)</v>
      </c>
      <c r="I323" s="16">
        <f t="shared" si="81"/>
        <v>87.69</v>
      </c>
      <c r="J323" s="16">
        <f t="shared" si="82"/>
        <v>1</v>
      </c>
      <c r="K323" s="43">
        <f t="shared" si="83"/>
        <v>1.5</v>
      </c>
      <c r="L323" s="43">
        <f t="shared" si="84"/>
        <v>2</v>
      </c>
      <c r="M323" s="43">
        <f t="shared" si="84"/>
        <v>2</v>
      </c>
      <c r="N323" s="43">
        <f t="shared" si="72"/>
        <v>2</v>
      </c>
      <c r="O323" s="23" t="str">
        <f t="shared" si="85"/>
        <v>PFR027987275</v>
      </c>
      <c r="P323" s="51">
        <f>VLOOKUP(C323,MAPPING!$B$24:$G$27,2,0)+(N323-0.5)/0.5*VLOOKUP(C323,MAPPING!$B$24:$G$27,4,0)</f>
        <v>0</v>
      </c>
      <c r="Q323" s="72">
        <f>VLOOKUP(C323,MAPPING!$B$24:$G$27,6,0)</f>
        <v>3350</v>
      </c>
      <c r="R323" s="105">
        <f>Q323*VLOOKUP(C323,MAPPING!$B$24:$H$27,7,0)</f>
        <v>3350</v>
      </c>
      <c r="S323" s="29">
        <f>VLOOKUP(H323,MAPPING!$B$3:$D$12,3,0)</f>
        <v>0</v>
      </c>
      <c r="T323" s="67">
        <f t="shared" si="73"/>
        <v>0</v>
      </c>
      <c r="U323" s="75">
        <v>0</v>
      </c>
      <c r="V323" s="29">
        <f>(J323*VLOOKUP(M323/J323,MAPPING!$B$15:$C$22,2,10))</f>
        <v>0</v>
      </c>
      <c r="W323" s="100">
        <v>0</v>
      </c>
      <c r="X323" s="68">
        <f>IFERROR(IF($M323&lt;6.000001,0,VLOOKUP($M323,할증료!$B:$C,2,1)),0)</f>
        <v>0</v>
      </c>
      <c r="Y323" s="67">
        <v>0</v>
      </c>
      <c r="Z323" s="29">
        <f t="shared" si="74"/>
        <v>3350</v>
      </c>
      <c r="AB323" s="1" t="s">
        <v>1958</v>
      </c>
      <c r="AC323" s="1" t="s">
        <v>142</v>
      </c>
      <c r="AD323" s="1" t="s">
        <v>2055</v>
      </c>
      <c r="AE323" s="1" t="s">
        <v>2091</v>
      </c>
      <c r="AF323" s="1" t="s">
        <v>2092</v>
      </c>
      <c r="AG323" s="1" t="s">
        <v>2093</v>
      </c>
      <c r="AH323" s="1">
        <v>6677</v>
      </c>
      <c r="AI323" s="1" t="s">
        <v>47</v>
      </c>
      <c r="AJ323" s="20">
        <v>1</v>
      </c>
      <c r="AK323" s="21">
        <v>1.5</v>
      </c>
      <c r="AL323" s="21">
        <v>2</v>
      </c>
      <c r="AM323" s="21">
        <v>2</v>
      </c>
      <c r="AN323" s="1" t="s">
        <v>48</v>
      </c>
      <c r="AO323" s="21">
        <v>87.69</v>
      </c>
      <c r="AP323" s="1" t="s">
        <v>49</v>
      </c>
      <c r="AQ323" s="1" t="s">
        <v>49</v>
      </c>
      <c r="AR323" s="1" t="s">
        <v>49</v>
      </c>
      <c r="AS323" s="1" t="s">
        <v>49</v>
      </c>
      <c r="AT323" s="1" t="s">
        <v>49</v>
      </c>
      <c r="AU323" s="1" t="s">
        <v>143</v>
      </c>
      <c r="AV323" s="1" t="s">
        <v>144</v>
      </c>
      <c r="AW323" s="1" t="s">
        <v>2068</v>
      </c>
      <c r="AX323" s="1" t="s">
        <v>47</v>
      </c>
      <c r="AY323" s="1" t="s">
        <v>50</v>
      </c>
      <c r="AZ323" s="1" t="s">
        <v>2094</v>
      </c>
      <c r="BA323" s="1" t="s">
        <v>2095</v>
      </c>
      <c r="BB323" s="1" t="s">
        <v>2095</v>
      </c>
      <c r="BC323" s="1" t="s">
        <v>306</v>
      </c>
      <c r="BD323" s="1" t="s">
        <v>47</v>
      </c>
      <c r="BE323" s="1" t="s">
        <v>146</v>
      </c>
      <c r="BF323" s="1" t="s">
        <v>52</v>
      </c>
      <c r="BG323" s="1" t="s">
        <v>53</v>
      </c>
      <c r="BH323" s="1" t="s">
        <v>47</v>
      </c>
      <c r="BI323" s="1" t="s">
        <v>159</v>
      </c>
    </row>
    <row r="324" spans="2:61" x14ac:dyDescent="0.25">
      <c r="B324" s="16">
        <f t="shared" si="75"/>
        <v>320</v>
      </c>
      <c r="C324" s="16" t="str">
        <f t="shared" si="76"/>
        <v>CDG</v>
      </c>
      <c r="D324" s="16" t="str">
        <f t="shared" si="77"/>
        <v>2025-08-14</v>
      </c>
      <c r="E324" s="16" t="str">
        <f t="shared" si="78"/>
        <v>18042697141</v>
      </c>
      <c r="F324" s="16" t="str">
        <f t="shared" si="79"/>
        <v>PFR027987274</v>
      </c>
      <c r="G324" s="16" t="str">
        <f t="shared" si="80"/>
        <v>민경서</v>
      </c>
      <c r="H324" s="16" t="str">
        <f t="shared" ref="H324:H387" si="86">AN324</f>
        <v>목록(Manifest)</v>
      </c>
      <c r="I324" s="16">
        <f t="shared" si="81"/>
        <v>87.69</v>
      </c>
      <c r="J324" s="16">
        <f t="shared" si="82"/>
        <v>1</v>
      </c>
      <c r="K324" s="43">
        <f t="shared" si="83"/>
        <v>1.5</v>
      </c>
      <c r="L324" s="43">
        <f t="shared" si="84"/>
        <v>2</v>
      </c>
      <c r="M324" s="43">
        <f t="shared" si="84"/>
        <v>2</v>
      </c>
      <c r="N324" s="43">
        <f t="shared" ref="N324:N387" si="87">CEILING(M324,0.5)</f>
        <v>2</v>
      </c>
      <c r="O324" s="23" t="str">
        <f t="shared" si="85"/>
        <v>PFR027987274</v>
      </c>
      <c r="P324" s="51">
        <f>VLOOKUP(C324,MAPPING!$B$24:$G$27,2,0)+(N324-0.5)/0.5*VLOOKUP(C324,MAPPING!$B$24:$G$27,4,0)</f>
        <v>0</v>
      </c>
      <c r="Q324" s="72">
        <f>VLOOKUP(C324,MAPPING!$B$24:$G$27,6,0)</f>
        <v>3350</v>
      </c>
      <c r="R324" s="105">
        <f>Q324*VLOOKUP(C324,MAPPING!$B$24:$H$27,7,0)</f>
        <v>3350</v>
      </c>
      <c r="S324" s="29">
        <f>VLOOKUP(H324,MAPPING!$B$3:$D$12,3,0)</f>
        <v>0</v>
      </c>
      <c r="T324" s="67">
        <f t="shared" si="73"/>
        <v>0</v>
      </c>
      <c r="U324" s="75">
        <v>0</v>
      </c>
      <c r="V324" s="29">
        <f>(J324*VLOOKUP(M324/J324,MAPPING!$B$15:$C$22,2,10))</f>
        <v>0</v>
      </c>
      <c r="W324" s="100">
        <v>0</v>
      </c>
      <c r="X324" s="68">
        <f>IFERROR(IF($M324&lt;6.000001,0,VLOOKUP($M324,할증료!$B:$C,2,1)),0)</f>
        <v>0</v>
      </c>
      <c r="Y324" s="67">
        <v>0</v>
      </c>
      <c r="Z324" s="29">
        <f t="shared" ref="Z324:Z387" si="88">SUM(R324:Y324)+P324</f>
        <v>3350</v>
      </c>
      <c r="AB324" s="1" t="s">
        <v>1958</v>
      </c>
      <c r="AC324" s="1" t="s">
        <v>142</v>
      </c>
      <c r="AD324" s="1" t="s">
        <v>2055</v>
      </c>
      <c r="AE324" s="1" t="s">
        <v>2096</v>
      </c>
      <c r="AF324" s="1" t="s">
        <v>2097</v>
      </c>
      <c r="AG324" s="1" t="s">
        <v>2098</v>
      </c>
      <c r="AH324" s="1">
        <v>6677</v>
      </c>
      <c r="AI324" s="1" t="s">
        <v>47</v>
      </c>
      <c r="AJ324" s="20">
        <v>1</v>
      </c>
      <c r="AK324" s="21">
        <v>1.5</v>
      </c>
      <c r="AL324" s="21">
        <v>2</v>
      </c>
      <c r="AM324" s="21">
        <v>2</v>
      </c>
      <c r="AN324" s="1" t="s">
        <v>48</v>
      </c>
      <c r="AO324" s="21">
        <v>87.69</v>
      </c>
      <c r="AP324" s="1" t="s">
        <v>49</v>
      </c>
      <c r="AQ324" s="1" t="s">
        <v>49</v>
      </c>
      <c r="AR324" s="1" t="s">
        <v>49</v>
      </c>
      <c r="AS324" s="1" t="s">
        <v>49</v>
      </c>
      <c r="AT324" s="1" t="s">
        <v>49</v>
      </c>
      <c r="AU324" s="1" t="s">
        <v>143</v>
      </c>
      <c r="AV324" s="1" t="s">
        <v>144</v>
      </c>
      <c r="AW324" s="1" t="s">
        <v>2068</v>
      </c>
      <c r="AX324" s="1" t="s">
        <v>47</v>
      </c>
      <c r="AY324" s="1" t="s">
        <v>50</v>
      </c>
      <c r="AZ324" s="1" t="s">
        <v>2099</v>
      </c>
      <c r="BA324" s="1" t="s">
        <v>2100</v>
      </c>
      <c r="BB324" s="1" t="s">
        <v>2100</v>
      </c>
      <c r="BC324" s="1" t="s">
        <v>306</v>
      </c>
      <c r="BD324" s="1" t="s">
        <v>47</v>
      </c>
      <c r="BE324" s="1" t="s">
        <v>146</v>
      </c>
      <c r="BF324" s="1" t="s">
        <v>52</v>
      </c>
      <c r="BG324" s="1" t="s">
        <v>53</v>
      </c>
      <c r="BH324" s="1" t="s">
        <v>47</v>
      </c>
      <c r="BI324" s="1" t="s">
        <v>159</v>
      </c>
    </row>
    <row r="325" spans="2:61" x14ac:dyDescent="0.25">
      <c r="B325" s="16">
        <f t="shared" si="75"/>
        <v>321</v>
      </c>
      <c r="C325" s="16" t="str">
        <f t="shared" si="76"/>
        <v>CDG</v>
      </c>
      <c r="D325" s="16" t="str">
        <f t="shared" si="77"/>
        <v>2025-08-14</v>
      </c>
      <c r="E325" s="16" t="str">
        <f t="shared" si="78"/>
        <v>18042697141</v>
      </c>
      <c r="F325" s="16" t="str">
        <f t="shared" si="79"/>
        <v>PFR027987242</v>
      </c>
      <c r="G325" s="16" t="str">
        <f t="shared" si="80"/>
        <v>이순환</v>
      </c>
      <c r="H325" s="16" t="str">
        <f t="shared" si="86"/>
        <v>목록(Manifest)</v>
      </c>
      <c r="I325" s="16">
        <f t="shared" si="81"/>
        <v>116.15</v>
      </c>
      <c r="J325" s="16">
        <f t="shared" si="82"/>
        <v>1</v>
      </c>
      <c r="K325" s="43">
        <f t="shared" si="83"/>
        <v>2</v>
      </c>
      <c r="L325" s="43">
        <f t="shared" si="84"/>
        <v>2</v>
      </c>
      <c r="M325" s="43">
        <f t="shared" si="84"/>
        <v>2</v>
      </c>
      <c r="N325" s="43">
        <f t="shared" si="87"/>
        <v>2</v>
      </c>
      <c r="O325" s="23" t="str">
        <f t="shared" si="85"/>
        <v>PFR027987242</v>
      </c>
      <c r="P325" s="51">
        <f>VLOOKUP(C325,MAPPING!$B$24:$G$27,2,0)+(N325-0.5)/0.5*VLOOKUP(C325,MAPPING!$B$24:$G$27,4,0)</f>
        <v>0</v>
      </c>
      <c r="Q325" s="72">
        <f>VLOOKUP(C325,MAPPING!$B$24:$G$27,6,0)</f>
        <v>3350</v>
      </c>
      <c r="R325" s="105">
        <f>Q325*VLOOKUP(C325,MAPPING!$B$24:$H$27,7,0)</f>
        <v>3350</v>
      </c>
      <c r="S325" s="29">
        <f>VLOOKUP(H325,MAPPING!$B$3:$D$12,3,0)</f>
        <v>0</v>
      </c>
      <c r="T325" s="67">
        <f t="shared" ref="T325:T388" si="89">2500*(J325-1)</f>
        <v>0</v>
      </c>
      <c r="U325" s="75">
        <v>0</v>
      </c>
      <c r="V325" s="29">
        <f>(J325*VLOOKUP(M325/J325,MAPPING!$B$15:$C$22,2,10))</f>
        <v>0</v>
      </c>
      <c r="W325" s="100">
        <v>0</v>
      </c>
      <c r="X325" s="68">
        <f>IFERROR(IF($M325&lt;6.000001,0,VLOOKUP($M325,할증료!$B:$C,2,1)),0)</f>
        <v>0</v>
      </c>
      <c r="Y325" s="67">
        <v>0</v>
      </c>
      <c r="Z325" s="29">
        <f t="shared" si="88"/>
        <v>3350</v>
      </c>
      <c r="AB325" s="1" t="s">
        <v>1958</v>
      </c>
      <c r="AC325" s="1" t="s">
        <v>142</v>
      </c>
      <c r="AD325" s="1" t="s">
        <v>2055</v>
      </c>
      <c r="AE325" s="1" t="s">
        <v>2101</v>
      </c>
      <c r="AF325" s="1" t="s">
        <v>2102</v>
      </c>
      <c r="AG325" s="1" t="s">
        <v>2103</v>
      </c>
      <c r="AH325" s="1">
        <v>5707</v>
      </c>
      <c r="AI325" s="1" t="s">
        <v>47</v>
      </c>
      <c r="AJ325" s="20">
        <v>1</v>
      </c>
      <c r="AK325" s="21">
        <v>2</v>
      </c>
      <c r="AL325" s="21">
        <v>2</v>
      </c>
      <c r="AM325" s="21">
        <v>2</v>
      </c>
      <c r="AN325" s="1" t="s">
        <v>48</v>
      </c>
      <c r="AO325" s="21">
        <v>116.15</v>
      </c>
      <c r="AP325" s="1" t="s">
        <v>49</v>
      </c>
      <c r="AQ325" s="1" t="s">
        <v>49</v>
      </c>
      <c r="AR325" s="1" t="s">
        <v>49</v>
      </c>
      <c r="AS325" s="1" t="s">
        <v>49</v>
      </c>
      <c r="AT325" s="1" t="s">
        <v>49</v>
      </c>
      <c r="AU325" s="1" t="s">
        <v>143</v>
      </c>
      <c r="AV325" s="1" t="s">
        <v>144</v>
      </c>
      <c r="AW325" s="1" t="s">
        <v>2104</v>
      </c>
      <c r="AX325" s="1" t="s">
        <v>47</v>
      </c>
      <c r="AY325" s="1" t="s">
        <v>50</v>
      </c>
      <c r="AZ325" s="1" t="s">
        <v>2105</v>
      </c>
      <c r="BA325" s="1" t="s">
        <v>2106</v>
      </c>
      <c r="BB325" s="1" t="s">
        <v>2106</v>
      </c>
      <c r="BC325" s="1" t="s">
        <v>306</v>
      </c>
      <c r="BD325" s="1" t="s">
        <v>47</v>
      </c>
      <c r="BE325" s="1" t="s">
        <v>146</v>
      </c>
      <c r="BF325" s="1" t="s">
        <v>52</v>
      </c>
      <c r="BG325" s="1" t="s">
        <v>53</v>
      </c>
      <c r="BH325" s="1" t="s">
        <v>47</v>
      </c>
      <c r="BI325" s="1" t="s">
        <v>159</v>
      </c>
    </row>
    <row r="326" spans="2:61" x14ac:dyDescent="0.25">
      <c r="B326" s="16">
        <f t="shared" ref="B326:B389" si="90">B325+1</f>
        <v>322</v>
      </c>
      <c r="C326" s="16" t="str">
        <f t="shared" ref="C326:C389" si="91">AC326</f>
        <v>CDG</v>
      </c>
      <c r="D326" s="16" t="str">
        <f t="shared" ref="D326:D389" si="92">AB326</f>
        <v>2025-08-14</v>
      </c>
      <c r="E326" s="16" t="str">
        <f t="shared" ref="E326:E389" si="93">AD326</f>
        <v>18042697141</v>
      </c>
      <c r="F326" s="16" t="str">
        <f t="shared" ref="F326:F389" si="94">AE326</f>
        <v>PFR027987272</v>
      </c>
      <c r="G326" s="16" t="str">
        <f t="shared" ref="G326:G389" si="95">AF326</f>
        <v>한지혜</v>
      </c>
      <c r="H326" s="16" t="str">
        <f t="shared" si="86"/>
        <v>목록(Manifest)</v>
      </c>
      <c r="I326" s="16">
        <f t="shared" ref="I326:I389" si="96">AO326</f>
        <v>87.69</v>
      </c>
      <c r="J326" s="16">
        <f t="shared" ref="J326:J389" si="97">AJ326</f>
        <v>1</v>
      </c>
      <c r="K326" s="43">
        <f t="shared" ref="K326:K389" si="98">AK326</f>
        <v>1.5</v>
      </c>
      <c r="L326" s="43">
        <f t="shared" ref="L326:M389" si="99">AL326</f>
        <v>2</v>
      </c>
      <c r="M326" s="43">
        <f t="shared" si="99"/>
        <v>2</v>
      </c>
      <c r="N326" s="43">
        <f t="shared" si="87"/>
        <v>2</v>
      </c>
      <c r="O326" s="23" t="str">
        <f t="shared" ref="O326:O389" si="100">AE326</f>
        <v>PFR027987272</v>
      </c>
      <c r="P326" s="51">
        <f>VLOOKUP(C326,MAPPING!$B$24:$G$27,2,0)+(N326-0.5)/0.5*VLOOKUP(C326,MAPPING!$B$24:$G$27,4,0)</f>
        <v>0</v>
      </c>
      <c r="Q326" s="72">
        <f>VLOOKUP(C326,MAPPING!$B$24:$G$27,6,0)</f>
        <v>3350</v>
      </c>
      <c r="R326" s="105">
        <f>Q326*VLOOKUP(C326,MAPPING!$B$24:$H$27,7,0)</f>
        <v>3350</v>
      </c>
      <c r="S326" s="29">
        <f>VLOOKUP(H326,MAPPING!$B$3:$D$12,3,0)</f>
        <v>0</v>
      </c>
      <c r="T326" s="67">
        <f t="shared" si="89"/>
        <v>0</v>
      </c>
      <c r="U326" s="75">
        <v>0</v>
      </c>
      <c r="V326" s="29">
        <f>(J326*VLOOKUP(M326/J326,MAPPING!$B$15:$C$22,2,10))</f>
        <v>0</v>
      </c>
      <c r="W326" s="100">
        <v>0</v>
      </c>
      <c r="X326" s="68">
        <f>IFERROR(IF($M326&lt;6.000001,0,VLOOKUP($M326,할증료!$B:$C,2,1)),0)</f>
        <v>0</v>
      </c>
      <c r="Y326" s="67">
        <v>0</v>
      </c>
      <c r="Z326" s="29">
        <f t="shared" si="88"/>
        <v>3350</v>
      </c>
      <c r="AB326" s="1" t="s">
        <v>1958</v>
      </c>
      <c r="AC326" s="1" t="s">
        <v>142</v>
      </c>
      <c r="AD326" s="1" t="s">
        <v>2055</v>
      </c>
      <c r="AE326" s="1" t="s">
        <v>2107</v>
      </c>
      <c r="AF326" s="1" t="s">
        <v>2108</v>
      </c>
      <c r="AG326" s="1" t="s">
        <v>2109</v>
      </c>
      <c r="AH326" s="1">
        <v>32983</v>
      </c>
      <c r="AI326" s="1" t="s">
        <v>47</v>
      </c>
      <c r="AJ326" s="20">
        <v>1</v>
      </c>
      <c r="AK326" s="21">
        <v>1.5</v>
      </c>
      <c r="AL326" s="21">
        <v>2</v>
      </c>
      <c r="AM326" s="21">
        <v>2</v>
      </c>
      <c r="AN326" s="1" t="s">
        <v>48</v>
      </c>
      <c r="AO326" s="21">
        <v>87.69</v>
      </c>
      <c r="AP326" s="1" t="s">
        <v>49</v>
      </c>
      <c r="AQ326" s="1" t="s">
        <v>49</v>
      </c>
      <c r="AR326" s="1" t="s">
        <v>49</v>
      </c>
      <c r="AS326" s="1" t="s">
        <v>49</v>
      </c>
      <c r="AT326" s="1" t="s">
        <v>49</v>
      </c>
      <c r="AU326" s="1" t="s">
        <v>143</v>
      </c>
      <c r="AV326" s="1" t="s">
        <v>144</v>
      </c>
      <c r="AW326" s="1" t="s">
        <v>2068</v>
      </c>
      <c r="AX326" s="1" t="s">
        <v>47</v>
      </c>
      <c r="AY326" s="1" t="s">
        <v>50</v>
      </c>
      <c r="AZ326" s="1" t="s">
        <v>2110</v>
      </c>
      <c r="BA326" s="1" t="s">
        <v>2111</v>
      </c>
      <c r="BB326" s="1" t="s">
        <v>2111</v>
      </c>
      <c r="BC326" s="1" t="s">
        <v>306</v>
      </c>
      <c r="BD326" s="1" t="s">
        <v>47</v>
      </c>
      <c r="BE326" s="1" t="s">
        <v>146</v>
      </c>
      <c r="BF326" s="1" t="s">
        <v>52</v>
      </c>
      <c r="BG326" s="1" t="s">
        <v>53</v>
      </c>
      <c r="BH326" s="1" t="s">
        <v>47</v>
      </c>
      <c r="BI326" s="1" t="s">
        <v>159</v>
      </c>
    </row>
    <row r="327" spans="2:61" x14ac:dyDescent="0.25">
      <c r="B327" s="16">
        <f t="shared" si="90"/>
        <v>323</v>
      </c>
      <c r="C327" s="16" t="str">
        <f t="shared" si="91"/>
        <v>CDG</v>
      </c>
      <c r="D327" s="16" t="str">
        <f t="shared" si="92"/>
        <v>2025-08-14</v>
      </c>
      <c r="E327" s="16" t="str">
        <f t="shared" si="93"/>
        <v>18042697141</v>
      </c>
      <c r="F327" s="16" t="str">
        <f t="shared" si="94"/>
        <v>PFR027987267</v>
      </c>
      <c r="G327" s="16" t="str">
        <f t="shared" si="95"/>
        <v>최주영</v>
      </c>
      <c r="H327" s="16" t="str">
        <f t="shared" si="86"/>
        <v>일반(목록배제,Normal-Manifest Exception)</v>
      </c>
      <c r="I327" s="16">
        <f t="shared" si="96"/>
        <v>82.18</v>
      </c>
      <c r="J327" s="16">
        <f t="shared" si="97"/>
        <v>1</v>
      </c>
      <c r="K327" s="43">
        <f t="shared" si="98"/>
        <v>2</v>
      </c>
      <c r="L327" s="43">
        <f t="shared" si="99"/>
        <v>1</v>
      </c>
      <c r="M327" s="43">
        <f t="shared" si="99"/>
        <v>2</v>
      </c>
      <c r="N327" s="43">
        <f t="shared" si="87"/>
        <v>2</v>
      </c>
      <c r="O327" s="23" t="str">
        <f t="shared" si="100"/>
        <v>PFR027987267</v>
      </c>
      <c r="P327" s="51">
        <f>VLOOKUP(C327,MAPPING!$B$24:$G$27,2,0)+(N327-0.5)/0.5*VLOOKUP(C327,MAPPING!$B$24:$G$27,4,0)</f>
        <v>0</v>
      </c>
      <c r="Q327" s="72">
        <f>VLOOKUP(C327,MAPPING!$B$24:$G$27,6,0)</f>
        <v>3350</v>
      </c>
      <c r="R327" s="105">
        <f>Q327*VLOOKUP(C327,MAPPING!$B$24:$H$27,7,0)</f>
        <v>3350</v>
      </c>
      <c r="S327" s="29">
        <f>VLOOKUP(H327,MAPPING!$B$3:$D$12,3,0)</f>
        <v>1100</v>
      </c>
      <c r="T327" s="67">
        <f t="shared" si="89"/>
        <v>0</v>
      </c>
      <c r="U327" s="75">
        <v>0</v>
      </c>
      <c r="V327" s="29">
        <f>(J327*VLOOKUP(M327/J327,MAPPING!$B$15:$C$22,2,10))</f>
        <v>0</v>
      </c>
      <c r="W327" s="100">
        <v>0</v>
      </c>
      <c r="X327" s="68">
        <f>IFERROR(IF($M327&lt;6.000001,0,VLOOKUP($M327,할증료!$B:$C,2,1)),0)</f>
        <v>0</v>
      </c>
      <c r="Y327" s="67">
        <v>0</v>
      </c>
      <c r="Z327" s="29">
        <f t="shared" si="88"/>
        <v>4450</v>
      </c>
      <c r="AB327" s="1" t="s">
        <v>1958</v>
      </c>
      <c r="AC327" s="1" t="s">
        <v>142</v>
      </c>
      <c r="AD327" s="1" t="s">
        <v>2055</v>
      </c>
      <c r="AE327" s="1" t="s">
        <v>2112</v>
      </c>
      <c r="AF327" s="1" t="s">
        <v>400</v>
      </c>
      <c r="AG327" s="1" t="s">
        <v>401</v>
      </c>
      <c r="AH327" s="1">
        <v>14594</v>
      </c>
      <c r="AI327" s="1" t="s">
        <v>47</v>
      </c>
      <c r="AJ327" s="20">
        <v>1</v>
      </c>
      <c r="AK327" s="21">
        <v>2</v>
      </c>
      <c r="AL327" s="21">
        <v>1</v>
      </c>
      <c r="AM327" s="21">
        <v>2</v>
      </c>
      <c r="AN327" s="1" t="s">
        <v>54</v>
      </c>
      <c r="AO327" s="21">
        <v>82.18</v>
      </c>
      <c r="AP327" s="1" t="s">
        <v>49</v>
      </c>
      <c r="AQ327" s="1" t="s">
        <v>49</v>
      </c>
      <c r="AR327" s="1" t="s">
        <v>49</v>
      </c>
      <c r="AS327" s="1" t="s">
        <v>49</v>
      </c>
      <c r="AT327" s="1" t="s">
        <v>49</v>
      </c>
      <c r="AU327" s="1" t="s">
        <v>143</v>
      </c>
      <c r="AV327" s="1" t="s">
        <v>144</v>
      </c>
      <c r="AW327" s="1" t="s">
        <v>2113</v>
      </c>
      <c r="AX327" s="1" t="s">
        <v>47</v>
      </c>
      <c r="AY327" s="1" t="s">
        <v>50</v>
      </c>
      <c r="AZ327" s="1" t="s">
        <v>2114</v>
      </c>
      <c r="BA327" s="1" t="s">
        <v>2115</v>
      </c>
      <c r="BB327" s="1" t="s">
        <v>2115</v>
      </c>
      <c r="BC327" s="1" t="s">
        <v>306</v>
      </c>
      <c r="BD327" s="1" t="s">
        <v>47</v>
      </c>
      <c r="BE327" s="1" t="s">
        <v>146</v>
      </c>
      <c r="BF327" s="1" t="s">
        <v>52</v>
      </c>
      <c r="BG327" s="1" t="s">
        <v>53</v>
      </c>
      <c r="BH327" s="1" t="s">
        <v>47</v>
      </c>
      <c r="BI327" s="1" t="s">
        <v>159</v>
      </c>
    </row>
    <row r="328" spans="2:61" x14ac:dyDescent="0.25">
      <c r="B328" s="16">
        <f t="shared" si="90"/>
        <v>324</v>
      </c>
      <c r="C328" s="16" t="str">
        <f t="shared" si="91"/>
        <v>CDG</v>
      </c>
      <c r="D328" s="16" t="str">
        <f t="shared" si="92"/>
        <v>2025-08-14</v>
      </c>
      <c r="E328" s="16" t="str">
        <f t="shared" si="93"/>
        <v>18042697141</v>
      </c>
      <c r="F328" s="16" t="str">
        <f t="shared" si="94"/>
        <v>PFR027987260</v>
      </c>
      <c r="G328" s="16" t="str">
        <f t="shared" si="95"/>
        <v>최희선</v>
      </c>
      <c r="H328" s="16" t="str">
        <f t="shared" si="86"/>
        <v>간이(Simple)</v>
      </c>
      <c r="I328" s="16">
        <f t="shared" si="96"/>
        <v>287.48</v>
      </c>
      <c r="J328" s="16">
        <f t="shared" si="97"/>
        <v>1</v>
      </c>
      <c r="K328" s="43">
        <f t="shared" si="98"/>
        <v>1</v>
      </c>
      <c r="L328" s="43">
        <f t="shared" si="99"/>
        <v>1.7</v>
      </c>
      <c r="M328" s="43">
        <f t="shared" si="99"/>
        <v>1.7</v>
      </c>
      <c r="N328" s="43">
        <f t="shared" si="87"/>
        <v>2</v>
      </c>
      <c r="O328" s="23" t="str">
        <f t="shared" si="100"/>
        <v>PFR027987260</v>
      </c>
      <c r="P328" s="51">
        <f>VLOOKUP(C328,MAPPING!$B$24:$G$27,2,0)+(N328-0.5)/0.5*VLOOKUP(C328,MAPPING!$B$24:$G$27,4,0)</f>
        <v>0</v>
      </c>
      <c r="Q328" s="72">
        <f>VLOOKUP(C328,MAPPING!$B$24:$G$27,6,0)</f>
        <v>3350</v>
      </c>
      <c r="R328" s="105">
        <f>Q328*VLOOKUP(C328,MAPPING!$B$24:$H$27,7,0)</f>
        <v>3350</v>
      </c>
      <c r="S328" s="29">
        <f>VLOOKUP(H328,MAPPING!$B$3:$D$12,3,0)</f>
        <v>1100</v>
      </c>
      <c r="T328" s="67">
        <f t="shared" si="89"/>
        <v>0</v>
      </c>
      <c r="U328" s="75">
        <v>0</v>
      </c>
      <c r="V328" s="29">
        <f>(J328*VLOOKUP(M328/J328,MAPPING!$B$15:$C$22,2,10))</f>
        <v>0</v>
      </c>
      <c r="W328" s="100">
        <v>0</v>
      </c>
      <c r="X328" s="68">
        <f>IFERROR(IF($M328&lt;6.000001,0,VLOOKUP($M328,할증료!$B:$C,2,1)),0)</f>
        <v>0</v>
      </c>
      <c r="Y328" s="67">
        <v>0</v>
      </c>
      <c r="Z328" s="29">
        <f t="shared" si="88"/>
        <v>4450</v>
      </c>
      <c r="AB328" s="1" t="s">
        <v>1958</v>
      </c>
      <c r="AC328" s="1" t="s">
        <v>142</v>
      </c>
      <c r="AD328" s="1" t="s">
        <v>2055</v>
      </c>
      <c r="AE328" s="1" t="s">
        <v>2116</v>
      </c>
      <c r="AF328" s="1" t="s">
        <v>248</v>
      </c>
      <c r="AG328" s="1" t="s">
        <v>249</v>
      </c>
      <c r="AH328" s="1">
        <v>6906</v>
      </c>
      <c r="AI328" s="1" t="s">
        <v>47</v>
      </c>
      <c r="AJ328" s="20">
        <v>1</v>
      </c>
      <c r="AK328" s="21">
        <v>1</v>
      </c>
      <c r="AL328" s="21">
        <v>1.7</v>
      </c>
      <c r="AM328" s="21">
        <v>1.7</v>
      </c>
      <c r="AN328" s="1" t="s">
        <v>56</v>
      </c>
      <c r="AO328" s="21">
        <v>287.48</v>
      </c>
      <c r="AP328" s="1" t="s">
        <v>49</v>
      </c>
      <c r="AQ328" s="1" t="s">
        <v>49</v>
      </c>
      <c r="AR328" s="1" t="s">
        <v>49</v>
      </c>
      <c r="AS328" s="1" t="s">
        <v>49</v>
      </c>
      <c r="AT328" s="1" t="s">
        <v>49</v>
      </c>
      <c r="AU328" s="1" t="s">
        <v>143</v>
      </c>
      <c r="AV328" s="1" t="s">
        <v>144</v>
      </c>
      <c r="AW328" s="1" t="s">
        <v>2117</v>
      </c>
      <c r="AX328" s="1" t="s">
        <v>47</v>
      </c>
      <c r="AY328" s="1" t="s">
        <v>50</v>
      </c>
      <c r="AZ328" s="1" t="s">
        <v>2118</v>
      </c>
      <c r="BA328" s="1" t="s">
        <v>2119</v>
      </c>
      <c r="BB328" s="1" t="s">
        <v>2119</v>
      </c>
      <c r="BC328" s="1" t="s">
        <v>306</v>
      </c>
      <c r="BD328" s="1" t="s">
        <v>47</v>
      </c>
      <c r="BE328" s="1" t="s">
        <v>146</v>
      </c>
      <c r="BF328" s="1" t="s">
        <v>52</v>
      </c>
      <c r="BG328" s="1" t="s">
        <v>53</v>
      </c>
      <c r="BH328" s="1" t="s">
        <v>47</v>
      </c>
      <c r="BI328" s="1" t="s">
        <v>159</v>
      </c>
    </row>
    <row r="329" spans="2:61" x14ac:dyDescent="0.25">
      <c r="B329" s="16">
        <f t="shared" si="90"/>
        <v>325</v>
      </c>
      <c r="C329" s="16" t="str">
        <f t="shared" si="91"/>
        <v>FRA</v>
      </c>
      <c r="D329" s="16" t="str">
        <f t="shared" si="92"/>
        <v>2025-08-15</v>
      </c>
      <c r="E329" s="16" t="str">
        <f t="shared" si="93"/>
        <v>18050214920</v>
      </c>
      <c r="F329" s="16" t="str">
        <f t="shared" si="94"/>
        <v>PDE026649279</v>
      </c>
      <c r="G329" s="16" t="str">
        <f t="shared" si="95"/>
        <v>백정연</v>
      </c>
      <c r="H329" s="16" t="str">
        <f t="shared" si="86"/>
        <v>일반(목록배제,Normal-Manifest Exception)</v>
      </c>
      <c r="I329" s="16">
        <f t="shared" si="96"/>
        <v>49.94</v>
      </c>
      <c r="J329" s="16">
        <f t="shared" si="97"/>
        <v>1</v>
      </c>
      <c r="K329" s="43">
        <f t="shared" si="98"/>
        <v>0.5</v>
      </c>
      <c r="L329" s="43">
        <f t="shared" si="99"/>
        <v>0.5</v>
      </c>
      <c r="M329" s="43">
        <f t="shared" si="99"/>
        <v>0.5</v>
      </c>
      <c r="N329" s="43">
        <f t="shared" si="87"/>
        <v>0.5</v>
      </c>
      <c r="O329" s="23" t="str">
        <f t="shared" si="100"/>
        <v>PDE026649279</v>
      </c>
      <c r="P329" s="51">
        <f>VLOOKUP(C329,MAPPING!$B$24:$G$27,2,0)+(N329-0.5)/0.5*VLOOKUP(C329,MAPPING!$B$24:$G$27,4,0)</f>
        <v>6900</v>
      </c>
      <c r="Q329" s="72">
        <f>VLOOKUP(C329,MAPPING!$B$24:$G$27,6,0)</f>
        <v>3.401757367653961</v>
      </c>
      <c r="R329" s="105">
        <f>Q329*VLOOKUP(C329,MAPPING!$B$24:$H$27,7,0)</f>
        <v>5508.2615999999998</v>
      </c>
      <c r="S329" s="29">
        <f>VLOOKUP(H329,MAPPING!$B$3:$D$12,3,0)</f>
        <v>1100</v>
      </c>
      <c r="T329" s="67">
        <f t="shared" si="89"/>
        <v>0</v>
      </c>
      <c r="U329" s="75">
        <v>0</v>
      </c>
      <c r="V329" s="29">
        <f>(J329*VLOOKUP(M329/J329,MAPPING!$B$15:$C$22,2,10))</f>
        <v>0</v>
      </c>
      <c r="W329" s="100">
        <v>0</v>
      </c>
      <c r="X329" s="68">
        <f>IFERROR(IF($M329&lt;6.000001,0,VLOOKUP($M329,할증료!$B:$C,2,1)),0)</f>
        <v>0</v>
      </c>
      <c r="Y329" s="67">
        <v>0</v>
      </c>
      <c r="Z329" s="29">
        <f t="shared" si="88"/>
        <v>13508.2616</v>
      </c>
      <c r="AB329" s="1" t="s">
        <v>2120</v>
      </c>
      <c r="AC329" s="1" t="s">
        <v>131</v>
      </c>
      <c r="AD329" s="1" t="s">
        <v>2121</v>
      </c>
      <c r="AE329" s="1" t="s">
        <v>2122</v>
      </c>
      <c r="AF329" s="1" t="s">
        <v>2123</v>
      </c>
      <c r="AG329" s="1" t="s">
        <v>2124</v>
      </c>
      <c r="AH329" s="1">
        <v>42227</v>
      </c>
      <c r="AI329" s="1" t="s">
        <v>47</v>
      </c>
      <c r="AJ329" s="20">
        <v>1</v>
      </c>
      <c r="AK329" s="21">
        <v>0.5</v>
      </c>
      <c r="AL329" s="21">
        <v>0.5</v>
      </c>
      <c r="AM329" s="21">
        <v>0.5</v>
      </c>
      <c r="AN329" s="1" t="s">
        <v>54</v>
      </c>
      <c r="AO329" s="21">
        <v>49.94</v>
      </c>
      <c r="AP329" s="1" t="s">
        <v>49</v>
      </c>
      <c r="AQ329" s="1" t="s">
        <v>49</v>
      </c>
      <c r="AR329" s="1" t="s">
        <v>49</v>
      </c>
      <c r="AS329" s="1" t="s">
        <v>49</v>
      </c>
      <c r="AT329" s="1" t="s">
        <v>49</v>
      </c>
      <c r="AU329" s="1" t="s">
        <v>133</v>
      </c>
      <c r="AV329" s="1" t="s">
        <v>134</v>
      </c>
      <c r="AW329" s="1" t="s">
        <v>195</v>
      </c>
      <c r="AX329" s="1" t="s">
        <v>47</v>
      </c>
      <c r="AY329" s="1" t="s">
        <v>50</v>
      </c>
      <c r="AZ329" s="1" t="s">
        <v>2125</v>
      </c>
      <c r="BA329" s="1" t="s">
        <v>2126</v>
      </c>
      <c r="BB329" s="1" t="s">
        <v>2126</v>
      </c>
      <c r="BC329" s="1" t="s">
        <v>367</v>
      </c>
      <c r="BD329" s="1" t="s">
        <v>220</v>
      </c>
      <c r="BE329" s="1" t="s">
        <v>135</v>
      </c>
      <c r="BF329" s="1" t="s">
        <v>52</v>
      </c>
      <c r="BG329" s="1" t="s">
        <v>53</v>
      </c>
      <c r="BH329" s="1" t="s">
        <v>47</v>
      </c>
      <c r="BI329" s="1" t="s">
        <v>159</v>
      </c>
    </row>
    <row r="330" spans="2:61" x14ac:dyDescent="0.25">
      <c r="B330" s="16">
        <f t="shared" si="90"/>
        <v>326</v>
      </c>
      <c r="C330" s="16" t="str">
        <f t="shared" si="91"/>
        <v>FRA</v>
      </c>
      <c r="D330" s="16" t="str">
        <f t="shared" si="92"/>
        <v>2025-08-15</v>
      </c>
      <c r="E330" s="16" t="str">
        <f t="shared" si="93"/>
        <v>18050214920</v>
      </c>
      <c r="F330" s="16" t="str">
        <f t="shared" si="94"/>
        <v>PDE026649276</v>
      </c>
      <c r="G330" s="16" t="str">
        <f t="shared" si="95"/>
        <v>마성훈</v>
      </c>
      <c r="H330" s="16" t="str">
        <f t="shared" si="86"/>
        <v>목록(Manifest)</v>
      </c>
      <c r="I330" s="16">
        <f t="shared" si="96"/>
        <v>145.19</v>
      </c>
      <c r="J330" s="16">
        <f t="shared" si="97"/>
        <v>2</v>
      </c>
      <c r="K330" s="43">
        <f t="shared" si="98"/>
        <v>17</v>
      </c>
      <c r="L330" s="43">
        <f t="shared" si="99"/>
        <v>18</v>
      </c>
      <c r="M330" s="43">
        <f t="shared" si="99"/>
        <v>18</v>
      </c>
      <c r="N330" s="43">
        <f t="shared" si="87"/>
        <v>18</v>
      </c>
      <c r="O330" s="23" t="str">
        <f t="shared" si="100"/>
        <v>PDE026649276</v>
      </c>
      <c r="P330" s="51">
        <f>VLOOKUP(C330,MAPPING!$B$24:$G$27,2,0)+(N330-0.5)/0.5*VLOOKUP(C330,MAPPING!$B$24:$G$27,4,0)</f>
        <v>92650</v>
      </c>
      <c r="Q330" s="72">
        <f>VLOOKUP(C330,MAPPING!$B$24:$G$27,6,0)</f>
        <v>3.401757367653961</v>
      </c>
      <c r="R330" s="105">
        <f>Q330*VLOOKUP(C330,MAPPING!$B$24:$H$27,7,0)</f>
        <v>5508.2615999999998</v>
      </c>
      <c r="S330" s="29">
        <f>VLOOKUP(H330,MAPPING!$B$3:$D$12,3,0)</f>
        <v>0</v>
      </c>
      <c r="T330" s="67">
        <f t="shared" si="89"/>
        <v>2500</v>
      </c>
      <c r="U330" s="75">
        <v>0</v>
      </c>
      <c r="V330" s="29">
        <f>(J330*VLOOKUP(M330/J330,MAPPING!$B$15:$C$22,2,10))</f>
        <v>2400</v>
      </c>
      <c r="W330" s="100">
        <v>0</v>
      </c>
      <c r="X330" s="68">
        <f>IFERROR(IF($M330&lt;6.000001,0,VLOOKUP($M330,할증료!$B:$C,2,1)),0)</f>
        <v>1300</v>
      </c>
      <c r="Y330" s="67">
        <v>0</v>
      </c>
      <c r="Z330" s="29">
        <f t="shared" si="88"/>
        <v>104358.2616</v>
      </c>
      <c r="AB330" s="1" t="s">
        <v>2120</v>
      </c>
      <c r="AC330" s="1" t="s">
        <v>131</v>
      </c>
      <c r="AD330" s="1" t="s">
        <v>2121</v>
      </c>
      <c r="AE330" s="1" t="s">
        <v>2127</v>
      </c>
      <c r="AF330" s="1" t="s">
        <v>2128</v>
      </c>
      <c r="AG330" s="1" t="s">
        <v>2129</v>
      </c>
      <c r="AH330" s="1">
        <v>12955</v>
      </c>
      <c r="AI330" s="1" t="s">
        <v>47</v>
      </c>
      <c r="AJ330" s="20">
        <v>2</v>
      </c>
      <c r="AK330" s="21">
        <v>17</v>
      </c>
      <c r="AL330" s="21">
        <v>18</v>
      </c>
      <c r="AM330" s="21">
        <v>18</v>
      </c>
      <c r="AN330" s="1" t="s">
        <v>48</v>
      </c>
      <c r="AO330" s="21">
        <v>145.19</v>
      </c>
      <c r="AP330" s="1" t="s">
        <v>49</v>
      </c>
      <c r="AQ330" s="1" t="s">
        <v>49</v>
      </c>
      <c r="AR330" s="1" t="s">
        <v>49</v>
      </c>
      <c r="AS330" s="1" t="s">
        <v>49</v>
      </c>
      <c r="AT330" s="1" t="s">
        <v>49</v>
      </c>
      <c r="AU330" s="1" t="s">
        <v>133</v>
      </c>
      <c r="AV330" s="1" t="s">
        <v>134</v>
      </c>
      <c r="AW330" s="1" t="s">
        <v>1233</v>
      </c>
      <c r="AX330" s="1" t="s">
        <v>47</v>
      </c>
      <c r="AY330" s="1" t="s">
        <v>50</v>
      </c>
      <c r="AZ330" s="1" t="s">
        <v>2130</v>
      </c>
      <c r="BA330" s="1" t="s">
        <v>2131</v>
      </c>
      <c r="BB330" s="1" t="s">
        <v>2131</v>
      </c>
      <c r="BC330" s="1" t="s">
        <v>367</v>
      </c>
      <c r="BD330" s="1" t="s">
        <v>220</v>
      </c>
      <c r="BE330" s="1" t="s">
        <v>135</v>
      </c>
      <c r="BF330" s="1" t="s">
        <v>52</v>
      </c>
      <c r="BG330" s="1" t="s">
        <v>53</v>
      </c>
      <c r="BH330" s="1" t="s">
        <v>47</v>
      </c>
      <c r="BI330" s="1" t="s">
        <v>159</v>
      </c>
    </row>
    <row r="331" spans="2:61" x14ac:dyDescent="0.25">
      <c r="B331" s="16">
        <f t="shared" si="90"/>
        <v>327</v>
      </c>
      <c r="C331" s="16" t="str">
        <f t="shared" si="91"/>
        <v>FRA</v>
      </c>
      <c r="D331" s="16" t="str">
        <f t="shared" si="92"/>
        <v>2025-08-15</v>
      </c>
      <c r="E331" s="16" t="str">
        <f t="shared" si="93"/>
        <v>18050214920</v>
      </c>
      <c r="F331" s="16" t="str">
        <f t="shared" si="94"/>
        <v>PDE026649267</v>
      </c>
      <c r="G331" s="16" t="str">
        <f t="shared" si="95"/>
        <v>유영주</v>
      </c>
      <c r="H331" s="16" t="str">
        <f t="shared" si="86"/>
        <v>목록(Manifest)</v>
      </c>
      <c r="I331" s="16">
        <f t="shared" si="96"/>
        <v>11.62</v>
      </c>
      <c r="J331" s="16">
        <f t="shared" si="97"/>
        <v>1</v>
      </c>
      <c r="K331" s="43">
        <f t="shared" si="98"/>
        <v>0.5</v>
      </c>
      <c r="L331" s="43">
        <f t="shared" si="99"/>
        <v>0.5</v>
      </c>
      <c r="M331" s="43">
        <f t="shared" si="99"/>
        <v>0.5</v>
      </c>
      <c r="N331" s="43">
        <f t="shared" si="87"/>
        <v>0.5</v>
      </c>
      <c r="O331" s="23" t="str">
        <f t="shared" si="100"/>
        <v>PDE026649267</v>
      </c>
      <c r="P331" s="51">
        <f>VLOOKUP(C331,MAPPING!$B$24:$G$27,2,0)+(N331-0.5)/0.5*VLOOKUP(C331,MAPPING!$B$24:$G$27,4,0)</f>
        <v>6900</v>
      </c>
      <c r="Q331" s="72">
        <f>VLOOKUP(C331,MAPPING!$B$24:$G$27,6,0)</f>
        <v>3.401757367653961</v>
      </c>
      <c r="R331" s="105">
        <f>Q331*VLOOKUP(C331,MAPPING!$B$24:$H$27,7,0)</f>
        <v>5508.2615999999998</v>
      </c>
      <c r="S331" s="29">
        <f>VLOOKUP(H331,MAPPING!$B$3:$D$12,3,0)</f>
        <v>0</v>
      </c>
      <c r="T331" s="67">
        <f t="shared" si="89"/>
        <v>0</v>
      </c>
      <c r="U331" s="75">
        <v>0</v>
      </c>
      <c r="V331" s="29">
        <f>(J331*VLOOKUP(M331/J331,MAPPING!$B$15:$C$22,2,10))</f>
        <v>0</v>
      </c>
      <c r="W331" s="100">
        <v>0</v>
      </c>
      <c r="X331" s="68">
        <f>IFERROR(IF($M331&lt;6.000001,0,VLOOKUP($M331,할증료!$B:$C,2,1)),0)</f>
        <v>0</v>
      </c>
      <c r="Y331" s="67">
        <v>0</v>
      </c>
      <c r="Z331" s="29">
        <f t="shared" si="88"/>
        <v>12408.2616</v>
      </c>
      <c r="AB331" s="1" t="s">
        <v>2120</v>
      </c>
      <c r="AC331" s="1" t="s">
        <v>131</v>
      </c>
      <c r="AD331" s="1" t="s">
        <v>2121</v>
      </c>
      <c r="AE331" s="1" t="s">
        <v>2132</v>
      </c>
      <c r="AF331" s="1" t="s">
        <v>2133</v>
      </c>
      <c r="AG331" s="1" t="s">
        <v>2134</v>
      </c>
      <c r="AH331" s="1">
        <v>61210</v>
      </c>
      <c r="AI331" s="1" t="s">
        <v>47</v>
      </c>
      <c r="AJ331" s="20">
        <v>1</v>
      </c>
      <c r="AK331" s="21">
        <v>0.5</v>
      </c>
      <c r="AL331" s="21">
        <v>0.5</v>
      </c>
      <c r="AM331" s="21">
        <v>0.5</v>
      </c>
      <c r="AN331" s="1" t="s">
        <v>48</v>
      </c>
      <c r="AO331" s="21">
        <v>11.62</v>
      </c>
      <c r="AP331" s="1" t="s">
        <v>49</v>
      </c>
      <c r="AQ331" s="1" t="s">
        <v>49</v>
      </c>
      <c r="AR331" s="1" t="s">
        <v>49</v>
      </c>
      <c r="AS331" s="1" t="s">
        <v>49</v>
      </c>
      <c r="AT331" s="1" t="s">
        <v>49</v>
      </c>
      <c r="AU331" s="1" t="s">
        <v>133</v>
      </c>
      <c r="AV331" s="1" t="s">
        <v>134</v>
      </c>
      <c r="AW331" s="1" t="s">
        <v>2135</v>
      </c>
      <c r="AX331" s="1" t="s">
        <v>47</v>
      </c>
      <c r="AY331" s="1" t="s">
        <v>50</v>
      </c>
      <c r="AZ331" s="1" t="s">
        <v>2136</v>
      </c>
      <c r="BA331" s="1" t="s">
        <v>2137</v>
      </c>
      <c r="BB331" s="1" t="s">
        <v>2137</v>
      </c>
      <c r="BC331" s="1" t="s">
        <v>367</v>
      </c>
      <c r="BD331" s="1" t="s">
        <v>220</v>
      </c>
      <c r="BE331" s="1" t="s">
        <v>135</v>
      </c>
      <c r="BF331" s="1" t="s">
        <v>52</v>
      </c>
      <c r="BG331" s="1" t="s">
        <v>53</v>
      </c>
      <c r="BH331" s="1" t="s">
        <v>47</v>
      </c>
      <c r="BI331" s="1" t="s">
        <v>159</v>
      </c>
    </row>
    <row r="332" spans="2:61" x14ac:dyDescent="0.25">
      <c r="B332" s="16">
        <f t="shared" si="90"/>
        <v>328</v>
      </c>
      <c r="C332" s="16" t="str">
        <f t="shared" si="91"/>
        <v>FRA</v>
      </c>
      <c r="D332" s="16" t="str">
        <f t="shared" si="92"/>
        <v>2025-08-15</v>
      </c>
      <c r="E332" s="16" t="str">
        <f t="shared" si="93"/>
        <v>18050214920</v>
      </c>
      <c r="F332" s="16" t="str">
        <f t="shared" si="94"/>
        <v>PDE026649260</v>
      </c>
      <c r="G332" s="16" t="str">
        <f t="shared" si="95"/>
        <v>이다온</v>
      </c>
      <c r="H332" s="16" t="str">
        <f t="shared" si="86"/>
        <v>목록(Manifest)</v>
      </c>
      <c r="I332" s="16">
        <f t="shared" si="96"/>
        <v>146.04</v>
      </c>
      <c r="J332" s="16">
        <f t="shared" si="97"/>
        <v>1</v>
      </c>
      <c r="K332" s="43">
        <f t="shared" si="98"/>
        <v>0.5</v>
      </c>
      <c r="L332" s="43">
        <f t="shared" si="99"/>
        <v>0.7</v>
      </c>
      <c r="M332" s="43">
        <f t="shared" si="99"/>
        <v>0.7</v>
      </c>
      <c r="N332" s="43">
        <f t="shared" si="87"/>
        <v>1</v>
      </c>
      <c r="O332" s="23" t="str">
        <f t="shared" si="100"/>
        <v>PDE026649260</v>
      </c>
      <c r="P332" s="51">
        <f>VLOOKUP(C332,MAPPING!$B$24:$G$27,2,0)+(N332-0.5)/0.5*VLOOKUP(C332,MAPPING!$B$24:$G$27,4,0)</f>
        <v>9350</v>
      </c>
      <c r="Q332" s="72">
        <f>VLOOKUP(C332,MAPPING!$B$24:$G$27,6,0)</f>
        <v>3.401757367653961</v>
      </c>
      <c r="R332" s="105">
        <f>Q332*VLOOKUP(C332,MAPPING!$B$24:$H$27,7,0)</f>
        <v>5508.2615999999998</v>
      </c>
      <c r="S332" s="29">
        <f>VLOOKUP(H332,MAPPING!$B$3:$D$12,3,0)</f>
        <v>0</v>
      </c>
      <c r="T332" s="67">
        <f t="shared" si="89"/>
        <v>0</v>
      </c>
      <c r="U332" s="75">
        <v>0</v>
      </c>
      <c r="V332" s="29">
        <f>(J332*VLOOKUP(M332/J332,MAPPING!$B$15:$C$22,2,10))</f>
        <v>0</v>
      </c>
      <c r="W332" s="100">
        <v>0</v>
      </c>
      <c r="X332" s="68">
        <f>IFERROR(IF($M332&lt;6.000001,0,VLOOKUP($M332,할증료!$B:$C,2,1)),0)</f>
        <v>0</v>
      </c>
      <c r="Y332" s="67">
        <v>0</v>
      </c>
      <c r="Z332" s="29">
        <f t="shared" si="88"/>
        <v>14858.2616</v>
      </c>
      <c r="AB332" s="1" t="s">
        <v>2120</v>
      </c>
      <c r="AC332" s="1" t="s">
        <v>131</v>
      </c>
      <c r="AD332" s="1" t="s">
        <v>2121</v>
      </c>
      <c r="AE332" s="1" t="s">
        <v>2138</v>
      </c>
      <c r="AF332" s="1" t="s">
        <v>2139</v>
      </c>
      <c r="AG332" s="1" t="s">
        <v>2140</v>
      </c>
      <c r="AH332" s="1">
        <v>48099</v>
      </c>
      <c r="AI332" s="1" t="s">
        <v>47</v>
      </c>
      <c r="AJ332" s="20">
        <v>1</v>
      </c>
      <c r="AK332" s="21">
        <v>0.5</v>
      </c>
      <c r="AL332" s="21">
        <v>0.7</v>
      </c>
      <c r="AM332" s="21">
        <v>0.7</v>
      </c>
      <c r="AN332" s="1" t="s">
        <v>48</v>
      </c>
      <c r="AO332" s="21">
        <v>146.04</v>
      </c>
      <c r="AP332" s="1" t="s">
        <v>49</v>
      </c>
      <c r="AQ332" s="1" t="s">
        <v>49</v>
      </c>
      <c r="AR332" s="1" t="s">
        <v>49</v>
      </c>
      <c r="AS332" s="1" t="s">
        <v>49</v>
      </c>
      <c r="AT332" s="1" t="s">
        <v>49</v>
      </c>
      <c r="AU332" s="1" t="s">
        <v>133</v>
      </c>
      <c r="AV332" s="1" t="s">
        <v>134</v>
      </c>
      <c r="AW332" s="1" t="s">
        <v>2141</v>
      </c>
      <c r="AX332" s="1" t="s">
        <v>47</v>
      </c>
      <c r="AY332" s="1" t="s">
        <v>50</v>
      </c>
      <c r="AZ332" s="1" t="s">
        <v>2142</v>
      </c>
      <c r="BA332" s="1" t="s">
        <v>2143</v>
      </c>
      <c r="BB332" s="1" t="s">
        <v>2143</v>
      </c>
      <c r="BC332" s="1" t="s">
        <v>367</v>
      </c>
      <c r="BD332" s="1" t="s">
        <v>220</v>
      </c>
      <c r="BE332" s="1" t="s">
        <v>135</v>
      </c>
      <c r="BF332" s="1" t="s">
        <v>52</v>
      </c>
      <c r="BG332" s="1" t="s">
        <v>53</v>
      </c>
      <c r="BH332" s="1" t="s">
        <v>47</v>
      </c>
      <c r="BI332" s="1" t="s">
        <v>159</v>
      </c>
    </row>
    <row r="333" spans="2:61" x14ac:dyDescent="0.25">
      <c r="B333" s="16">
        <f t="shared" si="90"/>
        <v>329</v>
      </c>
      <c r="C333" s="16" t="str">
        <f t="shared" si="91"/>
        <v>FRA</v>
      </c>
      <c r="D333" s="16" t="str">
        <f t="shared" si="92"/>
        <v>2025-08-15</v>
      </c>
      <c r="E333" s="16" t="str">
        <f t="shared" si="93"/>
        <v>18050214920</v>
      </c>
      <c r="F333" s="16" t="str">
        <f t="shared" si="94"/>
        <v>PDE026649259</v>
      </c>
      <c r="G333" s="16" t="str">
        <f t="shared" si="95"/>
        <v>박희찬</v>
      </c>
      <c r="H333" s="16" t="str">
        <f t="shared" si="86"/>
        <v>식물검역(Plants Inspection)</v>
      </c>
      <c r="I333" s="16">
        <f t="shared" si="96"/>
        <v>21.95</v>
      </c>
      <c r="J333" s="16">
        <f t="shared" si="97"/>
        <v>1</v>
      </c>
      <c r="K333" s="43">
        <f t="shared" si="98"/>
        <v>0.5</v>
      </c>
      <c r="L333" s="43">
        <f t="shared" si="99"/>
        <v>0.5</v>
      </c>
      <c r="M333" s="43">
        <f t="shared" si="99"/>
        <v>0.5</v>
      </c>
      <c r="N333" s="43">
        <f t="shared" si="87"/>
        <v>0.5</v>
      </c>
      <c r="O333" s="23" t="str">
        <f t="shared" si="100"/>
        <v>PDE026649259</v>
      </c>
      <c r="P333" s="51">
        <f>VLOOKUP(C333,MAPPING!$B$24:$G$27,2,0)+(N333-0.5)/0.5*VLOOKUP(C333,MAPPING!$B$24:$G$27,4,0)</f>
        <v>6900</v>
      </c>
      <c r="Q333" s="72">
        <f>VLOOKUP(C333,MAPPING!$B$24:$G$27,6,0)</f>
        <v>3.401757367653961</v>
      </c>
      <c r="R333" s="105">
        <f>Q333*VLOOKUP(C333,MAPPING!$B$24:$H$27,7,0)</f>
        <v>5508.2615999999998</v>
      </c>
      <c r="S333" s="29">
        <f>VLOOKUP(H333,MAPPING!$B$3:$D$12,3,0)</f>
        <v>1100</v>
      </c>
      <c r="T333" s="67">
        <f t="shared" si="89"/>
        <v>0</v>
      </c>
      <c r="U333" s="75">
        <v>0</v>
      </c>
      <c r="V333" s="29">
        <f>(J333*VLOOKUP(M333/J333,MAPPING!$B$15:$C$22,2,10))</f>
        <v>0</v>
      </c>
      <c r="W333" s="100">
        <v>0</v>
      </c>
      <c r="X333" s="68">
        <f>IFERROR(IF($M333&lt;6.000001,0,VLOOKUP($M333,할증료!$B:$C,2,1)),0)</f>
        <v>0</v>
      </c>
      <c r="Y333" s="67">
        <v>0</v>
      </c>
      <c r="Z333" s="29">
        <f t="shared" si="88"/>
        <v>13508.2616</v>
      </c>
      <c r="AB333" s="1" t="s">
        <v>2120</v>
      </c>
      <c r="AC333" s="1" t="s">
        <v>131</v>
      </c>
      <c r="AD333" s="1" t="s">
        <v>2121</v>
      </c>
      <c r="AE333" s="1" t="s">
        <v>2144</v>
      </c>
      <c r="AF333" s="1" t="s">
        <v>375</v>
      </c>
      <c r="AG333" s="1" t="s">
        <v>2145</v>
      </c>
      <c r="AH333" s="1">
        <v>36007</v>
      </c>
      <c r="AI333" s="1" t="s">
        <v>365</v>
      </c>
      <c r="AJ333" s="20">
        <v>1</v>
      </c>
      <c r="AK333" s="21">
        <v>0.5</v>
      </c>
      <c r="AL333" s="21">
        <v>0.5</v>
      </c>
      <c r="AM333" s="21">
        <v>0.5</v>
      </c>
      <c r="AN333" s="1" t="s">
        <v>254</v>
      </c>
      <c r="AO333" s="21">
        <v>21.95</v>
      </c>
      <c r="AP333" s="1" t="s">
        <v>49</v>
      </c>
      <c r="AQ333" s="1" t="s">
        <v>49</v>
      </c>
      <c r="AR333" s="1" t="s">
        <v>49</v>
      </c>
      <c r="AS333" s="1" t="s">
        <v>49</v>
      </c>
      <c r="AT333" s="1" t="s">
        <v>49</v>
      </c>
      <c r="AU333" s="1" t="s">
        <v>133</v>
      </c>
      <c r="AV333" s="1" t="s">
        <v>134</v>
      </c>
      <c r="AW333" s="1" t="s">
        <v>195</v>
      </c>
      <c r="AX333" s="1" t="s">
        <v>47</v>
      </c>
      <c r="AY333" s="1" t="s">
        <v>50</v>
      </c>
      <c r="AZ333" s="1" t="s">
        <v>2146</v>
      </c>
      <c r="BA333" s="1" t="s">
        <v>2147</v>
      </c>
      <c r="BB333" s="1" t="s">
        <v>2147</v>
      </c>
      <c r="BC333" s="1" t="s">
        <v>367</v>
      </c>
      <c r="BD333" s="1" t="s">
        <v>220</v>
      </c>
      <c r="BE333" s="1" t="s">
        <v>135</v>
      </c>
      <c r="BF333" s="1" t="s">
        <v>52</v>
      </c>
      <c r="BG333" s="1" t="s">
        <v>53</v>
      </c>
      <c r="BH333" s="1" t="s">
        <v>47</v>
      </c>
      <c r="BI333" s="1" t="s">
        <v>159</v>
      </c>
    </row>
    <row r="334" spans="2:61" x14ac:dyDescent="0.25">
      <c r="B334" s="16">
        <f t="shared" si="90"/>
        <v>330</v>
      </c>
      <c r="C334" s="16" t="str">
        <f t="shared" si="91"/>
        <v>FRA</v>
      </c>
      <c r="D334" s="16" t="str">
        <f t="shared" si="92"/>
        <v>2025-08-15</v>
      </c>
      <c r="E334" s="16" t="str">
        <f t="shared" si="93"/>
        <v>18050214920</v>
      </c>
      <c r="F334" s="16" t="str">
        <f t="shared" si="94"/>
        <v>PDE026649257</v>
      </c>
      <c r="G334" s="16" t="str">
        <f t="shared" si="95"/>
        <v>서경화</v>
      </c>
      <c r="H334" s="16" t="str">
        <f t="shared" si="86"/>
        <v>일반(목록배제,Normal-Manifest Exception)</v>
      </c>
      <c r="I334" s="16">
        <f t="shared" si="96"/>
        <v>129.30000000000001</v>
      </c>
      <c r="J334" s="16">
        <f t="shared" si="97"/>
        <v>1</v>
      </c>
      <c r="K334" s="43">
        <f t="shared" si="98"/>
        <v>0.5</v>
      </c>
      <c r="L334" s="43">
        <f t="shared" si="99"/>
        <v>0.5</v>
      </c>
      <c r="M334" s="43">
        <f t="shared" si="99"/>
        <v>0.5</v>
      </c>
      <c r="N334" s="43">
        <f t="shared" si="87"/>
        <v>0.5</v>
      </c>
      <c r="O334" s="23" t="str">
        <f t="shared" si="100"/>
        <v>PDE026649257</v>
      </c>
      <c r="P334" s="51">
        <f>VLOOKUP(C334,MAPPING!$B$24:$G$27,2,0)+(N334-0.5)/0.5*VLOOKUP(C334,MAPPING!$B$24:$G$27,4,0)</f>
        <v>6900</v>
      </c>
      <c r="Q334" s="72">
        <f>VLOOKUP(C334,MAPPING!$B$24:$G$27,6,0)</f>
        <v>3.401757367653961</v>
      </c>
      <c r="R334" s="105">
        <f>Q334*VLOOKUP(C334,MAPPING!$B$24:$H$27,7,0)</f>
        <v>5508.2615999999998</v>
      </c>
      <c r="S334" s="29">
        <f>VLOOKUP(H334,MAPPING!$B$3:$D$12,3,0)</f>
        <v>1100</v>
      </c>
      <c r="T334" s="67">
        <f t="shared" si="89"/>
        <v>0</v>
      </c>
      <c r="U334" s="75">
        <v>0</v>
      </c>
      <c r="V334" s="29">
        <f>(J334*VLOOKUP(M334/J334,MAPPING!$B$15:$C$22,2,10))</f>
        <v>0</v>
      </c>
      <c r="W334" s="100">
        <v>0</v>
      </c>
      <c r="X334" s="68">
        <f>IFERROR(IF($M334&lt;6.000001,0,VLOOKUP($M334,할증료!$B:$C,2,1)),0)</f>
        <v>0</v>
      </c>
      <c r="Y334" s="67">
        <v>0</v>
      </c>
      <c r="Z334" s="29">
        <f t="shared" si="88"/>
        <v>13508.2616</v>
      </c>
      <c r="AB334" s="1" t="s">
        <v>2120</v>
      </c>
      <c r="AC334" s="1" t="s">
        <v>131</v>
      </c>
      <c r="AD334" s="1" t="s">
        <v>2121</v>
      </c>
      <c r="AE334" s="1" t="s">
        <v>2148</v>
      </c>
      <c r="AF334" s="1" t="s">
        <v>2149</v>
      </c>
      <c r="AG334" s="1" t="s">
        <v>2150</v>
      </c>
      <c r="AH334" s="1">
        <v>21376</v>
      </c>
      <c r="AI334" s="1" t="s">
        <v>47</v>
      </c>
      <c r="AJ334" s="20">
        <v>1</v>
      </c>
      <c r="AK334" s="21">
        <v>0.5</v>
      </c>
      <c r="AL334" s="21">
        <v>0.5</v>
      </c>
      <c r="AM334" s="21">
        <v>0.5</v>
      </c>
      <c r="AN334" s="1" t="s">
        <v>54</v>
      </c>
      <c r="AO334" s="21">
        <v>129.30000000000001</v>
      </c>
      <c r="AP334" s="1" t="s">
        <v>49</v>
      </c>
      <c r="AQ334" s="1" t="s">
        <v>49</v>
      </c>
      <c r="AR334" s="1" t="s">
        <v>49</v>
      </c>
      <c r="AS334" s="1" t="s">
        <v>49</v>
      </c>
      <c r="AT334" s="1" t="s">
        <v>49</v>
      </c>
      <c r="AU334" s="1" t="s">
        <v>133</v>
      </c>
      <c r="AV334" s="1" t="s">
        <v>134</v>
      </c>
      <c r="AW334" s="1" t="s">
        <v>195</v>
      </c>
      <c r="AX334" s="1" t="s">
        <v>47</v>
      </c>
      <c r="AY334" s="1" t="s">
        <v>50</v>
      </c>
      <c r="AZ334" s="1" t="s">
        <v>2151</v>
      </c>
      <c r="BA334" s="1" t="s">
        <v>2152</v>
      </c>
      <c r="BB334" s="1" t="s">
        <v>2152</v>
      </c>
      <c r="BC334" s="1" t="s">
        <v>367</v>
      </c>
      <c r="BD334" s="1" t="s">
        <v>220</v>
      </c>
      <c r="BE334" s="1" t="s">
        <v>135</v>
      </c>
      <c r="BF334" s="1" t="s">
        <v>52</v>
      </c>
      <c r="BG334" s="1" t="s">
        <v>53</v>
      </c>
      <c r="BH334" s="1" t="s">
        <v>47</v>
      </c>
      <c r="BI334" s="1" t="s">
        <v>159</v>
      </c>
    </row>
    <row r="335" spans="2:61" x14ac:dyDescent="0.25">
      <c r="B335" s="16">
        <f t="shared" si="90"/>
        <v>331</v>
      </c>
      <c r="C335" s="16" t="str">
        <f t="shared" si="91"/>
        <v>FRA</v>
      </c>
      <c r="D335" s="16" t="str">
        <f t="shared" si="92"/>
        <v>2025-08-15</v>
      </c>
      <c r="E335" s="16" t="str">
        <f t="shared" si="93"/>
        <v>18050214920</v>
      </c>
      <c r="F335" s="16" t="str">
        <f t="shared" si="94"/>
        <v>PDE026649256</v>
      </c>
      <c r="G335" s="16" t="str">
        <f t="shared" si="95"/>
        <v>최다희</v>
      </c>
      <c r="H335" s="16" t="str">
        <f t="shared" si="86"/>
        <v>식물검역(Plants Inspection)</v>
      </c>
      <c r="I335" s="16">
        <f t="shared" si="96"/>
        <v>21.95</v>
      </c>
      <c r="J335" s="16">
        <f t="shared" si="97"/>
        <v>1</v>
      </c>
      <c r="K335" s="43">
        <f t="shared" si="98"/>
        <v>0.5</v>
      </c>
      <c r="L335" s="43">
        <f t="shared" si="99"/>
        <v>0.5</v>
      </c>
      <c r="M335" s="43">
        <f t="shared" si="99"/>
        <v>0.5</v>
      </c>
      <c r="N335" s="43">
        <f t="shared" si="87"/>
        <v>0.5</v>
      </c>
      <c r="O335" s="23" t="str">
        <f t="shared" si="100"/>
        <v>PDE026649256</v>
      </c>
      <c r="P335" s="51">
        <f>VLOOKUP(C335,MAPPING!$B$24:$G$27,2,0)+(N335-0.5)/0.5*VLOOKUP(C335,MAPPING!$B$24:$G$27,4,0)</f>
        <v>6900</v>
      </c>
      <c r="Q335" s="72">
        <f>VLOOKUP(C335,MAPPING!$B$24:$G$27,6,0)</f>
        <v>3.401757367653961</v>
      </c>
      <c r="R335" s="105">
        <f>Q335*VLOOKUP(C335,MAPPING!$B$24:$H$27,7,0)</f>
        <v>5508.2615999999998</v>
      </c>
      <c r="S335" s="29">
        <f>VLOOKUP(H335,MAPPING!$B$3:$D$12,3,0)</f>
        <v>1100</v>
      </c>
      <c r="T335" s="67">
        <f t="shared" si="89"/>
        <v>0</v>
      </c>
      <c r="U335" s="75">
        <v>0</v>
      </c>
      <c r="V335" s="29">
        <f>(J335*VLOOKUP(M335/J335,MAPPING!$B$15:$C$22,2,10))</f>
        <v>0</v>
      </c>
      <c r="W335" s="100">
        <v>0</v>
      </c>
      <c r="X335" s="68">
        <f>IFERROR(IF($M335&lt;6.000001,0,VLOOKUP($M335,할증료!$B:$C,2,1)),0)</f>
        <v>0</v>
      </c>
      <c r="Y335" s="67">
        <v>0</v>
      </c>
      <c r="Z335" s="29">
        <f t="shared" si="88"/>
        <v>13508.2616</v>
      </c>
      <c r="AB335" s="1" t="s">
        <v>2120</v>
      </c>
      <c r="AC335" s="1" t="s">
        <v>131</v>
      </c>
      <c r="AD335" s="1" t="s">
        <v>2121</v>
      </c>
      <c r="AE335" s="1" t="s">
        <v>2153</v>
      </c>
      <c r="AF335" s="1" t="s">
        <v>2087</v>
      </c>
      <c r="AG335" s="1" t="s">
        <v>2154</v>
      </c>
      <c r="AH335" s="1">
        <v>18586</v>
      </c>
      <c r="AI335" s="1" t="s">
        <v>365</v>
      </c>
      <c r="AJ335" s="20">
        <v>1</v>
      </c>
      <c r="AK335" s="21">
        <v>0.5</v>
      </c>
      <c r="AL335" s="21">
        <v>0.5</v>
      </c>
      <c r="AM335" s="21">
        <v>0.5</v>
      </c>
      <c r="AN335" s="1" t="s">
        <v>254</v>
      </c>
      <c r="AO335" s="21">
        <v>21.95</v>
      </c>
      <c r="AP335" s="1" t="s">
        <v>49</v>
      </c>
      <c r="AQ335" s="1" t="s">
        <v>49</v>
      </c>
      <c r="AR335" s="1" t="s">
        <v>49</v>
      </c>
      <c r="AS335" s="1" t="s">
        <v>49</v>
      </c>
      <c r="AT335" s="1" t="s">
        <v>49</v>
      </c>
      <c r="AU335" s="1" t="s">
        <v>133</v>
      </c>
      <c r="AV335" s="1" t="s">
        <v>134</v>
      </c>
      <c r="AW335" s="1" t="s">
        <v>195</v>
      </c>
      <c r="AX335" s="1" t="s">
        <v>47</v>
      </c>
      <c r="AY335" s="1" t="s">
        <v>50</v>
      </c>
      <c r="AZ335" s="1" t="s">
        <v>2155</v>
      </c>
      <c r="BA335" s="1" t="s">
        <v>2156</v>
      </c>
      <c r="BB335" s="1" t="s">
        <v>2156</v>
      </c>
      <c r="BC335" s="1" t="s">
        <v>367</v>
      </c>
      <c r="BD335" s="1" t="s">
        <v>220</v>
      </c>
      <c r="BE335" s="1" t="s">
        <v>135</v>
      </c>
      <c r="BF335" s="1" t="s">
        <v>52</v>
      </c>
      <c r="BG335" s="1" t="s">
        <v>53</v>
      </c>
      <c r="BH335" s="1" t="s">
        <v>47</v>
      </c>
      <c r="BI335" s="1" t="s">
        <v>159</v>
      </c>
    </row>
    <row r="336" spans="2:61" x14ac:dyDescent="0.25">
      <c r="B336" s="16">
        <f t="shared" si="90"/>
        <v>332</v>
      </c>
      <c r="C336" s="16" t="str">
        <f t="shared" si="91"/>
        <v>FRA</v>
      </c>
      <c r="D336" s="16" t="str">
        <f t="shared" si="92"/>
        <v>2025-08-15</v>
      </c>
      <c r="E336" s="16" t="str">
        <f t="shared" si="93"/>
        <v>18050214920</v>
      </c>
      <c r="F336" s="16" t="str">
        <f t="shared" si="94"/>
        <v>PDE026649255</v>
      </c>
      <c r="G336" s="16" t="str">
        <f t="shared" si="95"/>
        <v>박종영</v>
      </c>
      <c r="H336" s="16" t="str">
        <f t="shared" si="86"/>
        <v>일반(목록배제,Normal-Manifest Exception)</v>
      </c>
      <c r="I336" s="16">
        <f t="shared" si="96"/>
        <v>23.1</v>
      </c>
      <c r="J336" s="16">
        <f t="shared" si="97"/>
        <v>1</v>
      </c>
      <c r="K336" s="43">
        <f t="shared" si="98"/>
        <v>0.5</v>
      </c>
      <c r="L336" s="43">
        <f t="shared" si="99"/>
        <v>0.5</v>
      </c>
      <c r="M336" s="43">
        <f t="shared" si="99"/>
        <v>0.5</v>
      </c>
      <c r="N336" s="43">
        <f t="shared" si="87"/>
        <v>0.5</v>
      </c>
      <c r="O336" s="23" t="str">
        <f t="shared" si="100"/>
        <v>PDE026649255</v>
      </c>
      <c r="P336" s="51">
        <f>VLOOKUP(C336,MAPPING!$B$24:$G$27,2,0)+(N336-0.5)/0.5*VLOOKUP(C336,MAPPING!$B$24:$G$27,4,0)</f>
        <v>6900</v>
      </c>
      <c r="Q336" s="72">
        <f>VLOOKUP(C336,MAPPING!$B$24:$G$27,6,0)</f>
        <v>3.401757367653961</v>
      </c>
      <c r="R336" s="105">
        <f>Q336*VLOOKUP(C336,MAPPING!$B$24:$H$27,7,0)</f>
        <v>5508.2615999999998</v>
      </c>
      <c r="S336" s="29">
        <f>VLOOKUP(H336,MAPPING!$B$3:$D$12,3,0)</f>
        <v>1100</v>
      </c>
      <c r="T336" s="67">
        <f t="shared" si="89"/>
        <v>0</v>
      </c>
      <c r="U336" s="75">
        <v>0</v>
      </c>
      <c r="V336" s="29">
        <f>(J336*VLOOKUP(M336/J336,MAPPING!$B$15:$C$22,2,10))</f>
        <v>0</v>
      </c>
      <c r="W336" s="100">
        <v>0</v>
      </c>
      <c r="X336" s="68">
        <f>IFERROR(IF($M336&lt;6.000001,0,VLOOKUP($M336,할증료!$B:$C,2,1)),0)</f>
        <v>0</v>
      </c>
      <c r="Y336" s="67">
        <v>0</v>
      </c>
      <c r="Z336" s="29">
        <f t="shared" si="88"/>
        <v>13508.2616</v>
      </c>
      <c r="AB336" s="1" t="s">
        <v>2120</v>
      </c>
      <c r="AC336" s="1" t="s">
        <v>131</v>
      </c>
      <c r="AD336" s="1" t="s">
        <v>2121</v>
      </c>
      <c r="AE336" s="1" t="s">
        <v>2157</v>
      </c>
      <c r="AF336" s="1" t="s">
        <v>2158</v>
      </c>
      <c r="AG336" s="1" t="s">
        <v>2159</v>
      </c>
      <c r="AH336" s="1">
        <v>57108</v>
      </c>
      <c r="AI336" s="1" t="s">
        <v>47</v>
      </c>
      <c r="AJ336" s="20">
        <v>1</v>
      </c>
      <c r="AK336" s="21">
        <v>0.5</v>
      </c>
      <c r="AL336" s="21">
        <v>0.5</v>
      </c>
      <c r="AM336" s="21">
        <v>0.5</v>
      </c>
      <c r="AN336" s="1" t="s">
        <v>54</v>
      </c>
      <c r="AO336" s="21">
        <v>23.1</v>
      </c>
      <c r="AP336" s="1" t="s">
        <v>49</v>
      </c>
      <c r="AQ336" s="1" t="s">
        <v>49</v>
      </c>
      <c r="AR336" s="1" t="s">
        <v>49</v>
      </c>
      <c r="AS336" s="1" t="s">
        <v>49</v>
      </c>
      <c r="AT336" s="1" t="s">
        <v>49</v>
      </c>
      <c r="AU336" s="1" t="s">
        <v>133</v>
      </c>
      <c r="AV336" s="1" t="s">
        <v>134</v>
      </c>
      <c r="AW336" s="1" t="s">
        <v>195</v>
      </c>
      <c r="AX336" s="1" t="s">
        <v>47</v>
      </c>
      <c r="AY336" s="1" t="s">
        <v>50</v>
      </c>
      <c r="AZ336" s="1" t="s">
        <v>2160</v>
      </c>
      <c r="BA336" s="1" t="s">
        <v>2161</v>
      </c>
      <c r="BB336" s="1" t="s">
        <v>2161</v>
      </c>
      <c r="BC336" s="1" t="s">
        <v>367</v>
      </c>
      <c r="BD336" s="1" t="s">
        <v>220</v>
      </c>
      <c r="BE336" s="1" t="s">
        <v>135</v>
      </c>
      <c r="BF336" s="1" t="s">
        <v>52</v>
      </c>
      <c r="BG336" s="1" t="s">
        <v>53</v>
      </c>
      <c r="BH336" s="1" t="s">
        <v>47</v>
      </c>
      <c r="BI336" s="1" t="s">
        <v>159</v>
      </c>
    </row>
    <row r="337" spans="2:61" x14ac:dyDescent="0.25">
      <c r="B337" s="16">
        <f t="shared" si="90"/>
        <v>333</v>
      </c>
      <c r="C337" s="16" t="str">
        <f t="shared" si="91"/>
        <v>FRA</v>
      </c>
      <c r="D337" s="16" t="str">
        <f t="shared" si="92"/>
        <v>2025-08-15</v>
      </c>
      <c r="E337" s="16" t="str">
        <f t="shared" si="93"/>
        <v>18050214920</v>
      </c>
      <c r="F337" s="16" t="str">
        <f t="shared" si="94"/>
        <v>PDE026649253</v>
      </c>
      <c r="G337" s="16" t="str">
        <f t="shared" si="95"/>
        <v>창현스트</v>
      </c>
      <c r="H337" s="16" t="str">
        <f t="shared" si="86"/>
        <v>간이(Simple)</v>
      </c>
      <c r="I337" s="16">
        <f t="shared" si="96"/>
        <v>290.38</v>
      </c>
      <c r="J337" s="16">
        <f t="shared" si="97"/>
        <v>1</v>
      </c>
      <c r="K337" s="43">
        <f t="shared" si="98"/>
        <v>0.5</v>
      </c>
      <c r="L337" s="43">
        <f t="shared" si="99"/>
        <v>0.5</v>
      </c>
      <c r="M337" s="43">
        <f t="shared" si="99"/>
        <v>0.5</v>
      </c>
      <c r="N337" s="43">
        <f t="shared" si="87"/>
        <v>0.5</v>
      </c>
      <c r="O337" s="23" t="str">
        <f t="shared" si="100"/>
        <v>PDE026649253</v>
      </c>
      <c r="P337" s="51">
        <f>VLOOKUP(C337,MAPPING!$B$24:$G$27,2,0)+(N337-0.5)/0.5*VLOOKUP(C337,MAPPING!$B$24:$G$27,4,0)</f>
        <v>6900</v>
      </c>
      <c r="Q337" s="72">
        <f>VLOOKUP(C337,MAPPING!$B$24:$G$27,6,0)</f>
        <v>3.401757367653961</v>
      </c>
      <c r="R337" s="105">
        <f>Q337*VLOOKUP(C337,MAPPING!$B$24:$H$27,7,0)</f>
        <v>5508.2615999999998</v>
      </c>
      <c r="S337" s="29">
        <f>VLOOKUP(H337,MAPPING!$B$3:$D$12,3,0)</f>
        <v>1100</v>
      </c>
      <c r="T337" s="67">
        <f t="shared" si="89"/>
        <v>0</v>
      </c>
      <c r="U337" s="75">
        <v>0</v>
      </c>
      <c r="V337" s="29">
        <f>(J337*VLOOKUP(M337/J337,MAPPING!$B$15:$C$22,2,10))</f>
        <v>0</v>
      </c>
      <c r="W337" s="100">
        <v>0</v>
      </c>
      <c r="X337" s="68">
        <f>IFERROR(IF($M337&lt;6.000001,0,VLOOKUP($M337,할증료!$B:$C,2,1)),0)</f>
        <v>0</v>
      </c>
      <c r="Y337" s="67">
        <v>0</v>
      </c>
      <c r="Z337" s="29">
        <f t="shared" si="88"/>
        <v>13508.2616</v>
      </c>
      <c r="AB337" s="1" t="s">
        <v>2120</v>
      </c>
      <c r="AC337" s="1" t="s">
        <v>131</v>
      </c>
      <c r="AD337" s="1" t="s">
        <v>2121</v>
      </c>
      <c r="AE337" s="1" t="s">
        <v>2162</v>
      </c>
      <c r="AF337" s="1" t="s">
        <v>1803</v>
      </c>
      <c r="AG337" s="1" t="s">
        <v>1804</v>
      </c>
      <c r="AH337" s="1">
        <v>58665</v>
      </c>
      <c r="AI337" s="1" t="s">
        <v>161</v>
      </c>
      <c r="AJ337" s="20">
        <v>1</v>
      </c>
      <c r="AK337" s="21">
        <v>0.5</v>
      </c>
      <c r="AL337" s="21">
        <v>0.5</v>
      </c>
      <c r="AM337" s="21">
        <v>0.5</v>
      </c>
      <c r="AN337" s="1" t="s">
        <v>56</v>
      </c>
      <c r="AO337" s="21">
        <v>290.38</v>
      </c>
      <c r="AP337" s="1" t="s">
        <v>49</v>
      </c>
      <c r="AQ337" s="1" t="s">
        <v>49</v>
      </c>
      <c r="AR337" s="1" t="s">
        <v>49</v>
      </c>
      <c r="AS337" s="1" t="s">
        <v>49</v>
      </c>
      <c r="AT337" s="1" t="s">
        <v>49</v>
      </c>
      <c r="AU337" s="1" t="s">
        <v>133</v>
      </c>
      <c r="AV337" s="1" t="s">
        <v>134</v>
      </c>
      <c r="AW337" s="1" t="s">
        <v>2163</v>
      </c>
      <c r="AX337" s="1" t="s">
        <v>47</v>
      </c>
      <c r="AY337" s="1" t="s">
        <v>50</v>
      </c>
      <c r="AZ337" s="1" t="s">
        <v>2164</v>
      </c>
      <c r="BA337" s="1" t="s">
        <v>2165</v>
      </c>
      <c r="BB337" s="1" t="s">
        <v>2165</v>
      </c>
      <c r="BC337" s="1" t="s">
        <v>367</v>
      </c>
      <c r="BD337" s="1" t="s">
        <v>220</v>
      </c>
      <c r="BE337" s="1" t="s">
        <v>135</v>
      </c>
      <c r="BF337" s="1" t="s">
        <v>52</v>
      </c>
      <c r="BG337" s="1" t="s">
        <v>53</v>
      </c>
      <c r="BH337" s="1" t="s">
        <v>47</v>
      </c>
      <c r="BI337" s="1" t="s">
        <v>159</v>
      </c>
    </row>
    <row r="338" spans="2:61" x14ac:dyDescent="0.25">
      <c r="B338" s="16">
        <f t="shared" si="90"/>
        <v>334</v>
      </c>
      <c r="C338" s="16" t="str">
        <f t="shared" si="91"/>
        <v>FRA</v>
      </c>
      <c r="D338" s="16" t="str">
        <f t="shared" si="92"/>
        <v>2025-08-15</v>
      </c>
      <c r="E338" s="16" t="str">
        <f t="shared" si="93"/>
        <v>18050214920</v>
      </c>
      <c r="F338" s="16" t="str">
        <f t="shared" si="94"/>
        <v>PDE026649247</v>
      </c>
      <c r="G338" s="16" t="str">
        <f t="shared" si="95"/>
        <v>엄준영</v>
      </c>
      <c r="H338" s="16" t="str">
        <f t="shared" si="86"/>
        <v>목록(Manifest)</v>
      </c>
      <c r="I338" s="16">
        <f t="shared" si="96"/>
        <v>89.67</v>
      </c>
      <c r="J338" s="16">
        <f t="shared" si="97"/>
        <v>1</v>
      </c>
      <c r="K338" s="43">
        <f t="shared" si="98"/>
        <v>0.5</v>
      </c>
      <c r="L338" s="43">
        <f t="shared" si="99"/>
        <v>0.5</v>
      </c>
      <c r="M338" s="43">
        <f t="shared" si="99"/>
        <v>0.5</v>
      </c>
      <c r="N338" s="43">
        <f t="shared" si="87"/>
        <v>0.5</v>
      </c>
      <c r="O338" s="23" t="str">
        <f t="shared" si="100"/>
        <v>PDE026649247</v>
      </c>
      <c r="P338" s="51">
        <f>VLOOKUP(C338,MAPPING!$B$24:$G$27,2,0)+(N338-0.5)/0.5*VLOOKUP(C338,MAPPING!$B$24:$G$27,4,0)</f>
        <v>6900</v>
      </c>
      <c r="Q338" s="72">
        <f>VLOOKUP(C338,MAPPING!$B$24:$G$27,6,0)</f>
        <v>3.401757367653961</v>
      </c>
      <c r="R338" s="105">
        <f>Q338*VLOOKUP(C338,MAPPING!$B$24:$H$27,7,0)</f>
        <v>5508.2615999999998</v>
      </c>
      <c r="S338" s="29">
        <f>VLOOKUP(H338,MAPPING!$B$3:$D$12,3,0)</f>
        <v>0</v>
      </c>
      <c r="T338" s="67">
        <f t="shared" si="89"/>
        <v>0</v>
      </c>
      <c r="U338" s="75">
        <v>0</v>
      </c>
      <c r="V338" s="29">
        <f>(J338*VLOOKUP(M338/J338,MAPPING!$B$15:$C$22,2,10))</f>
        <v>0</v>
      </c>
      <c r="W338" s="100">
        <v>0</v>
      </c>
      <c r="X338" s="68">
        <f>IFERROR(IF($M338&lt;6.000001,0,VLOOKUP($M338,할증료!$B:$C,2,1)),0)</f>
        <v>0</v>
      </c>
      <c r="Y338" s="67">
        <v>0</v>
      </c>
      <c r="Z338" s="29">
        <f t="shared" si="88"/>
        <v>12408.2616</v>
      </c>
      <c r="AB338" s="1" t="s">
        <v>2120</v>
      </c>
      <c r="AC338" s="1" t="s">
        <v>131</v>
      </c>
      <c r="AD338" s="1" t="s">
        <v>2121</v>
      </c>
      <c r="AE338" s="1" t="s">
        <v>2166</v>
      </c>
      <c r="AF338" s="1" t="s">
        <v>433</v>
      </c>
      <c r="AG338" s="1" t="s">
        <v>434</v>
      </c>
      <c r="AH338" s="1">
        <v>31817</v>
      </c>
      <c r="AI338" s="1" t="s">
        <v>47</v>
      </c>
      <c r="AJ338" s="20">
        <v>1</v>
      </c>
      <c r="AK338" s="21">
        <v>0.5</v>
      </c>
      <c r="AL338" s="21">
        <v>0.5</v>
      </c>
      <c r="AM338" s="21">
        <v>0.5</v>
      </c>
      <c r="AN338" s="1" t="s">
        <v>48</v>
      </c>
      <c r="AO338" s="21">
        <v>89.67</v>
      </c>
      <c r="AP338" s="1" t="s">
        <v>49</v>
      </c>
      <c r="AQ338" s="1" t="s">
        <v>49</v>
      </c>
      <c r="AR338" s="1" t="s">
        <v>49</v>
      </c>
      <c r="AS338" s="1" t="s">
        <v>49</v>
      </c>
      <c r="AT338" s="1" t="s">
        <v>49</v>
      </c>
      <c r="AU338" s="1" t="s">
        <v>133</v>
      </c>
      <c r="AV338" s="1" t="s">
        <v>134</v>
      </c>
      <c r="AW338" s="1" t="s">
        <v>2167</v>
      </c>
      <c r="AX338" s="1" t="s">
        <v>47</v>
      </c>
      <c r="AY338" s="1" t="s">
        <v>50</v>
      </c>
      <c r="AZ338" s="1" t="s">
        <v>2168</v>
      </c>
      <c r="BA338" s="1" t="s">
        <v>2169</v>
      </c>
      <c r="BB338" s="1" t="s">
        <v>2169</v>
      </c>
      <c r="BC338" s="1" t="s">
        <v>367</v>
      </c>
      <c r="BD338" s="1" t="s">
        <v>220</v>
      </c>
      <c r="BE338" s="1" t="s">
        <v>135</v>
      </c>
      <c r="BF338" s="1" t="s">
        <v>52</v>
      </c>
      <c r="BG338" s="1" t="s">
        <v>53</v>
      </c>
      <c r="BH338" s="1" t="s">
        <v>47</v>
      </c>
      <c r="BI338" s="1" t="s">
        <v>159</v>
      </c>
    </row>
    <row r="339" spans="2:61" x14ac:dyDescent="0.25">
      <c r="B339" s="16">
        <f t="shared" si="90"/>
        <v>335</v>
      </c>
      <c r="C339" s="16" t="str">
        <f t="shared" si="91"/>
        <v>FRA</v>
      </c>
      <c r="D339" s="16" t="str">
        <f t="shared" si="92"/>
        <v>2025-08-15</v>
      </c>
      <c r="E339" s="16" t="str">
        <f t="shared" si="93"/>
        <v>18050214920</v>
      </c>
      <c r="F339" s="16" t="str">
        <f t="shared" si="94"/>
        <v>PDE026649147</v>
      </c>
      <c r="G339" s="16" t="str">
        <f t="shared" si="95"/>
        <v>민재연</v>
      </c>
      <c r="H339" s="16" t="str">
        <f t="shared" si="86"/>
        <v>목록(Manifest)</v>
      </c>
      <c r="I339" s="16">
        <f t="shared" si="96"/>
        <v>145.28</v>
      </c>
      <c r="J339" s="16">
        <f t="shared" si="97"/>
        <v>1</v>
      </c>
      <c r="K339" s="43">
        <f t="shared" si="98"/>
        <v>2.5</v>
      </c>
      <c r="L339" s="43">
        <f t="shared" si="99"/>
        <v>18.8</v>
      </c>
      <c r="M339" s="43">
        <f t="shared" si="99"/>
        <v>19</v>
      </c>
      <c r="N339" s="43">
        <f t="shared" si="87"/>
        <v>19</v>
      </c>
      <c r="O339" s="23" t="str">
        <f t="shared" si="100"/>
        <v>PDE026649147</v>
      </c>
      <c r="P339" s="51">
        <f>VLOOKUP(C339,MAPPING!$B$24:$G$27,2,0)+(N339-0.5)/0.5*VLOOKUP(C339,MAPPING!$B$24:$G$27,4,0)</f>
        <v>97550</v>
      </c>
      <c r="Q339" s="72">
        <f>VLOOKUP(C339,MAPPING!$B$24:$G$27,6,0)</f>
        <v>3.401757367653961</v>
      </c>
      <c r="R339" s="105">
        <f>Q339*VLOOKUP(C339,MAPPING!$B$24:$H$27,7,0)</f>
        <v>5508.2615999999998</v>
      </c>
      <c r="S339" s="29">
        <f>VLOOKUP(H339,MAPPING!$B$3:$D$12,3,0)</f>
        <v>0</v>
      </c>
      <c r="T339" s="67">
        <f t="shared" si="89"/>
        <v>0</v>
      </c>
      <c r="U339" s="75">
        <v>0</v>
      </c>
      <c r="V339" s="29">
        <f>(J339*VLOOKUP(M339/J339,MAPPING!$B$15:$C$22,2,10))</f>
        <v>4500</v>
      </c>
      <c r="W339" s="100">
        <v>0</v>
      </c>
      <c r="X339" s="68">
        <f>IFERROR(IF($M339&lt;6.000001,0,VLOOKUP($M339,할증료!$B:$C,2,1)),0)</f>
        <v>1400</v>
      </c>
      <c r="Y339" s="67">
        <v>0</v>
      </c>
      <c r="Z339" s="29">
        <f t="shared" si="88"/>
        <v>108958.2616</v>
      </c>
      <c r="AB339" s="1" t="s">
        <v>2120</v>
      </c>
      <c r="AC339" s="1" t="s">
        <v>131</v>
      </c>
      <c r="AD339" s="1" t="s">
        <v>2121</v>
      </c>
      <c r="AE339" s="1" t="s">
        <v>2170</v>
      </c>
      <c r="AF339" s="1" t="s">
        <v>2171</v>
      </c>
      <c r="AG339" s="1" t="s">
        <v>2172</v>
      </c>
      <c r="AH339" s="1">
        <v>4189</v>
      </c>
      <c r="AI339" s="1" t="s">
        <v>47</v>
      </c>
      <c r="AJ339" s="20">
        <v>1</v>
      </c>
      <c r="AK339" s="21">
        <v>2.5</v>
      </c>
      <c r="AL339" s="21">
        <v>18.8</v>
      </c>
      <c r="AM339" s="21">
        <v>19</v>
      </c>
      <c r="AN339" s="1" t="s">
        <v>48</v>
      </c>
      <c r="AO339" s="21">
        <v>145.28</v>
      </c>
      <c r="AP339" s="1" t="s">
        <v>49</v>
      </c>
      <c r="AQ339" s="1" t="s">
        <v>49</v>
      </c>
      <c r="AR339" s="1" t="s">
        <v>49</v>
      </c>
      <c r="AS339" s="1" t="s">
        <v>49</v>
      </c>
      <c r="AT339" s="1" t="s">
        <v>49</v>
      </c>
      <c r="AU339" s="1" t="s">
        <v>133</v>
      </c>
      <c r="AV339" s="1" t="s">
        <v>134</v>
      </c>
      <c r="AW339" s="1" t="s">
        <v>2173</v>
      </c>
      <c r="AX339" s="1" t="s">
        <v>47</v>
      </c>
      <c r="AY339" s="1" t="s">
        <v>50</v>
      </c>
      <c r="AZ339" s="1" t="s">
        <v>2174</v>
      </c>
      <c r="BA339" s="1" t="s">
        <v>2175</v>
      </c>
      <c r="BB339" s="1" t="s">
        <v>2175</v>
      </c>
      <c r="BC339" s="1" t="s">
        <v>367</v>
      </c>
      <c r="BD339" s="1" t="s">
        <v>220</v>
      </c>
      <c r="BE339" s="1" t="s">
        <v>135</v>
      </c>
      <c r="BF339" s="1" t="s">
        <v>52</v>
      </c>
      <c r="BG339" s="1" t="s">
        <v>53</v>
      </c>
      <c r="BH339" s="1" t="s">
        <v>47</v>
      </c>
      <c r="BI339" s="1" t="s">
        <v>159</v>
      </c>
    </row>
    <row r="340" spans="2:61" x14ac:dyDescent="0.25">
      <c r="B340" s="16">
        <f t="shared" si="90"/>
        <v>336</v>
      </c>
      <c r="C340" s="16" t="str">
        <f t="shared" si="91"/>
        <v>FRA</v>
      </c>
      <c r="D340" s="16" t="str">
        <f t="shared" si="92"/>
        <v>2025-08-15</v>
      </c>
      <c r="E340" s="16" t="str">
        <f t="shared" si="93"/>
        <v>18050214920</v>
      </c>
      <c r="F340" s="16" t="str">
        <f t="shared" si="94"/>
        <v>PDE026648988</v>
      </c>
      <c r="G340" s="16" t="str">
        <f t="shared" si="95"/>
        <v>양금빈</v>
      </c>
      <c r="H340" s="16" t="str">
        <f t="shared" si="86"/>
        <v>목록(Manifest)</v>
      </c>
      <c r="I340" s="16">
        <f t="shared" si="96"/>
        <v>61.42</v>
      </c>
      <c r="J340" s="16">
        <f t="shared" si="97"/>
        <v>1</v>
      </c>
      <c r="K340" s="43">
        <f t="shared" si="98"/>
        <v>1</v>
      </c>
      <c r="L340" s="43">
        <f t="shared" si="99"/>
        <v>0.7</v>
      </c>
      <c r="M340" s="43">
        <f t="shared" si="99"/>
        <v>1</v>
      </c>
      <c r="N340" s="43">
        <f t="shared" si="87"/>
        <v>1</v>
      </c>
      <c r="O340" s="23" t="str">
        <f t="shared" si="100"/>
        <v>PDE026648988</v>
      </c>
      <c r="P340" s="51">
        <f>VLOOKUP(C340,MAPPING!$B$24:$G$27,2,0)+(N340-0.5)/0.5*VLOOKUP(C340,MAPPING!$B$24:$G$27,4,0)</f>
        <v>9350</v>
      </c>
      <c r="Q340" s="72">
        <f>VLOOKUP(C340,MAPPING!$B$24:$G$27,6,0)</f>
        <v>3.401757367653961</v>
      </c>
      <c r="R340" s="105">
        <f>Q340*VLOOKUP(C340,MAPPING!$B$24:$H$27,7,0)</f>
        <v>5508.2615999999998</v>
      </c>
      <c r="S340" s="29">
        <f>VLOOKUP(H340,MAPPING!$B$3:$D$12,3,0)</f>
        <v>0</v>
      </c>
      <c r="T340" s="67">
        <f t="shared" si="89"/>
        <v>0</v>
      </c>
      <c r="U340" s="75">
        <v>0</v>
      </c>
      <c r="V340" s="29">
        <f>(J340*VLOOKUP(M340/J340,MAPPING!$B$15:$C$22,2,10))</f>
        <v>0</v>
      </c>
      <c r="W340" s="100">
        <v>0</v>
      </c>
      <c r="X340" s="68">
        <f>IFERROR(IF($M340&lt;6.000001,0,VLOOKUP($M340,할증료!$B:$C,2,1)),0)</f>
        <v>0</v>
      </c>
      <c r="Y340" s="67">
        <v>0</v>
      </c>
      <c r="Z340" s="29">
        <f t="shared" si="88"/>
        <v>14858.2616</v>
      </c>
      <c r="AB340" s="1" t="s">
        <v>2120</v>
      </c>
      <c r="AC340" s="1" t="s">
        <v>131</v>
      </c>
      <c r="AD340" s="1" t="s">
        <v>2121</v>
      </c>
      <c r="AE340" s="1" t="s">
        <v>2176</v>
      </c>
      <c r="AF340" s="1" t="s">
        <v>344</v>
      </c>
      <c r="AG340" s="1" t="s">
        <v>345</v>
      </c>
      <c r="AH340" s="1">
        <v>34385</v>
      </c>
      <c r="AI340" s="1" t="s">
        <v>47</v>
      </c>
      <c r="AJ340" s="20">
        <v>1</v>
      </c>
      <c r="AK340" s="21">
        <v>1</v>
      </c>
      <c r="AL340" s="21">
        <v>0.7</v>
      </c>
      <c r="AM340" s="21">
        <v>1</v>
      </c>
      <c r="AN340" s="1" t="s">
        <v>48</v>
      </c>
      <c r="AO340" s="21">
        <v>61.42</v>
      </c>
      <c r="AP340" s="1" t="s">
        <v>49</v>
      </c>
      <c r="AQ340" s="1" t="s">
        <v>49</v>
      </c>
      <c r="AR340" s="1" t="s">
        <v>49</v>
      </c>
      <c r="AS340" s="1" t="s">
        <v>49</v>
      </c>
      <c r="AT340" s="1" t="s">
        <v>49</v>
      </c>
      <c r="AU340" s="1" t="s">
        <v>133</v>
      </c>
      <c r="AV340" s="1" t="s">
        <v>134</v>
      </c>
      <c r="AW340" s="1" t="s">
        <v>2177</v>
      </c>
      <c r="AX340" s="1" t="s">
        <v>47</v>
      </c>
      <c r="AY340" s="1" t="s">
        <v>50</v>
      </c>
      <c r="AZ340" s="1" t="s">
        <v>2178</v>
      </c>
      <c r="BA340" s="1" t="s">
        <v>2179</v>
      </c>
      <c r="BB340" s="1" t="s">
        <v>2179</v>
      </c>
      <c r="BC340" s="1" t="s">
        <v>367</v>
      </c>
      <c r="BD340" s="1" t="s">
        <v>220</v>
      </c>
      <c r="BE340" s="1" t="s">
        <v>135</v>
      </c>
      <c r="BF340" s="1" t="s">
        <v>52</v>
      </c>
      <c r="BG340" s="1" t="s">
        <v>53</v>
      </c>
      <c r="BH340" s="1" t="s">
        <v>47</v>
      </c>
      <c r="BI340" s="1" t="s">
        <v>159</v>
      </c>
    </row>
    <row r="341" spans="2:61" x14ac:dyDescent="0.25">
      <c r="B341" s="16">
        <f t="shared" si="90"/>
        <v>337</v>
      </c>
      <c r="C341" s="16" t="str">
        <f t="shared" si="91"/>
        <v>FRA</v>
      </c>
      <c r="D341" s="16" t="str">
        <f t="shared" si="92"/>
        <v>2025-08-15</v>
      </c>
      <c r="E341" s="16" t="str">
        <f t="shared" si="93"/>
        <v>18050214920</v>
      </c>
      <c r="F341" s="16" t="str">
        <f t="shared" si="94"/>
        <v>PDE026648854</v>
      </c>
      <c r="G341" s="16" t="str">
        <f t="shared" si="95"/>
        <v>박동림</v>
      </c>
      <c r="H341" s="16" t="str">
        <f t="shared" si="86"/>
        <v>일반(목록배제,Normal-Manifest Exception)</v>
      </c>
      <c r="I341" s="16">
        <f t="shared" si="96"/>
        <v>87.82</v>
      </c>
      <c r="J341" s="16">
        <f t="shared" si="97"/>
        <v>1</v>
      </c>
      <c r="K341" s="43">
        <f t="shared" si="98"/>
        <v>0.5</v>
      </c>
      <c r="L341" s="43">
        <f t="shared" si="99"/>
        <v>0.5</v>
      </c>
      <c r="M341" s="43">
        <f t="shared" si="99"/>
        <v>0.5</v>
      </c>
      <c r="N341" s="43">
        <f t="shared" si="87"/>
        <v>0.5</v>
      </c>
      <c r="O341" s="23" t="str">
        <f t="shared" si="100"/>
        <v>PDE026648854</v>
      </c>
      <c r="P341" s="51">
        <f>VLOOKUP(C341,MAPPING!$B$24:$G$27,2,0)+(N341-0.5)/0.5*VLOOKUP(C341,MAPPING!$B$24:$G$27,4,0)</f>
        <v>6900</v>
      </c>
      <c r="Q341" s="72">
        <f>VLOOKUP(C341,MAPPING!$B$24:$G$27,6,0)</f>
        <v>3.401757367653961</v>
      </c>
      <c r="R341" s="105">
        <f>Q341*VLOOKUP(C341,MAPPING!$B$24:$H$27,7,0)</f>
        <v>5508.2615999999998</v>
      </c>
      <c r="S341" s="29">
        <f>VLOOKUP(H341,MAPPING!$B$3:$D$12,3,0)</f>
        <v>1100</v>
      </c>
      <c r="T341" s="67">
        <f t="shared" si="89"/>
        <v>0</v>
      </c>
      <c r="U341" s="75">
        <v>0</v>
      </c>
      <c r="V341" s="29">
        <f>(J341*VLOOKUP(M341/J341,MAPPING!$B$15:$C$22,2,10))</f>
        <v>0</v>
      </c>
      <c r="W341" s="100">
        <v>0</v>
      </c>
      <c r="X341" s="68">
        <f>IFERROR(IF($M341&lt;6.000001,0,VLOOKUP($M341,할증료!$B:$C,2,1)),0)</f>
        <v>0</v>
      </c>
      <c r="Y341" s="67">
        <v>0</v>
      </c>
      <c r="Z341" s="29">
        <f t="shared" si="88"/>
        <v>13508.2616</v>
      </c>
      <c r="AB341" s="1" t="s">
        <v>2120</v>
      </c>
      <c r="AC341" s="1" t="s">
        <v>131</v>
      </c>
      <c r="AD341" s="1" t="s">
        <v>2121</v>
      </c>
      <c r="AE341" s="1" t="s">
        <v>2180</v>
      </c>
      <c r="AF341" s="1" t="s">
        <v>2181</v>
      </c>
      <c r="AG341" s="1" t="s">
        <v>2182</v>
      </c>
      <c r="AH341" s="1">
        <v>57786</v>
      </c>
      <c r="AI341" s="1" t="s">
        <v>2183</v>
      </c>
      <c r="AJ341" s="20">
        <v>1</v>
      </c>
      <c r="AK341" s="21">
        <v>0.5</v>
      </c>
      <c r="AL341" s="21">
        <v>0.5</v>
      </c>
      <c r="AM341" s="21">
        <v>0.5</v>
      </c>
      <c r="AN341" s="1" t="s">
        <v>54</v>
      </c>
      <c r="AO341" s="21">
        <v>87.82</v>
      </c>
      <c r="AP341" s="1" t="s">
        <v>49</v>
      </c>
      <c r="AQ341" s="1" t="s">
        <v>49</v>
      </c>
      <c r="AR341" s="1" t="s">
        <v>49</v>
      </c>
      <c r="AS341" s="1" t="s">
        <v>49</v>
      </c>
      <c r="AT341" s="1" t="s">
        <v>49</v>
      </c>
      <c r="AU341" s="1" t="s">
        <v>133</v>
      </c>
      <c r="AV341" s="1" t="s">
        <v>134</v>
      </c>
      <c r="AW341" s="1" t="s">
        <v>364</v>
      </c>
      <c r="AX341" s="1" t="s">
        <v>47</v>
      </c>
      <c r="AY341" s="1" t="s">
        <v>50</v>
      </c>
      <c r="AZ341" s="1" t="s">
        <v>2184</v>
      </c>
      <c r="BA341" s="1" t="s">
        <v>2185</v>
      </c>
      <c r="BB341" s="1" t="s">
        <v>2185</v>
      </c>
      <c r="BC341" s="1" t="s">
        <v>367</v>
      </c>
      <c r="BD341" s="1" t="s">
        <v>220</v>
      </c>
      <c r="BE341" s="1" t="s">
        <v>135</v>
      </c>
      <c r="BF341" s="1" t="s">
        <v>52</v>
      </c>
      <c r="BG341" s="1" t="s">
        <v>53</v>
      </c>
      <c r="BH341" s="1" t="s">
        <v>47</v>
      </c>
      <c r="BI341" s="1" t="s">
        <v>159</v>
      </c>
    </row>
    <row r="342" spans="2:61" x14ac:dyDescent="0.25">
      <c r="B342" s="16">
        <f t="shared" si="90"/>
        <v>338</v>
      </c>
      <c r="C342" s="16" t="str">
        <f t="shared" si="91"/>
        <v>FRA</v>
      </c>
      <c r="D342" s="16" t="str">
        <f t="shared" si="92"/>
        <v>2025-08-15</v>
      </c>
      <c r="E342" s="16" t="str">
        <f t="shared" si="93"/>
        <v>18050214920</v>
      </c>
      <c r="F342" s="16" t="str">
        <f t="shared" si="94"/>
        <v>PDE026649278</v>
      </c>
      <c r="G342" s="16" t="str">
        <f t="shared" si="95"/>
        <v>LIQIANHUI</v>
      </c>
      <c r="H342" s="16" t="str">
        <f t="shared" si="86"/>
        <v>일반(목록배제,Normal-Manifest Exception)</v>
      </c>
      <c r="I342" s="16">
        <f t="shared" si="96"/>
        <v>66.180000000000007</v>
      </c>
      <c r="J342" s="16">
        <f t="shared" si="97"/>
        <v>1</v>
      </c>
      <c r="K342" s="43">
        <f t="shared" si="98"/>
        <v>0.5</v>
      </c>
      <c r="L342" s="43">
        <f t="shared" si="99"/>
        <v>0.5</v>
      </c>
      <c r="M342" s="43">
        <f t="shared" si="99"/>
        <v>0.5</v>
      </c>
      <c r="N342" s="43">
        <f t="shared" si="87"/>
        <v>0.5</v>
      </c>
      <c r="O342" s="23" t="str">
        <f t="shared" si="100"/>
        <v>PDE026649278</v>
      </c>
      <c r="P342" s="51">
        <f>VLOOKUP(C342,MAPPING!$B$24:$G$27,2,0)+(N342-0.5)/0.5*VLOOKUP(C342,MAPPING!$B$24:$G$27,4,0)</f>
        <v>6900</v>
      </c>
      <c r="Q342" s="72">
        <f>VLOOKUP(C342,MAPPING!$B$24:$G$27,6,0)</f>
        <v>3.401757367653961</v>
      </c>
      <c r="R342" s="105">
        <f>Q342*VLOOKUP(C342,MAPPING!$B$24:$H$27,7,0)</f>
        <v>5508.2615999999998</v>
      </c>
      <c r="S342" s="29">
        <f>VLOOKUP(H342,MAPPING!$B$3:$D$12,3,0)</f>
        <v>1100</v>
      </c>
      <c r="T342" s="67">
        <f t="shared" si="89"/>
        <v>0</v>
      </c>
      <c r="U342" s="75">
        <v>0</v>
      </c>
      <c r="V342" s="29">
        <f>(J342*VLOOKUP(M342/J342,MAPPING!$B$15:$C$22,2,10))</f>
        <v>0</v>
      </c>
      <c r="W342" s="100">
        <v>0</v>
      </c>
      <c r="X342" s="68">
        <f>IFERROR(IF($M342&lt;6.000001,0,VLOOKUP($M342,할증료!$B:$C,2,1)),0)</f>
        <v>0</v>
      </c>
      <c r="Y342" s="67">
        <v>0</v>
      </c>
      <c r="Z342" s="29">
        <f t="shared" si="88"/>
        <v>13508.2616</v>
      </c>
      <c r="AB342" s="1" t="s">
        <v>2120</v>
      </c>
      <c r="AC342" s="1" t="s">
        <v>131</v>
      </c>
      <c r="AD342" s="1" t="s">
        <v>2121</v>
      </c>
      <c r="AE342" s="1" t="s">
        <v>2186</v>
      </c>
      <c r="AF342" s="1" t="s">
        <v>2187</v>
      </c>
      <c r="AG342" s="1" t="s">
        <v>2188</v>
      </c>
      <c r="AH342" s="1">
        <v>7410</v>
      </c>
      <c r="AI342" s="1" t="s">
        <v>47</v>
      </c>
      <c r="AJ342" s="20">
        <v>1</v>
      </c>
      <c r="AK342" s="21">
        <v>0.5</v>
      </c>
      <c r="AL342" s="21">
        <v>0.5</v>
      </c>
      <c r="AM342" s="21">
        <v>0.5</v>
      </c>
      <c r="AN342" s="1" t="s">
        <v>54</v>
      </c>
      <c r="AO342" s="21">
        <v>66.180000000000007</v>
      </c>
      <c r="AP342" s="1" t="s">
        <v>49</v>
      </c>
      <c r="AQ342" s="1" t="s">
        <v>49</v>
      </c>
      <c r="AR342" s="1" t="s">
        <v>49</v>
      </c>
      <c r="AS342" s="1" t="s">
        <v>49</v>
      </c>
      <c r="AT342" s="1" t="s">
        <v>49</v>
      </c>
      <c r="AU342" s="1" t="s">
        <v>133</v>
      </c>
      <c r="AV342" s="1" t="s">
        <v>134</v>
      </c>
      <c r="AW342" s="1" t="s">
        <v>195</v>
      </c>
      <c r="AX342" s="1" t="s">
        <v>47</v>
      </c>
      <c r="AY342" s="1" t="s">
        <v>50</v>
      </c>
      <c r="AZ342" s="1" t="s">
        <v>2189</v>
      </c>
      <c r="BA342" s="1" t="s">
        <v>2190</v>
      </c>
      <c r="BB342" s="1" t="s">
        <v>2190</v>
      </c>
      <c r="BC342" s="1" t="s">
        <v>367</v>
      </c>
      <c r="BD342" s="1" t="s">
        <v>220</v>
      </c>
      <c r="BE342" s="1" t="s">
        <v>135</v>
      </c>
      <c r="BF342" s="1" t="s">
        <v>52</v>
      </c>
      <c r="BG342" s="1" t="s">
        <v>53</v>
      </c>
      <c r="BH342" s="1" t="s">
        <v>47</v>
      </c>
      <c r="BI342" s="1" t="s">
        <v>159</v>
      </c>
    </row>
    <row r="343" spans="2:61" x14ac:dyDescent="0.25">
      <c r="B343" s="16">
        <f t="shared" si="90"/>
        <v>339</v>
      </c>
      <c r="C343" s="16" t="str">
        <f t="shared" si="91"/>
        <v>LHR</v>
      </c>
      <c r="D343" s="16" t="str">
        <f t="shared" si="92"/>
        <v>2025-08-15</v>
      </c>
      <c r="E343" s="16" t="str">
        <f t="shared" si="93"/>
        <v>99431913781</v>
      </c>
      <c r="F343" s="16" t="str">
        <f t="shared" si="94"/>
        <v>PGB026518382</v>
      </c>
      <c r="G343" s="16" t="str">
        <f t="shared" si="95"/>
        <v>전재규</v>
      </c>
      <c r="H343" s="16" t="str">
        <f t="shared" si="86"/>
        <v>목록(Manifest)</v>
      </c>
      <c r="I343" s="16">
        <f t="shared" si="96"/>
        <v>38.619999999999997</v>
      </c>
      <c r="J343" s="16">
        <f t="shared" si="97"/>
        <v>1</v>
      </c>
      <c r="K343" s="43">
        <f t="shared" si="98"/>
        <v>0.1</v>
      </c>
      <c r="L343" s="43">
        <f t="shared" si="99"/>
        <v>0.5</v>
      </c>
      <c r="M343" s="43">
        <f t="shared" si="99"/>
        <v>0.5</v>
      </c>
      <c r="N343" s="43">
        <f t="shared" si="87"/>
        <v>0.5</v>
      </c>
      <c r="O343" s="23" t="str">
        <f t="shared" si="100"/>
        <v>PGB026518382</v>
      </c>
      <c r="P343" s="51">
        <f>VLOOKUP(C343,MAPPING!$B$24:$G$27,2,0)+(N343-0.5)/0.5*VLOOKUP(C343,MAPPING!$B$24:$G$27,4,0)</f>
        <v>7260</v>
      </c>
      <c r="Q343" s="72">
        <f>VLOOKUP(C343,MAPPING!$B$24:$G$27,6,0)</f>
        <v>4.0719439987913404</v>
      </c>
      <c r="R343" s="105">
        <f>Q343*VLOOKUP(C343,MAPPING!$B$24:$H$27,7,0)</f>
        <v>5659.8799999999992</v>
      </c>
      <c r="S343" s="29">
        <f>VLOOKUP(H343,MAPPING!$B$3:$D$12,3,0)</f>
        <v>0</v>
      </c>
      <c r="T343" s="67">
        <f t="shared" si="89"/>
        <v>0</v>
      </c>
      <c r="U343" s="75">
        <v>0</v>
      </c>
      <c r="V343" s="29">
        <f>(J343*VLOOKUP(M343/J343,MAPPING!$B$15:$C$22,2,10))</f>
        <v>0</v>
      </c>
      <c r="W343" s="100">
        <v>0</v>
      </c>
      <c r="X343" s="68">
        <f>IFERROR(IF($M343&lt;6.000001,0,VLOOKUP($M343,할증료!$B:$C,2,1)),0)</f>
        <v>0</v>
      </c>
      <c r="Y343" s="67">
        <v>0</v>
      </c>
      <c r="Z343" s="29">
        <f t="shared" si="88"/>
        <v>12919.88</v>
      </c>
      <c r="AB343" s="1" t="s">
        <v>2120</v>
      </c>
      <c r="AC343" s="1" t="s">
        <v>137</v>
      </c>
      <c r="AD343" s="1" t="s">
        <v>2191</v>
      </c>
      <c r="AE343" s="1" t="s">
        <v>2192</v>
      </c>
      <c r="AF343" s="1" t="s">
        <v>425</v>
      </c>
      <c r="AG343" s="1" t="s">
        <v>426</v>
      </c>
      <c r="AH343" s="1">
        <v>37606</v>
      </c>
      <c r="AI343" s="1" t="s">
        <v>47</v>
      </c>
      <c r="AJ343" s="20">
        <v>1</v>
      </c>
      <c r="AK343" s="21">
        <v>0.1</v>
      </c>
      <c r="AL343" s="21">
        <v>0.5</v>
      </c>
      <c r="AM343" s="21">
        <v>0.5</v>
      </c>
      <c r="AN343" s="1" t="s">
        <v>48</v>
      </c>
      <c r="AO343" s="21">
        <v>38.619999999999997</v>
      </c>
      <c r="AP343" s="1" t="s">
        <v>49</v>
      </c>
      <c r="AQ343" s="1" t="s">
        <v>49</v>
      </c>
      <c r="AR343" s="1" t="s">
        <v>49</v>
      </c>
      <c r="AS343" s="1" t="s">
        <v>49</v>
      </c>
      <c r="AT343" s="1" t="s">
        <v>49</v>
      </c>
      <c r="AU343" s="1" t="s">
        <v>138</v>
      </c>
      <c r="AV343" s="1" t="s">
        <v>139</v>
      </c>
      <c r="AW343" s="1" t="s">
        <v>2193</v>
      </c>
      <c r="AX343" s="1" t="s">
        <v>47</v>
      </c>
      <c r="AY343" s="1" t="s">
        <v>50</v>
      </c>
      <c r="AZ343" s="1" t="s">
        <v>2194</v>
      </c>
      <c r="BA343" s="1" t="s">
        <v>2195</v>
      </c>
      <c r="BB343" s="1" t="s">
        <v>2195</v>
      </c>
      <c r="BC343" s="1" t="s">
        <v>2196</v>
      </c>
      <c r="BD343" s="1" t="s">
        <v>51</v>
      </c>
      <c r="BE343" s="1" t="s">
        <v>179</v>
      </c>
      <c r="BF343" s="1" t="s">
        <v>52</v>
      </c>
      <c r="BG343" s="1" t="s">
        <v>53</v>
      </c>
      <c r="BH343" s="1" t="s">
        <v>47</v>
      </c>
      <c r="BI343" s="1" t="s">
        <v>159</v>
      </c>
    </row>
    <row r="344" spans="2:61" x14ac:dyDescent="0.25">
      <c r="B344" s="16">
        <f t="shared" si="90"/>
        <v>340</v>
      </c>
      <c r="C344" s="16" t="str">
        <f t="shared" si="91"/>
        <v>LHR</v>
      </c>
      <c r="D344" s="16" t="str">
        <f t="shared" si="92"/>
        <v>2025-08-15</v>
      </c>
      <c r="E344" s="16" t="str">
        <f t="shared" si="93"/>
        <v>99431913781</v>
      </c>
      <c r="F344" s="16" t="str">
        <f t="shared" si="94"/>
        <v>PGB026518362</v>
      </c>
      <c r="G344" s="16" t="str">
        <f t="shared" si="95"/>
        <v>김경은</v>
      </c>
      <c r="H344" s="16" t="str">
        <f t="shared" si="86"/>
        <v>일반(목록배제,Normal-Manifest Exception)</v>
      </c>
      <c r="I344" s="16">
        <f t="shared" si="96"/>
        <v>68.930000000000007</v>
      </c>
      <c r="J344" s="16">
        <f t="shared" si="97"/>
        <v>1</v>
      </c>
      <c r="K344" s="43">
        <f t="shared" si="98"/>
        <v>0.11</v>
      </c>
      <c r="L344" s="43">
        <f t="shared" si="99"/>
        <v>0.1</v>
      </c>
      <c r="M344" s="43">
        <f t="shared" si="99"/>
        <v>0.2</v>
      </c>
      <c r="N344" s="43">
        <f t="shared" si="87"/>
        <v>0.5</v>
      </c>
      <c r="O344" s="23" t="str">
        <f t="shared" si="100"/>
        <v>PGB026518362</v>
      </c>
      <c r="P344" s="51">
        <f>VLOOKUP(C344,MAPPING!$B$24:$G$27,2,0)+(N344-0.5)/0.5*VLOOKUP(C344,MAPPING!$B$24:$G$27,4,0)</f>
        <v>7260</v>
      </c>
      <c r="Q344" s="72">
        <f>VLOOKUP(C344,MAPPING!$B$24:$G$27,6,0)</f>
        <v>4.0719439987913404</v>
      </c>
      <c r="R344" s="105">
        <f>Q344*VLOOKUP(C344,MAPPING!$B$24:$H$27,7,0)</f>
        <v>5659.8799999999992</v>
      </c>
      <c r="S344" s="29">
        <f>VLOOKUP(H344,MAPPING!$B$3:$D$12,3,0)</f>
        <v>1100</v>
      </c>
      <c r="T344" s="67">
        <f t="shared" si="89"/>
        <v>0</v>
      </c>
      <c r="U344" s="75">
        <v>0</v>
      </c>
      <c r="V344" s="29">
        <f>(J344*VLOOKUP(M344/J344,MAPPING!$B$15:$C$22,2,10))</f>
        <v>0</v>
      </c>
      <c r="W344" s="100">
        <v>0</v>
      </c>
      <c r="X344" s="68">
        <f>IFERROR(IF($M344&lt;6.000001,0,VLOOKUP($M344,할증료!$B:$C,2,1)),0)</f>
        <v>0</v>
      </c>
      <c r="Y344" s="67">
        <v>0</v>
      </c>
      <c r="Z344" s="29">
        <f t="shared" si="88"/>
        <v>14019.88</v>
      </c>
      <c r="AB344" s="1" t="s">
        <v>2120</v>
      </c>
      <c r="AC344" s="1" t="s">
        <v>137</v>
      </c>
      <c r="AD344" s="1" t="s">
        <v>2191</v>
      </c>
      <c r="AE344" s="1" t="s">
        <v>2197</v>
      </c>
      <c r="AF344" s="1" t="s">
        <v>2198</v>
      </c>
      <c r="AG344" s="1" t="s">
        <v>2199</v>
      </c>
      <c r="AH344" s="1">
        <v>8502</v>
      </c>
      <c r="AI344" s="1" t="s">
        <v>47</v>
      </c>
      <c r="AJ344" s="20">
        <v>1</v>
      </c>
      <c r="AK344" s="21">
        <v>0.11</v>
      </c>
      <c r="AL344" s="21">
        <v>0.1</v>
      </c>
      <c r="AM344" s="21">
        <v>0.2</v>
      </c>
      <c r="AN344" s="1" t="s">
        <v>54</v>
      </c>
      <c r="AO344" s="21">
        <v>68.930000000000007</v>
      </c>
      <c r="AP344" s="1" t="s">
        <v>49</v>
      </c>
      <c r="AQ344" s="1" t="s">
        <v>49</v>
      </c>
      <c r="AR344" s="1" t="s">
        <v>49</v>
      </c>
      <c r="AS344" s="1" t="s">
        <v>49</v>
      </c>
      <c r="AT344" s="1" t="s">
        <v>49</v>
      </c>
      <c r="AU344" s="1" t="s">
        <v>138</v>
      </c>
      <c r="AV344" s="1" t="s">
        <v>139</v>
      </c>
      <c r="AW344" s="1" t="s">
        <v>210</v>
      </c>
      <c r="AX344" s="1" t="s">
        <v>47</v>
      </c>
      <c r="AY344" s="1" t="s">
        <v>50</v>
      </c>
      <c r="AZ344" s="1" t="s">
        <v>2200</v>
      </c>
      <c r="BA344" s="1" t="s">
        <v>2201</v>
      </c>
      <c r="BB344" s="1" t="s">
        <v>2201</v>
      </c>
      <c r="BC344" s="1" t="s">
        <v>2196</v>
      </c>
      <c r="BD344" s="1" t="s">
        <v>51</v>
      </c>
      <c r="BE344" s="1" t="s">
        <v>179</v>
      </c>
      <c r="BF344" s="1" t="s">
        <v>52</v>
      </c>
      <c r="BG344" s="1" t="s">
        <v>53</v>
      </c>
      <c r="BH344" s="1" t="s">
        <v>47</v>
      </c>
      <c r="BI344" s="1" t="s">
        <v>159</v>
      </c>
    </row>
    <row r="345" spans="2:61" x14ac:dyDescent="0.25">
      <c r="B345" s="16">
        <f t="shared" si="90"/>
        <v>341</v>
      </c>
      <c r="C345" s="16" t="str">
        <f t="shared" si="91"/>
        <v>LHR</v>
      </c>
      <c r="D345" s="16" t="str">
        <f t="shared" si="92"/>
        <v>2025-08-15</v>
      </c>
      <c r="E345" s="16" t="str">
        <f t="shared" si="93"/>
        <v>99431913781</v>
      </c>
      <c r="F345" s="16" t="str">
        <f t="shared" si="94"/>
        <v>PGB026518358</v>
      </c>
      <c r="G345" s="16" t="str">
        <f t="shared" si="95"/>
        <v>허수정</v>
      </c>
      <c r="H345" s="16" t="str">
        <f t="shared" si="86"/>
        <v>목록(Manifest)</v>
      </c>
      <c r="I345" s="16">
        <f t="shared" si="96"/>
        <v>130.69</v>
      </c>
      <c r="J345" s="16">
        <f t="shared" si="97"/>
        <v>1</v>
      </c>
      <c r="K345" s="43">
        <f t="shared" si="98"/>
        <v>0.26</v>
      </c>
      <c r="L345" s="43">
        <f t="shared" si="99"/>
        <v>0.3</v>
      </c>
      <c r="M345" s="43">
        <f t="shared" si="99"/>
        <v>0.3</v>
      </c>
      <c r="N345" s="43">
        <f t="shared" si="87"/>
        <v>0.5</v>
      </c>
      <c r="O345" s="23" t="str">
        <f t="shared" si="100"/>
        <v>PGB026518358</v>
      </c>
      <c r="P345" s="51">
        <f>VLOOKUP(C345,MAPPING!$B$24:$G$27,2,0)+(N345-0.5)/0.5*VLOOKUP(C345,MAPPING!$B$24:$G$27,4,0)</f>
        <v>7260</v>
      </c>
      <c r="Q345" s="72">
        <f>VLOOKUP(C345,MAPPING!$B$24:$G$27,6,0)</f>
        <v>4.0719439987913404</v>
      </c>
      <c r="R345" s="105">
        <f>Q345*VLOOKUP(C345,MAPPING!$B$24:$H$27,7,0)</f>
        <v>5659.8799999999992</v>
      </c>
      <c r="S345" s="29">
        <f>VLOOKUP(H345,MAPPING!$B$3:$D$12,3,0)</f>
        <v>0</v>
      </c>
      <c r="T345" s="67">
        <f t="shared" si="89"/>
        <v>0</v>
      </c>
      <c r="U345" s="75">
        <v>0</v>
      </c>
      <c r="V345" s="29">
        <f>(J345*VLOOKUP(M345/J345,MAPPING!$B$15:$C$22,2,10))</f>
        <v>0</v>
      </c>
      <c r="W345" s="100">
        <v>0</v>
      </c>
      <c r="X345" s="68">
        <f>IFERROR(IF($M345&lt;6.000001,0,VLOOKUP($M345,할증료!$B:$C,2,1)),0)</f>
        <v>0</v>
      </c>
      <c r="Y345" s="67">
        <v>0</v>
      </c>
      <c r="Z345" s="29">
        <f t="shared" si="88"/>
        <v>12919.88</v>
      </c>
      <c r="AB345" s="1" t="s">
        <v>2120</v>
      </c>
      <c r="AC345" s="1" t="s">
        <v>137</v>
      </c>
      <c r="AD345" s="1" t="s">
        <v>2191</v>
      </c>
      <c r="AE345" s="1" t="s">
        <v>2202</v>
      </c>
      <c r="AF345" s="1" t="s">
        <v>247</v>
      </c>
      <c r="AG345" s="1" t="s">
        <v>2203</v>
      </c>
      <c r="AH345" s="1">
        <v>47608</v>
      </c>
      <c r="AI345" s="1" t="s">
        <v>47</v>
      </c>
      <c r="AJ345" s="20">
        <v>1</v>
      </c>
      <c r="AK345" s="21">
        <v>0.26</v>
      </c>
      <c r="AL345" s="21">
        <v>0.3</v>
      </c>
      <c r="AM345" s="21">
        <v>0.3</v>
      </c>
      <c r="AN345" s="1" t="s">
        <v>48</v>
      </c>
      <c r="AO345" s="21">
        <v>130.69</v>
      </c>
      <c r="AP345" s="1" t="s">
        <v>49</v>
      </c>
      <c r="AQ345" s="1" t="s">
        <v>49</v>
      </c>
      <c r="AR345" s="1" t="s">
        <v>49</v>
      </c>
      <c r="AS345" s="1" t="s">
        <v>49</v>
      </c>
      <c r="AT345" s="1" t="s">
        <v>49</v>
      </c>
      <c r="AU345" s="1" t="s">
        <v>138</v>
      </c>
      <c r="AV345" s="1" t="s">
        <v>139</v>
      </c>
      <c r="AW345" s="1" t="s">
        <v>2204</v>
      </c>
      <c r="AX345" s="1" t="s">
        <v>47</v>
      </c>
      <c r="AY345" s="1" t="s">
        <v>50</v>
      </c>
      <c r="AZ345" s="1" t="s">
        <v>2205</v>
      </c>
      <c r="BA345" s="1" t="s">
        <v>2206</v>
      </c>
      <c r="BB345" s="1" t="s">
        <v>2206</v>
      </c>
      <c r="BC345" s="1" t="s">
        <v>2196</v>
      </c>
      <c r="BD345" s="1" t="s">
        <v>51</v>
      </c>
      <c r="BE345" s="1" t="s">
        <v>179</v>
      </c>
      <c r="BF345" s="1" t="s">
        <v>52</v>
      </c>
      <c r="BG345" s="1" t="s">
        <v>53</v>
      </c>
      <c r="BH345" s="1" t="s">
        <v>47</v>
      </c>
      <c r="BI345" s="1" t="s">
        <v>159</v>
      </c>
    </row>
    <row r="346" spans="2:61" x14ac:dyDescent="0.25">
      <c r="B346" s="16">
        <f t="shared" si="90"/>
        <v>342</v>
      </c>
      <c r="C346" s="16" t="str">
        <f t="shared" si="91"/>
        <v>LHR</v>
      </c>
      <c r="D346" s="16" t="str">
        <f t="shared" si="92"/>
        <v>2025-08-15</v>
      </c>
      <c r="E346" s="16" t="str">
        <f t="shared" si="93"/>
        <v>99431913781</v>
      </c>
      <c r="F346" s="16" t="str">
        <f t="shared" si="94"/>
        <v>PGB026518286</v>
      </c>
      <c r="G346" s="16" t="str">
        <f t="shared" si="95"/>
        <v>오명인</v>
      </c>
      <c r="H346" s="16" t="str">
        <f t="shared" si="86"/>
        <v>일반(목록배제,Normal-Manifest Exception)</v>
      </c>
      <c r="I346" s="16">
        <f t="shared" si="96"/>
        <v>107.68</v>
      </c>
      <c r="J346" s="16">
        <f t="shared" si="97"/>
        <v>1</v>
      </c>
      <c r="K346" s="43">
        <f t="shared" si="98"/>
        <v>1.48</v>
      </c>
      <c r="L346" s="43">
        <f t="shared" si="99"/>
        <v>1.7</v>
      </c>
      <c r="M346" s="43">
        <f t="shared" si="99"/>
        <v>1.7</v>
      </c>
      <c r="N346" s="43">
        <f t="shared" si="87"/>
        <v>2</v>
      </c>
      <c r="O346" s="23" t="str">
        <f t="shared" si="100"/>
        <v>PGB026518286</v>
      </c>
      <c r="P346" s="51">
        <f>VLOOKUP(C346,MAPPING!$B$24:$G$27,2,0)+(N346-0.5)/0.5*VLOOKUP(C346,MAPPING!$B$24:$G$27,4,0)</f>
        <v>14610</v>
      </c>
      <c r="Q346" s="72">
        <f>VLOOKUP(C346,MAPPING!$B$24:$G$27,6,0)</f>
        <v>4.0719439987913404</v>
      </c>
      <c r="R346" s="105">
        <f>Q346*VLOOKUP(C346,MAPPING!$B$24:$H$27,7,0)</f>
        <v>5659.8799999999992</v>
      </c>
      <c r="S346" s="29">
        <f>VLOOKUP(H346,MAPPING!$B$3:$D$12,3,0)</f>
        <v>1100</v>
      </c>
      <c r="T346" s="67">
        <f t="shared" si="89"/>
        <v>0</v>
      </c>
      <c r="U346" s="75">
        <v>0</v>
      </c>
      <c r="V346" s="29">
        <f>(J346*VLOOKUP(M346/J346,MAPPING!$B$15:$C$22,2,10))</f>
        <v>0</v>
      </c>
      <c r="W346" s="100">
        <v>0</v>
      </c>
      <c r="X346" s="68">
        <f>IFERROR(IF($M346&lt;6.000001,0,VLOOKUP($M346,할증료!$B:$C,2,1)),0)</f>
        <v>0</v>
      </c>
      <c r="Y346" s="67">
        <v>0</v>
      </c>
      <c r="Z346" s="29">
        <f t="shared" si="88"/>
        <v>21369.879999999997</v>
      </c>
      <c r="AB346" s="1" t="s">
        <v>2120</v>
      </c>
      <c r="AC346" s="1" t="s">
        <v>137</v>
      </c>
      <c r="AD346" s="1" t="s">
        <v>2191</v>
      </c>
      <c r="AE346" s="1" t="s">
        <v>2207</v>
      </c>
      <c r="AF346" s="1" t="s">
        <v>2208</v>
      </c>
      <c r="AG346" s="1" t="s">
        <v>2209</v>
      </c>
      <c r="AH346" s="1">
        <v>7021</v>
      </c>
      <c r="AI346" s="1" t="s">
        <v>47</v>
      </c>
      <c r="AJ346" s="20">
        <v>1</v>
      </c>
      <c r="AK346" s="21">
        <v>1.48</v>
      </c>
      <c r="AL346" s="21">
        <v>1.7</v>
      </c>
      <c r="AM346" s="21">
        <v>1.7</v>
      </c>
      <c r="AN346" s="1" t="s">
        <v>54</v>
      </c>
      <c r="AO346" s="21">
        <v>107.68</v>
      </c>
      <c r="AP346" s="1" t="s">
        <v>49</v>
      </c>
      <c r="AQ346" s="1" t="s">
        <v>49</v>
      </c>
      <c r="AR346" s="1" t="s">
        <v>49</v>
      </c>
      <c r="AS346" s="1" t="s">
        <v>49</v>
      </c>
      <c r="AT346" s="1" t="s">
        <v>49</v>
      </c>
      <c r="AU346" s="1" t="s">
        <v>138</v>
      </c>
      <c r="AV346" s="1" t="s">
        <v>139</v>
      </c>
      <c r="AW346" s="1" t="s">
        <v>2210</v>
      </c>
      <c r="AX346" s="1" t="s">
        <v>47</v>
      </c>
      <c r="AY346" s="1" t="s">
        <v>50</v>
      </c>
      <c r="AZ346" s="1" t="s">
        <v>2211</v>
      </c>
      <c r="BA346" s="1" t="s">
        <v>2212</v>
      </c>
      <c r="BB346" s="1" t="s">
        <v>2212</v>
      </c>
      <c r="BC346" s="1" t="s">
        <v>2196</v>
      </c>
      <c r="BD346" s="1" t="s">
        <v>51</v>
      </c>
      <c r="BE346" s="1" t="s">
        <v>179</v>
      </c>
      <c r="BF346" s="1" t="s">
        <v>52</v>
      </c>
      <c r="BG346" s="1" t="s">
        <v>53</v>
      </c>
      <c r="BH346" s="1" t="s">
        <v>47</v>
      </c>
      <c r="BI346" s="1" t="s">
        <v>159</v>
      </c>
    </row>
    <row r="347" spans="2:61" x14ac:dyDescent="0.25">
      <c r="B347" s="16">
        <f t="shared" si="90"/>
        <v>343</v>
      </c>
      <c r="C347" s="16" t="str">
        <f t="shared" si="91"/>
        <v>LHR</v>
      </c>
      <c r="D347" s="16" t="str">
        <f t="shared" si="92"/>
        <v>2025-08-15</v>
      </c>
      <c r="E347" s="16" t="str">
        <f t="shared" si="93"/>
        <v>99431913781</v>
      </c>
      <c r="F347" s="16" t="str">
        <f t="shared" si="94"/>
        <v>PGB026518281</v>
      </c>
      <c r="G347" s="16" t="str">
        <f t="shared" si="95"/>
        <v>조인순</v>
      </c>
      <c r="H347" s="16" t="str">
        <f t="shared" si="86"/>
        <v>일반(목록배제,Normal-Manifest Exception)</v>
      </c>
      <c r="I347" s="16">
        <f t="shared" si="96"/>
        <v>57.96</v>
      </c>
      <c r="J347" s="16">
        <f t="shared" si="97"/>
        <v>1</v>
      </c>
      <c r="K347" s="43">
        <f t="shared" si="98"/>
        <v>0.43</v>
      </c>
      <c r="L347" s="43">
        <f t="shared" si="99"/>
        <v>0.5</v>
      </c>
      <c r="M347" s="43">
        <f t="shared" si="99"/>
        <v>0.5</v>
      </c>
      <c r="N347" s="43">
        <f t="shared" si="87"/>
        <v>0.5</v>
      </c>
      <c r="O347" s="23" t="str">
        <f t="shared" si="100"/>
        <v>PGB026518281</v>
      </c>
      <c r="P347" s="51">
        <f>VLOOKUP(C347,MAPPING!$B$24:$G$27,2,0)+(N347-0.5)/0.5*VLOOKUP(C347,MAPPING!$B$24:$G$27,4,0)</f>
        <v>7260</v>
      </c>
      <c r="Q347" s="72">
        <f>VLOOKUP(C347,MAPPING!$B$24:$G$27,6,0)</f>
        <v>4.0719439987913404</v>
      </c>
      <c r="R347" s="105">
        <f>Q347*VLOOKUP(C347,MAPPING!$B$24:$H$27,7,0)</f>
        <v>5659.8799999999992</v>
      </c>
      <c r="S347" s="29">
        <f>VLOOKUP(H347,MAPPING!$B$3:$D$12,3,0)</f>
        <v>1100</v>
      </c>
      <c r="T347" s="67">
        <f t="shared" si="89"/>
        <v>0</v>
      </c>
      <c r="U347" s="75">
        <v>0</v>
      </c>
      <c r="V347" s="29">
        <f>(J347*VLOOKUP(M347/J347,MAPPING!$B$15:$C$22,2,10))</f>
        <v>0</v>
      </c>
      <c r="W347" s="100">
        <v>0</v>
      </c>
      <c r="X347" s="68">
        <f>IFERROR(IF($M347&lt;6.000001,0,VLOOKUP($M347,할증료!$B:$C,2,1)),0)</f>
        <v>0</v>
      </c>
      <c r="Y347" s="67">
        <v>0</v>
      </c>
      <c r="Z347" s="29">
        <f t="shared" si="88"/>
        <v>14019.88</v>
      </c>
      <c r="AB347" s="1" t="s">
        <v>2120</v>
      </c>
      <c r="AC347" s="1" t="s">
        <v>137</v>
      </c>
      <c r="AD347" s="1" t="s">
        <v>2191</v>
      </c>
      <c r="AE347" s="1" t="s">
        <v>2213</v>
      </c>
      <c r="AF347" s="1" t="s">
        <v>1703</v>
      </c>
      <c r="AG347" s="1" t="s">
        <v>1704</v>
      </c>
      <c r="AH347" s="1">
        <v>31568</v>
      </c>
      <c r="AI347" s="1" t="s">
        <v>47</v>
      </c>
      <c r="AJ347" s="20">
        <v>1</v>
      </c>
      <c r="AK347" s="21">
        <v>0.43</v>
      </c>
      <c r="AL347" s="21">
        <v>0.5</v>
      </c>
      <c r="AM347" s="21">
        <v>0.5</v>
      </c>
      <c r="AN347" s="1" t="s">
        <v>54</v>
      </c>
      <c r="AO347" s="21">
        <v>57.96</v>
      </c>
      <c r="AP347" s="1" t="s">
        <v>49</v>
      </c>
      <c r="AQ347" s="1" t="s">
        <v>49</v>
      </c>
      <c r="AR347" s="1" t="s">
        <v>49</v>
      </c>
      <c r="AS347" s="1" t="s">
        <v>49</v>
      </c>
      <c r="AT347" s="1" t="s">
        <v>49</v>
      </c>
      <c r="AU347" s="1" t="s">
        <v>138</v>
      </c>
      <c r="AV347" s="1" t="s">
        <v>139</v>
      </c>
      <c r="AW347" s="1" t="s">
        <v>905</v>
      </c>
      <c r="AX347" s="1" t="s">
        <v>47</v>
      </c>
      <c r="AY347" s="1" t="s">
        <v>50</v>
      </c>
      <c r="AZ347" s="1" t="s">
        <v>2214</v>
      </c>
      <c r="BA347" s="1" t="s">
        <v>2215</v>
      </c>
      <c r="BB347" s="1" t="s">
        <v>2215</v>
      </c>
      <c r="BC347" s="1" t="s">
        <v>2196</v>
      </c>
      <c r="BD347" s="1" t="s">
        <v>51</v>
      </c>
      <c r="BE347" s="1" t="s">
        <v>179</v>
      </c>
      <c r="BF347" s="1" t="s">
        <v>52</v>
      </c>
      <c r="BG347" s="1" t="s">
        <v>53</v>
      </c>
      <c r="BH347" s="1" t="s">
        <v>47</v>
      </c>
      <c r="BI347" s="1" t="s">
        <v>159</v>
      </c>
    </row>
    <row r="348" spans="2:61" x14ac:dyDescent="0.25">
      <c r="B348" s="16">
        <f t="shared" si="90"/>
        <v>344</v>
      </c>
      <c r="C348" s="16" t="str">
        <f t="shared" si="91"/>
        <v>LHR</v>
      </c>
      <c r="D348" s="16" t="str">
        <f t="shared" si="92"/>
        <v>2025-08-15</v>
      </c>
      <c r="E348" s="16" t="str">
        <f t="shared" si="93"/>
        <v>99431913781</v>
      </c>
      <c r="F348" s="16" t="str">
        <f t="shared" si="94"/>
        <v>PGB026518268</v>
      </c>
      <c r="G348" s="16" t="str">
        <f t="shared" si="95"/>
        <v>고지훈</v>
      </c>
      <c r="H348" s="16" t="str">
        <f t="shared" si="86"/>
        <v>목록(Manifest)</v>
      </c>
      <c r="I348" s="16">
        <f t="shared" si="96"/>
        <v>147.19</v>
      </c>
      <c r="J348" s="16">
        <f t="shared" si="97"/>
        <v>1</v>
      </c>
      <c r="K348" s="43">
        <f t="shared" si="98"/>
        <v>1.74</v>
      </c>
      <c r="L348" s="43">
        <f t="shared" si="99"/>
        <v>2.2999999999999998</v>
      </c>
      <c r="M348" s="43">
        <f t="shared" si="99"/>
        <v>2.2999999999999998</v>
      </c>
      <c r="N348" s="43">
        <f t="shared" si="87"/>
        <v>2.5</v>
      </c>
      <c r="O348" s="23" t="str">
        <f t="shared" si="100"/>
        <v>PGB026518268</v>
      </c>
      <c r="P348" s="51">
        <f>VLOOKUP(C348,MAPPING!$B$24:$G$27,2,0)+(N348-0.5)/0.5*VLOOKUP(C348,MAPPING!$B$24:$G$27,4,0)</f>
        <v>17060</v>
      </c>
      <c r="Q348" s="72">
        <f>VLOOKUP(C348,MAPPING!$B$24:$G$27,6,0)</f>
        <v>4.0719439987913404</v>
      </c>
      <c r="R348" s="105">
        <f>Q348*VLOOKUP(C348,MAPPING!$B$24:$H$27,7,0)</f>
        <v>5659.8799999999992</v>
      </c>
      <c r="S348" s="29">
        <f>VLOOKUP(H348,MAPPING!$B$3:$D$12,3,0)</f>
        <v>0</v>
      </c>
      <c r="T348" s="67">
        <f t="shared" si="89"/>
        <v>0</v>
      </c>
      <c r="U348" s="75">
        <v>0</v>
      </c>
      <c r="V348" s="29">
        <f>(J348*VLOOKUP(M348/J348,MAPPING!$B$15:$C$22,2,10))</f>
        <v>550</v>
      </c>
      <c r="W348" s="100">
        <v>0</v>
      </c>
      <c r="X348" s="68">
        <f>IFERROR(IF($M348&lt;6.000001,0,VLOOKUP($M348,할증료!$B:$C,2,1)),0)</f>
        <v>0</v>
      </c>
      <c r="Y348" s="67">
        <v>0</v>
      </c>
      <c r="Z348" s="29">
        <f t="shared" si="88"/>
        <v>23269.879999999997</v>
      </c>
      <c r="AB348" s="1" t="s">
        <v>2120</v>
      </c>
      <c r="AC348" s="1" t="s">
        <v>137</v>
      </c>
      <c r="AD348" s="1" t="s">
        <v>2191</v>
      </c>
      <c r="AE348" s="1" t="s">
        <v>2216</v>
      </c>
      <c r="AF348" s="1" t="s">
        <v>141</v>
      </c>
      <c r="AG348" s="1" t="s">
        <v>183</v>
      </c>
      <c r="AH348" s="1">
        <v>6951</v>
      </c>
      <c r="AI348" s="1" t="s">
        <v>47</v>
      </c>
      <c r="AJ348" s="20">
        <v>1</v>
      </c>
      <c r="AK348" s="21">
        <v>1.74</v>
      </c>
      <c r="AL348" s="21">
        <v>2.2999999999999998</v>
      </c>
      <c r="AM348" s="21">
        <v>2.2999999999999998</v>
      </c>
      <c r="AN348" s="1" t="s">
        <v>48</v>
      </c>
      <c r="AO348" s="21">
        <v>147.19</v>
      </c>
      <c r="AP348" s="1" t="s">
        <v>49</v>
      </c>
      <c r="AQ348" s="1" t="s">
        <v>49</v>
      </c>
      <c r="AR348" s="1" t="s">
        <v>49</v>
      </c>
      <c r="AS348" s="1" t="s">
        <v>49</v>
      </c>
      <c r="AT348" s="1" t="s">
        <v>49</v>
      </c>
      <c r="AU348" s="1" t="s">
        <v>138</v>
      </c>
      <c r="AV348" s="1" t="s">
        <v>139</v>
      </c>
      <c r="AW348" s="1" t="s">
        <v>2217</v>
      </c>
      <c r="AX348" s="1" t="s">
        <v>47</v>
      </c>
      <c r="AY348" s="1" t="s">
        <v>50</v>
      </c>
      <c r="AZ348" s="1" t="s">
        <v>2218</v>
      </c>
      <c r="BA348" s="1" t="s">
        <v>2219</v>
      </c>
      <c r="BB348" s="1" t="s">
        <v>2219</v>
      </c>
      <c r="BC348" s="1" t="s">
        <v>2196</v>
      </c>
      <c r="BD348" s="1" t="s">
        <v>51</v>
      </c>
      <c r="BE348" s="1" t="s">
        <v>179</v>
      </c>
      <c r="BF348" s="1" t="s">
        <v>52</v>
      </c>
      <c r="BG348" s="1" t="s">
        <v>53</v>
      </c>
      <c r="BH348" s="1" t="s">
        <v>47</v>
      </c>
      <c r="BI348" s="1" t="s">
        <v>159</v>
      </c>
    </row>
    <row r="349" spans="2:61" x14ac:dyDescent="0.25">
      <c r="B349" s="16">
        <f t="shared" si="90"/>
        <v>345</v>
      </c>
      <c r="C349" s="16" t="str">
        <f t="shared" si="91"/>
        <v>LHR</v>
      </c>
      <c r="D349" s="16" t="str">
        <f t="shared" si="92"/>
        <v>2025-08-15</v>
      </c>
      <c r="E349" s="16" t="str">
        <f t="shared" si="93"/>
        <v>99431913781</v>
      </c>
      <c r="F349" s="16" t="str">
        <f t="shared" si="94"/>
        <v>PGB026518264</v>
      </c>
      <c r="G349" s="16" t="str">
        <f t="shared" si="95"/>
        <v>김세준</v>
      </c>
      <c r="H349" s="16" t="str">
        <f t="shared" si="86"/>
        <v>목록(Manifest)</v>
      </c>
      <c r="I349" s="16">
        <f t="shared" si="96"/>
        <v>113.35</v>
      </c>
      <c r="J349" s="16">
        <f t="shared" si="97"/>
        <v>1</v>
      </c>
      <c r="K349" s="43">
        <f t="shared" si="98"/>
        <v>0.59</v>
      </c>
      <c r="L349" s="43">
        <f t="shared" si="99"/>
        <v>0.6</v>
      </c>
      <c r="M349" s="43">
        <f t="shared" si="99"/>
        <v>0.6</v>
      </c>
      <c r="N349" s="43">
        <f t="shared" si="87"/>
        <v>1</v>
      </c>
      <c r="O349" s="23" t="str">
        <f t="shared" si="100"/>
        <v>PGB026518264</v>
      </c>
      <c r="P349" s="51">
        <f>VLOOKUP(C349,MAPPING!$B$24:$G$27,2,0)+(N349-0.5)/0.5*VLOOKUP(C349,MAPPING!$B$24:$G$27,4,0)</f>
        <v>9710</v>
      </c>
      <c r="Q349" s="72">
        <f>VLOOKUP(C349,MAPPING!$B$24:$G$27,6,0)</f>
        <v>4.0719439987913404</v>
      </c>
      <c r="R349" s="105">
        <f>Q349*VLOOKUP(C349,MAPPING!$B$24:$H$27,7,0)</f>
        <v>5659.8799999999992</v>
      </c>
      <c r="S349" s="29">
        <f>VLOOKUP(H349,MAPPING!$B$3:$D$12,3,0)</f>
        <v>0</v>
      </c>
      <c r="T349" s="67">
        <f t="shared" si="89"/>
        <v>0</v>
      </c>
      <c r="U349" s="75">
        <v>0</v>
      </c>
      <c r="V349" s="29">
        <f>(J349*VLOOKUP(M349/J349,MAPPING!$B$15:$C$22,2,10))</f>
        <v>0</v>
      </c>
      <c r="W349" s="100">
        <v>0</v>
      </c>
      <c r="X349" s="68">
        <f>IFERROR(IF($M349&lt;6.000001,0,VLOOKUP($M349,할증료!$B:$C,2,1)),0)</f>
        <v>0</v>
      </c>
      <c r="Y349" s="67">
        <v>0</v>
      </c>
      <c r="Z349" s="29">
        <f t="shared" si="88"/>
        <v>15369.88</v>
      </c>
      <c r="AB349" s="1" t="s">
        <v>2120</v>
      </c>
      <c r="AC349" s="1" t="s">
        <v>137</v>
      </c>
      <c r="AD349" s="1" t="s">
        <v>2191</v>
      </c>
      <c r="AE349" s="1" t="s">
        <v>2220</v>
      </c>
      <c r="AF349" s="1" t="s">
        <v>2221</v>
      </c>
      <c r="AG349" s="1" t="s">
        <v>2222</v>
      </c>
      <c r="AH349" s="1">
        <v>14923</v>
      </c>
      <c r="AI349" s="1" t="s">
        <v>47</v>
      </c>
      <c r="AJ349" s="20">
        <v>1</v>
      </c>
      <c r="AK349" s="21">
        <v>0.59</v>
      </c>
      <c r="AL349" s="21">
        <v>0.6</v>
      </c>
      <c r="AM349" s="21">
        <v>0.6</v>
      </c>
      <c r="AN349" s="1" t="s">
        <v>48</v>
      </c>
      <c r="AO349" s="21">
        <v>113.35</v>
      </c>
      <c r="AP349" s="1" t="s">
        <v>49</v>
      </c>
      <c r="AQ349" s="1" t="s">
        <v>49</v>
      </c>
      <c r="AR349" s="1" t="s">
        <v>49</v>
      </c>
      <c r="AS349" s="1" t="s">
        <v>49</v>
      </c>
      <c r="AT349" s="1" t="s">
        <v>49</v>
      </c>
      <c r="AU349" s="1" t="s">
        <v>138</v>
      </c>
      <c r="AV349" s="1" t="s">
        <v>139</v>
      </c>
      <c r="AW349" s="1" t="s">
        <v>352</v>
      </c>
      <c r="AX349" s="1" t="s">
        <v>47</v>
      </c>
      <c r="AY349" s="1" t="s">
        <v>50</v>
      </c>
      <c r="AZ349" s="1" t="s">
        <v>2223</v>
      </c>
      <c r="BA349" s="1" t="s">
        <v>2224</v>
      </c>
      <c r="BB349" s="1" t="s">
        <v>2224</v>
      </c>
      <c r="BC349" s="1" t="s">
        <v>2196</v>
      </c>
      <c r="BD349" s="1" t="s">
        <v>51</v>
      </c>
      <c r="BE349" s="1" t="s">
        <v>179</v>
      </c>
      <c r="BF349" s="1" t="s">
        <v>52</v>
      </c>
      <c r="BG349" s="1" t="s">
        <v>53</v>
      </c>
      <c r="BH349" s="1" t="s">
        <v>47</v>
      </c>
      <c r="BI349" s="1" t="s">
        <v>159</v>
      </c>
    </row>
    <row r="350" spans="2:61" x14ac:dyDescent="0.25">
      <c r="B350" s="16">
        <f t="shared" si="90"/>
        <v>346</v>
      </c>
      <c r="C350" s="16" t="str">
        <f t="shared" si="91"/>
        <v>LHR</v>
      </c>
      <c r="D350" s="16" t="str">
        <f t="shared" si="92"/>
        <v>2025-08-15</v>
      </c>
      <c r="E350" s="16" t="str">
        <f t="shared" si="93"/>
        <v>99431913781</v>
      </c>
      <c r="F350" s="16" t="str">
        <f t="shared" si="94"/>
        <v>PGB026518263</v>
      </c>
      <c r="G350" s="16" t="str">
        <f t="shared" si="95"/>
        <v>정유선</v>
      </c>
      <c r="H350" s="16" t="str">
        <f t="shared" si="86"/>
        <v>목록(Manifest)</v>
      </c>
      <c r="I350" s="16">
        <f t="shared" si="96"/>
        <v>113.35</v>
      </c>
      <c r="J350" s="16">
        <f t="shared" si="97"/>
        <v>1</v>
      </c>
      <c r="K350" s="43">
        <f t="shared" si="98"/>
        <v>0.61</v>
      </c>
      <c r="L350" s="43">
        <f t="shared" si="99"/>
        <v>0.8</v>
      </c>
      <c r="M350" s="43">
        <f t="shared" si="99"/>
        <v>0.8</v>
      </c>
      <c r="N350" s="43">
        <f t="shared" si="87"/>
        <v>1</v>
      </c>
      <c r="O350" s="23" t="str">
        <f t="shared" si="100"/>
        <v>PGB026518263</v>
      </c>
      <c r="P350" s="51">
        <f>VLOOKUP(C350,MAPPING!$B$24:$G$27,2,0)+(N350-0.5)/0.5*VLOOKUP(C350,MAPPING!$B$24:$G$27,4,0)</f>
        <v>9710</v>
      </c>
      <c r="Q350" s="72">
        <f>VLOOKUP(C350,MAPPING!$B$24:$G$27,6,0)</f>
        <v>4.0719439987913404</v>
      </c>
      <c r="R350" s="105">
        <f>Q350*VLOOKUP(C350,MAPPING!$B$24:$H$27,7,0)</f>
        <v>5659.8799999999992</v>
      </c>
      <c r="S350" s="29">
        <f>VLOOKUP(H350,MAPPING!$B$3:$D$12,3,0)</f>
        <v>0</v>
      </c>
      <c r="T350" s="67">
        <f t="shared" si="89"/>
        <v>0</v>
      </c>
      <c r="U350" s="75">
        <v>0</v>
      </c>
      <c r="V350" s="29">
        <f>(J350*VLOOKUP(M350/J350,MAPPING!$B$15:$C$22,2,10))</f>
        <v>0</v>
      </c>
      <c r="W350" s="100">
        <v>0</v>
      </c>
      <c r="X350" s="68">
        <f>IFERROR(IF($M350&lt;6.000001,0,VLOOKUP($M350,할증료!$B:$C,2,1)),0)</f>
        <v>0</v>
      </c>
      <c r="Y350" s="67">
        <v>0</v>
      </c>
      <c r="Z350" s="29">
        <f t="shared" si="88"/>
        <v>15369.88</v>
      </c>
      <c r="AB350" s="1" t="s">
        <v>2120</v>
      </c>
      <c r="AC350" s="1" t="s">
        <v>137</v>
      </c>
      <c r="AD350" s="1" t="s">
        <v>2191</v>
      </c>
      <c r="AE350" s="1" t="s">
        <v>2225</v>
      </c>
      <c r="AF350" s="1" t="s">
        <v>2226</v>
      </c>
      <c r="AG350" s="1" t="s">
        <v>2227</v>
      </c>
      <c r="AH350" s="1">
        <v>13589</v>
      </c>
      <c r="AI350" s="1" t="s">
        <v>47</v>
      </c>
      <c r="AJ350" s="20">
        <v>1</v>
      </c>
      <c r="AK350" s="21">
        <v>0.61</v>
      </c>
      <c r="AL350" s="21">
        <v>0.8</v>
      </c>
      <c r="AM350" s="21">
        <v>0.8</v>
      </c>
      <c r="AN350" s="1" t="s">
        <v>48</v>
      </c>
      <c r="AO350" s="21">
        <v>113.35</v>
      </c>
      <c r="AP350" s="1" t="s">
        <v>49</v>
      </c>
      <c r="AQ350" s="1" t="s">
        <v>49</v>
      </c>
      <c r="AR350" s="1" t="s">
        <v>49</v>
      </c>
      <c r="AS350" s="1" t="s">
        <v>49</v>
      </c>
      <c r="AT350" s="1" t="s">
        <v>49</v>
      </c>
      <c r="AU350" s="1" t="s">
        <v>138</v>
      </c>
      <c r="AV350" s="1" t="s">
        <v>139</v>
      </c>
      <c r="AW350" s="1" t="s">
        <v>352</v>
      </c>
      <c r="AX350" s="1" t="s">
        <v>47</v>
      </c>
      <c r="AY350" s="1" t="s">
        <v>50</v>
      </c>
      <c r="AZ350" s="1" t="s">
        <v>2228</v>
      </c>
      <c r="BA350" s="1" t="s">
        <v>2229</v>
      </c>
      <c r="BB350" s="1" t="s">
        <v>2229</v>
      </c>
      <c r="BC350" s="1" t="s">
        <v>2196</v>
      </c>
      <c r="BD350" s="1" t="s">
        <v>51</v>
      </c>
      <c r="BE350" s="1" t="s">
        <v>179</v>
      </c>
      <c r="BF350" s="1" t="s">
        <v>52</v>
      </c>
      <c r="BG350" s="1" t="s">
        <v>53</v>
      </c>
      <c r="BH350" s="1" t="s">
        <v>47</v>
      </c>
      <c r="BI350" s="1" t="s">
        <v>159</v>
      </c>
    </row>
    <row r="351" spans="2:61" x14ac:dyDescent="0.25">
      <c r="B351" s="16">
        <f t="shared" si="90"/>
        <v>347</v>
      </c>
      <c r="C351" s="16" t="str">
        <f t="shared" si="91"/>
        <v>LHR</v>
      </c>
      <c r="D351" s="16" t="str">
        <f t="shared" si="92"/>
        <v>2025-08-15</v>
      </c>
      <c r="E351" s="16" t="str">
        <f t="shared" si="93"/>
        <v>99431913781</v>
      </c>
      <c r="F351" s="16" t="str">
        <f t="shared" si="94"/>
        <v>PGB026518260</v>
      </c>
      <c r="G351" s="16" t="str">
        <f t="shared" si="95"/>
        <v>임미현</v>
      </c>
      <c r="H351" s="16" t="str">
        <f t="shared" si="86"/>
        <v>목록(Manifest)</v>
      </c>
      <c r="I351" s="16">
        <f t="shared" si="96"/>
        <v>113.35</v>
      </c>
      <c r="J351" s="16">
        <f t="shared" si="97"/>
        <v>1</v>
      </c>
      <c r="K351" s="43">
        <f t="shared" si="98"/>
        <v>0.69</v>
      </c>
      <c r="L351" s="43">
        <f t="shared" si="99"/>
        <v>0.8</v>
      </c>
      <c r="M351" s="43">
        <f t="shared" si="99"/>
        <v>0.8</v>
      </c>
      <c r="N351" s="43">
        <f t="shared" si="87"/>
        <v>1</v>
      </c>
      <c r="O351" s="23" t="str">
        <f t="shared" si="100"/>
        <v>PGB026518260</v>
      </c>
      <c r="P351" s="51">
        <f>VLOOKUP(C351,MAPPING!$B$24:$G$27,2,0)+(N351-0.5)/0.5*VLOOKUP(C351,MAPPING!$B$24:$G$27,4,0)</f>
        <v>9710</v>
      </c>
      <c r="Q351" s="72">
        <f>VLOOKUP(C351,MAPPING!$B$24:$G$27,6,0)</f>
        <v>4.0719439987913404</v>
      </c>
      <c r="R351" s="105">
        <f>Q351*VLOOKUP(C351,MAPPING!$B$24:$H$27,7,0)</f>
        <v>5659.8799999999992</v>
      </c>
      <c r="S351" s="29">
        <f>VLOOKUP(H351,MAPPING!$B$3:$D$12,3,0)</f>
        <v>0</v>
      </c>
      <c r="T351" s="67">
        <f t="shared" si="89"/>
        <v>0</v>
      </c>
      <c r="U351" s="75">
        <v>0</v>
      </c>
      <c r="V351" s="29">
        <f>(J351*VLOOKUP(M351/J351,MAPPING!$B$15:$C$22,2,10))</f>
        <v>0</v>
      </c>
      <c r="W351" s="100">
        <v>0</v>
      </c>
      <c r="X351" s="68">
        <f>IFERROR(IF($M351&lt;6.000001,0,VLOOKUP($M351,할증료!$B:$C,2,1)),0)</f>
        <v>0</v>
      </c>
      <c r="Y351" s="67">
        <v>0</v>
      </c>
      <c r="Z351" s="29">
        <f t="shared" si="88"/>
        <v>15369.88</v>
      </c>
      <c r="AB351" s="1" t="s">
        <v>2120</v>
      </c>
      <c r="AC351" s="1" t="s">
        <v>137</v>
      </c>
      <c r="AD351" s="1" t="s">
        <v>2191</v>
      </c>
      <c r="AE351" s="1" t="s">
        <v>2230</v>
      </c>
      <c r="AF351" s="1" t="s">
        <v>2231</v>
      </c>
      <c r="AG351" s="1" t="s">
        <v>2232</v>
      </c>
      <c r="AH351" s="1">
        <v>15002</v>
      </c>
      <c r="AI351" s="1" t="s">
        <v>47</v>
      </c>
      <c r="AJ351" s="20">
        <v>1</v>
      </c>
      <c r="AK351" s="21">
        <v>0.69</v>
      </c>
      <c r="AL351" s="21">
        <v>0.8</v>
      </c>
      <c r="AM351" s="21">
        <v>0.8</v>
      </c>
      <c r="AN351" s="1" t="s">
        <v>48</v>
      </c>
      <c r="AO351" s="21">
        <v>113.35</v>
      </c>
      <c r="AP351" s="1" t="s">
        <v>49</v>
      </c>
      <c r="AQ351" s="1" t="s">
        <v>49</v>
      </c>
      <c r="AR351" s="1" t="s">
        <v>49</v>
      </c>
      <c r="AS351" s="1" t="s">
        <v>49</v>
      </c>
      <c r="AT351" s="1" t="s">
        <v>49</v>
      </c>
      <c r="AU351" s="1" t="s">
        <v>138</v>
      </c>
      <c r="AV351" s="1" t="s">
        <v>139</v>
      </c>
      <c r="AW351" s="1" t="s">
        <v>352</v>
      </c>
      <c r="AX351" s="1" t="s">
        <v>47</v>
      </c>
      <c r="AY351" s="1" t="s">
        <v>50</v>
      </c>
      <c r="AZ351" s="1" t="s">
        <v>2233</v>
      </c>
      <c r="BA351" s="1" t="s">
        <v>2234</v>
      </c>
      <c r="BB351" s="1" t="s">
        <v>2234</v>
      </c>
      <c r="BC351" s="1" t="s">
        <v>2196</v>
      </c>
      <c r="BD351" s="1" t="s">
        <v>51</v>
      </c>
      <c r="BE351" s="1" t="s">
        <v>179</v>
      </c>
      <c r="BF351" s="1" t="s">
        <v>52</v>
      </c>
      <c r="BG351" s="1" t="s">
        <v>53</v>
      </c>
      <c r="BH351" s="1" t="s">
        <v>47</v>
      </c>
      <c r="BI351" s="1" t="s">
        <v>159</v>
      </c>
    </row>
    <row r="352" spans="2:61" x14ac:dyDescent="0.25">
      <c r="B352" s="16">
        <f t="shared" si="90"/>
        <v>348</v>
      </c>
      <c r="C352" s="16" t="str">
        <f t="shared" si="91"/>
        <v>LHR</v>
      </c>
      <c r="D352" s="16" t="str">
        <f t="shared" si="92"/>
        <v>2025-08-15</v>
      </c>
      <c r="E352" s="16" t="str">
        <f t="shared" si="93"/>
        <v>99431913781</v>
      </c>
      <c r="F352" s="16" t="str">
        <f t="shared" si="94"/>
        <v>PGB026518257</v>
      </c>
      <c r="G352" s="16" t="str">
        <f t="shared" si="95"/>
        <v>최연규</v>
      </c>
      <c r="H352" s="16" t="str">
        <f t="shared" si="86"/>
        <v>목록(Manifest)</v>
      </c>
      <c r="I352" s="16">
        <f t="shared" si="96"/>
        <v>133.36000000000001</v>
      </c>
      <c r="J352" s="16">
        <f t="shared" si="97"/>
        <v>1</v>
      </c>
      <c r="K352" s="43">
        <f t="shared" si="98"/>
        <v>4.82</v>
      </c>
      <c r="L352" s="43">
        <f t="shared" si="99"/>
        <v>7</v>
      </c>
      <c r="M352" s="43">
        <f t="shared" si="99"/>
        <v>7</v>
      </c>
      <c r="N352" s="43">
        <f t="shared" si="87"/>
        <v>7</v>
      </c>
      <c r="O352" s="23" t="str">
        <f t="shared" si="100"/>
        <v>PGB026518257</v>
      </c>
      <c r="P352" s="51">
        <f>VLOOKUP(C352,MAPPING!$B$24:$G$27,2,0)+(N352-0.5)/0.5*VLOOKUP(C352,MAPPING!$B$24:$G$27,4,0)</f>
        <v>39110</v>
      </c>
      <c r="Q352" s="72">
        <f>VLOOKUP(C352,MAPPING!$B$24:$G$27,6,0)</f>
        <v>4.0719439987913404</v>
      </c>
      <c r="R352" s="105">
        <f>Q352*VLOOKUP(C352,MAPPING!$B$24:$H$27,7,0)</f>
        <v>5659.8799999999992</v>
      </c>
      <c r="S352" s="29">
        <f>VLOOKUP(H352,MAPPING!$B$3:$D$12,3,0)</f>
        <v>0</v>
      </c>
      <c r="T352" s="67">
        <f t="shared" si="89"/>
        <v>0</v>
      </c>
      <c r="U352" s="75">
        <v>0</v>
      </c>
      <c r="V352" s="29">
        <f>(J352*VLOOKUP(M352/J352,MAPPING!$B$15:$C$22,2,10))</f>
        <v>1200</v>
      </c>
      <c r="W352" s="100">
        <v>0</v>
      </c>
      <c r="X352" s="68">
        <f>IFERROR(IF($M352&lt;6.000001,0,VLOOKUP($M352,할증료!$B:$C,2,1)),0)</f>
        <v>200</v>
      </c>
      <c r="Y352" s="67">
        <v>0</v>
      </c>
      <c r="Z352" s="29">
        <f t="shared" si="88"/>
        <v>46169.88</v>
      </c>
      <c r="AB352" s="1" t="s">
        <v>2120</v>
      </c>
      <c r="AC352" s="1" t="s">
        <v>137</v>
      </c>
      <c r="AD352" s="1" t="s">
        <v>2191</v>
      </c>
      <c r="AE352" s="1" t="s">
        <v>2235</v>
      </c>
      <c r="AF352" s="1" t="s">
        <v>2236</v>
      </c>
      <c r="AG352" s="1" t="s">
        <v>2237</v>
      </c>
      <c r="AH352" s="1">
        <v>34049</v>
      </c>
      <c r="AI352" s="1" t="s">
        <v>47</v>
      </c>
      <c r="AJ352" s="20">
        <v>1</v>
      </c>
      <c r="AK352" s="21">
        <v>4.82</v>
      </c>
      <c r="AL352" s="21">
        <v>7</v>
      </c>
      <c r="AM352" s="21">
        <v>7</v>
      </c>
      <c r="AN352" s="1" t="s">
        <v>48</v>
      </c>
      <c r="AO352" s="21">
        <v>133.36000000000001</v>
      </c>
      <c r="AP352" s="1" t="s">
        <v>49</v>
      </c>
      <c r="AQ352" s="1" t="s">
        <v>49</v>
      </c>
      <c r="AR352" s="1" t="s">
        <v>49</v>
      </c>
      <c r="AS352" s="1" t="s">
        <v>49</v>
      </c>
      <c r="AT352" s="1" t="s">
        <v>49</v>
      </c>
      <c r="AU352" s="1" t="s">
        <v>138</v>
      </c>
      <c r="AV352" s="1" t="s">
        <v>139</v>
      </c>
      <c r="AW352" s="1" t="s">
        <v>2238</v>
      </c>
      <c r="AX352" s="1" t="s">
        <v>47</v>
      </c>
      <c r="AY352" s="1" t="s">
        <v>50</v>
      </c>
      <c r="AZ352" s="1" t="s">
        <v>2239</v>
      </c>
      <c r="BA352" s="1" t="s">
        <v>2240</v>
      </c>
      <c r="BB352" s="1" t="s">
        <v>2240</v>
      </c>
      <c r="BC352" s="1" t="s">
        <v>2196</v>
      </c>
      <c r="BD352" s="1" t="s">
        <v>51</v>
      </c>
      <c r="BE352" s="1" t="s">
        <v>179</v>
      </c>
      <c r="BF352" s="1" t="s">
        <v>52</v>
      </c>
      <c r="BG352" s="1" t="s">
        <v>53</v>
      </c>
      <c r="BH352" s="1" t="s">
        <v>47</v>
      </c>
      <c r="BI352" s="1" t="s">
        <v>159</v>
      </c>
    </row>
    <row r="353" spans="2:61" x14ac:dyDescent="0.25">
      <c r="B353" s="16">
        <f t="shared" si="90"/>
        <v>349</v>
      </c>
      <c r="C353" s="16" t="str">
        <f t="shared" si="91"/>
        <v>LHR</v>
      </c>
      <c r="D353" s="16" t="str">
        <f t="shared" si="92"/>
        <v>2025-08-15</v>
      </c>
      <c r="E353" s="16" t="str">
        <f t="shared" si="93"/>
        <v>99431913781</v>
      </c>
      <c r="F353" s="16" t="str">
        <f t="shared" si="94"/>
        <v>PGB026518256</v>
      </c>
      <c r="G353" s="16" t="str">
        <f t="shared" si="95"/>
        <v>이철우</v>
      </c>
      <c r="H353" s="16" t="str">
        <f t="shared" si="86"/>
        <v>목록(Manifest)</v>
      </c>
      <c r="I353" s="16">
        <f t="shared" si="96"/>
        <v>113.35</v>
      </c>
      <c r="J353" s="16">
        <f t="shared" si="97"/>
        <v>1</v>
      </c>
      <c r="K353" s="43">
        <f t="shared" si="98"/>
        <v>0.74</v>
      </c>
      <c r="L353" s="43">
        <f t="shared" si="99"/>
        <v>1.8</v>
      </c>
      <c r="M353" s="43">
        <f t="shared" si="99"/>
        <v>1.8</v>
      </c>
      <c r="N353" s="43">
        <f t="shared" si="87"/>
        <v>2</v>
      </c>
      <c r="O353" s="23" t="str">
        <f t="shared" si="100"/>
        <v>PGB026518256</v>
      </c>
      <c r="P353" s="51">
        <f>VLOOKUP(C353,MAPPING!$B$24:$G$27,2,0)+(N353-0.5)/0.5*VLOOKUP(C353,MAPPING!$B$24:$G$27,4,0)</f>
        <v>14610</v>
      </c>
      <c r="Q353" s="72">
        <f>VLOOKUP(C353,MAPPING!$B$24:$G$27,6,0)</f>
        <v>4.0719439987913404</v>
      </c>
      <c r="R353" s="105">
        <f>Q353*VLOOKUP(C353,MAPPING!$B$24:$H$27,7,0)</f>
        <v>5659.8799999999992</v>
      </c>
      <c r="S353" s="29">
        <f>VLOOKUP(H353,MAPPING!$B$3:$D$12,3,0)</f>
        <v>0</v>
      </c>
      <c r="T353" s="67">
        <f t="shared" si="89"/>
        <v>0</v>
      </c>
      <c r="U353" s="75">
        <v>0</v>
      </c>
      <c r="V353" s="29">
        <f>(J353*VLOOKUP(M353/J353,MAPPING!$B$15:$C$22,2,10))</f>
        <v>0</v>
      </c>
      <c r="W353" s="100">
        <v>0</v>
      </c>
      <c r="X353" s="68">
        <f>IFERROR(IF($M353&lt;6.000001,0,VLOOKUP($M353,할증료!$B:$C,2,1)),0)</f>
        <v>0</v>
      </c>
      <c r="Y353" s="67">
        <v>0</v>
      </c>
      <c r="Z353" s="29">
        <f t="shared" si="88"/>
        <v>20269.879999999997</v>
      </c>
      <c r="AB353" s="1" t="s">
        <v>2120</v>
      </c>
      <c r="AC353" s="1" t="s">
        <v>137</v>
      </c>
      <c r="AD353" s="1" t="s">
        <v>2191</v>
      </c>
      <c r="AE353" s="1" t="s">
        <v>2241</v>
      </c>
      <c r="AF353" s="1" t="s">
        <v>2242</v>
      </c>
      <c r="AG353" s="1" t="s">
        <v>2243</v>
      </c>
      <c r="AH353" s="1">
        <v>24387</v>
      </c>
      <c r="AI353" s="1" t="s">
        <v>47</v>
      </c>
      <c r="AJ353" s="20">
        <v>1</v>
      </c>
      <c r="AK353" s="21">
        <v>0.74</v>
      </c>
      <c r="AL353" s="21">
        <v>1.8</v>
      </c>
      <c r="AM353" s="21">
        <v>1.8</v>
      </c>
      <c r="AN353" s="1" t="s">
        <v>48</v>
      </c>
      <c r="AO353" s="21">
        <v>113.35</v>
      </c>
      <c r="AP353" s="1" t="s">
        <v>49</v>
      </c>
      <c r="AQ353" s="1" t="s">
        <v>49</v>
      </c>
      <c r="AR353" s="1" t="s">
        <v>49</v>
      </c>
      <c r="AS353" s="1" t="s">
        <v>49</v>
      </c>
      <c r="AT353" s="1" t="s">
        <v>49</v>
      </c>
      <c r="AU353" s="1" t="s">
        <v>138</v>
      </c>
      <c r="AV353" s="1" t="s">
        <v>139</v>
      </c>
      <c r="AW353" s="1" t="s">
        <v>352</v>
      </c>
      <c r="AX353" s="1" t="s">
        <v>47</v>
      </c>
      <c r="AY353" s="1" t="s">
        <v>50</v>
      </c>
      <c r="AZ353" s="1" t="s">
        <v>2244</v>
      </c>
      <c r="BA353" s="1" t="s">
        <v>2245</v>
      </c>
      <c r="BB353" s="1" t="s">
        <v>2245</v>
      </c>
      <c r="BC353" s="1" t="s">
        <v>2196</v>
      </c>
      <c r="BD353" s="1" t="s">
        <v>51</v>
      </c>
      <c r="BE353" s="1" t="s">
        <v>179</v>
      </c>
      <c r="BF353" s="1" t="s">
        <v>52</v>
      </c>
      <c r="BG353" s="1" t="s">
        <v>53</v>
      </c>
      <c r="BH353" s="1" t="s">
        <v>47</v>
      </c>
      <c r="BI353" s="1" t="s">
        <v>159</v>
      </c>
    </row>
    <row r="354" spans="2:61" x14ac:dyDescent="0.25">
      <c r="B354" s="16">
        <f t="shared" si="90"/>
        <v>350</v>
      </c>
      <c r="C354" s="16" t="str">
        <f t="shared" si="91"/>
        <v>LHR</v>
      </c>
      <c r="D354" s="16" t="str">
        <f t="shared" si="92"/>
        <v>2025-08-15</v>
      </c>
      <c r="E354" s="16" t="str">
        <f t="shared" si="93"/>
        <v>99431913781</v>
      </c>
      <c r="F354" s="16" t="str">
        <f t="shared" si="94"/>
        <v>PGB026518255</v>
      </c>
      <c r="G354" s="16" t="str">
        <f t="shared" si="95"/>
        <v>고대현</v>
      </c>
      <c r="H354" s="16" t="str">
        <f t="shared" si="86"/>
        <v>목록(Manifest)</v>
      </c>
      <c r="I354" s="16">
        <f t="shared" si="96"/>
        <v>113.35</v>
      </c>
      <c r="J354" s="16">
        <f t="shared" si="97"/>
        <v>1</v>
      </c>
      <c r="K354" s="43">
        <f t="shared" si="98"/>
        <v>0.63</v>
      </c>
      <c r="L354" s="43">
        <f t="shared" si="99"/>
        <v>0.4</v>
      </c>
      <c r="M354" s="43">
        <f t="shared" si="99"/>
        <v>0.7</v>
      </c>
      <c r="N354" s="43">
        <f t="shared" si="87"/>
        <v>1</v>
      </c>
      <c r="O354" s="23" t="str">
        <f t="shared" si="100"/>
        <v>PGB026518255</v>
      </c>
      <c r="P354" s="51">
        <f>VLOOKUP(C354,MAPPING!$B$24:$G$27,2,0)+(N354-0.5)/0.5*VLOOKUP(C354,MAPPING!$B$24:$G$27,4,0)</f>
        <v>9710</v>
      </c>
      <c r="Q354" s="72">
        <f>VLOOKUP(C354,MAPPING!$B$24:$G$27,6,0)</f>
        <v>4.0719439987913404</v>
      </c>
      <c r="R354" s="105">
        <f>Q354*VLOOKUP(C354,MAPPING!$B$24:$H$27,7,0)</f>
        <v>5659.8799999999992</v>
      </c>
      <c r="S354" s="29">
        <f>VLOOKUP(H354,MAPPING!$B$3:$D$12,3,0)</f>
        <v>0</v>
      </c>
      <c r="T354" s="67">
        <f t="shared" si="89"/>
        <v>0</v>
      </c>
      <c r="U354" s="75">
        <v>0</v>
      </c>
      <c r="V354" s="29">
        <f>(J354*VLOOKUP(M354/J354,MAPPING!$B$15:$C$22,2,10))</f>
        <v>0</v>
      </c>
      <c r="W354" s="100">
        <v>0</v>
      </c>
      <c r="X354" s="68">
        <f>IFERROR(IF($M354&lt;6.000001,0,VLOOKUP($M354,할증료!$B:$C,2,1)),0)</f>
        <v>0</v>
      </c>
      <c r="Y354" s="67">
        <v>0</v>
      </c>
      <c r="Z354" s="29">
        <f t="shared" si="88"/>
        <v>15369.88</v>
      </c>
      <c r="AB354" s="1" t="s">
        <v>2120</v>
      </c>
      <c r="AC354" s="1" t="s">
        <v>137</v>
      </c>
      <c r="AD354" s="1" t="s">
        <v>2191</v>
      </c>
      <c r="AE354" s="1" t="s">
        <v>2246</v>
      </c>
      <c r="AF354" s="1" t="s">
        <v>2247</v>
      </c>
      <c r="AG354" s="1" t="s">
        <v>2248</v>
      </c>
      <c r="AH354" s="1">
        <v>11940</v>
      </c>
      <c r="AI354" s="1" t="s">
        <v>47</v>
      </c>
      <c r="AJ354" s="20">
        <v>1</v>
      </c>
      <c r="AK354" s="21">
        <v>0.63</v>
      </c>
      <c r="AL354" s="21">
        <v>0.4</v>
      </c>
      <c r="AM354" s="21">
        <v>0.7</v>
      </c>
      <c r="AN354" s="1" t="s">
        <v>48</v>
      </c>
      <c r="AO354" s="21">
        <v>113.35</v>
      </c>
      <c r="AP354" s="1" t="s">
        <v>49</v>
      </c>
      <c r="AQ354" s="1" t="s">
        <v>49</v>
      </c>
      <c r="AR354" s="1" t="s">
        <v>49</v>
      </c>
      <c r="AS354" s="1" t="s">
        <v>49</v>
      </c>
      <c r="AT354" s="1" t="s">
        <v>49</v>
      </c>
      <c r="AU354" s="1" t="s">
        <v>138</v>
      </c>
      <c r="AV354" s="1" t="s">
        <v>139</v>
      </c>
      <c r="AW354" s="1" t="s">
        <v>352</v>
      </c>
      <c r="AX354" s="1" t="s">
        <v>47</v>
      </c>
      <c r="AY354" s="1" t="s">
        <v>50</v>
      </c>
      <c r="AZ354" s="1" t="s">
        <v>2249</v>
      </c>
      <c r="BA354" s="1" t="s">
        <v>2250</v>
      </c>
      <c r="BB354" s="1" t="s">
        <v>2250</v>
      </c>
      <c r="BC354" s="1" t="s">
        <v>2196</v>
      </c>
      <c r="BD354" s="1" t="s">
        <v>51</v>
      </c>
      <c r="BE354" s="1" t="s">
        <v>179</v>
      </c>
      <c r="BF354" s="1" t="s">
        <v>52</v>
      </c>
      <c r="BG354" s="1" t="s">
        <v>53</v>
      </c>
      <c r="BH354" s="1" t="s">
        <v>47</v>
      </c>
      <c r="BI354" s="1" t="s">
        <v>159</v>
      </c>
    </row>
    <row r="355" spans="2:61" x14ac:dyDescent="0.25">
      <c r="B355" s="16">
        <f t="shared" si="90"/>
        <v>351</v>
      </c>
      <c r="C355" s="16" t="str">
        <f t="shared" si="91"/>
        <v>LHR</v>
      </c>
      <c r="D355" s="16" t="str">
        <f t="shared" si="92"/>
        <v>2025-08-15</v>
      </c>
      <c r="E355" s="16" t="str">
        <f t="shared" si="93"/>
        <v>99431913781</v>
      </c>
      <c r="F355" s="16" t="str">
        <f t="shared" si="94"/>
        <v>PGB026518254</v>
      </c>
      <c r="G355" s="16" t="str">
        <f t="shared" si="95"/>
        <v>박건아</v>
      </c>
      <c r="H355" s="16" t="str">
        <f t="shared" si="86"/>
        <v>목록(Manifest)</v>
      </c>
      <c r="I355" s="16">
        <f t="shared" si="96"/>
        <v>113.35</v>
      </c>
      <c r="J355" s="16">
        <f t="shared" si="97"/>
        <v>1</v>
      </c>
      <c r="K355" s="43">
        <f t="shared" si="98"/>
        <v>0.73</v>
      </c>
      <c r="L355" s="43">
        <f t="shared" si="99"/>
        <v>1.8</v>
      </c>
      <c r="M355" s="43">
        <f t="shared" si="99"/>
        <v>1.8</v>
      </c>
      <c r="N355" s="43">
        <f t="shared" si="87"/>
        <v>2</v>
      </c>
      <c r="O355" s="23" t="str">
        <f t="shared" si="100"/>
        <v>PGB026518254</v>
      </c>
      <c r="P355" s="51">
        <f>VLOOKUP(C355,MAPPING!$B$24:$G$27,2,0)+(N355-0.5)/0.5*VLOOKUP(C355,MAPPING!$B$24:$G$27,4,0)</f>
        <v>14610</v>
      </c>
      <c r="Q355" s="72">
        <f>VLOOKUP(C355,MAPPING!$B$24:$G$27,6,0)</f>
        <v>4.0719439987913404</v>
      </c>
      <c r="R355" s="105">
        <f>Q355*VLOOKUP(C355,MAPPING!$B$24:$H$27,7,0)</f>
        <v>5659.8799999999992</v>
      </c>
      <c r="S355" s="29">
        <f>VLOOKUP(H355,MAPPING!$B$3:$D$12,3,0)</f>
        <v>0</v>
      </c>
      <c r="T355" s="67">
        <f t="shared" si="89"/>
        <v>0</v>
      </c>
      <c r="U355" s="75">
        <v>0</v>
      </c>
      <c r="V355" s="29">
        <f>(J355*VLOOKUP(M355/J355,MAPPING!$B$15:$C$22,2,10))</f>
        <v>0</v>
      </c>
      <c r="W355" s="100">
        <v>0</v>
      </c>
      <c r="X355" s="68">
        <f>IFERROR(IF($M355&lt;6.000001,0,VLOOKUP($M355,할증료!$B:$C,2,1)),0)</f>
        <v>0</v>
      </c>
      <c r="Y355" s="67">
        <v>0</v>
      </c>
      <c r="Z355" s="29">
        <f t="shared" si="88"/>
        <v>20269.879999999997</v>
      </c>
      <c r="AB355" s="1" t="s">
        <v>2120</v>
      </c>
      <c r="AC355" s="1" t="s">
        <v>137</v>
      </c>
      <c r="AD355" s="1" t="s">
        <v>2191</v>
      </c>
      <c r="AE355" s="1" t="s">
        <v>2251</v>
      </c>
      <c r="AF355" s="1" t="s">
        <v>2252</v>
      </c>
      <c r="AG355" s="1" t="s">
        <v>2253</v>
      </c>
      <c r="AH355" s="1">
        <v>14950</v>
      </c>
      <c r="AI355" s="1" t="s">
        <v>47</v>
      </c>
      <c r="AJ355" s="20">
        <v>1</v>
      </c>
      <c r="AK355" s="21">
        <v>0.73</v>
      </c>
      <c r="AL355" s="21">
        <v>1.8</v>
      </c>
      <c r="AM355" s="21">
        <v>1.8</v>
      </c>
      <c r="AN355" s="1" t="s">
        <v>48</v>
      </c>
      <c r="AO355" s="21">
        <v>113.35</v>
      </c>
      <c r="AP355" s="1" t="s">
        <v>49</v>
      </c>
      <c r="AQ355" s="1" t="s">
        <v>49</v>
      </c>
      <c r="AR355" s="1" t="s">
        <v>49</v>
      </c>
      <c r="AS355" s="1" t="s">
        <v>49</v>
      </c>
      <c r="AT355" s="1" t="s">
        <v>49</v>
      </c>
      <c r="AU355" s="1" t="s">
        <v>138</v>
      </c>
      <c r="AV355" s="1" t="s">
        <v>139</v>
      </c>
      <c r="AW355" s="1" t="s">
        <v>352</v>
      </c>
      <c r="AX355" s="1" t="s">
        <v>47</v>
      </c>
      <c r="AY355" s="1" t="s">
        <v>50</v>
      </c>
      <c r="AZ355" s="1" t="s">
        <v>2254</v>
      </c>
      <c r="BA355" s="1" t="s">
        <v>2255</v>
      </c>
      <c r="BB355" s="1" t="s">
        <v>2255</v>
      </c>
      <c r="BC355" s="1" t="s">
        <v>2196</v>
      </c>
      <c r="BD355" s="1" t="s">
        <v>51</v>
      </c>
      <c r="BE355" s="1" t="s">
        <v>179</v>
      </c>
      <c r="BF355" s="1" t="s">
        <v>52</v>
      </c>
      <c r="BG355" s="1" t="s">
        <v>53</v>
      </c>
      <c r="BH355" s="1" t="s">
        <v>47</v>
      </c>
      <c r="BI355" s="1" t="s">
        <v>159</v>
      </c>
    </row>
    <row r="356" spans="2:61" x14ac:dyDescent="0.25">
      <c r="B356" s="16">
        <f t="shared" si="90"/>
        <v>352</v>
      </c>
      <c r="C356" s="16" t="str">
        <f t="shared" si="91"/>
        <v>LHR</v>
      </c>
      <c r="D356" s="16" t="str">
        <f t="shared" si="92"/>
        <v>2025-08-15</v>
      </c>
      <c r="E356" s="16" t="str">
        <f t="shared" si="93"/>
        <v>99431913781</v>
      </c>
      <c r="F356" s="16" t="str">
        <f t="shared" si="94"/>
        <v>PGB026518329</v>
      </c>
      <c r="G356" s="16" t="str">
        <f t="shared" si="95"/>
        <v>이지윤</v>
      </c>
      <c r="H356" s="16" t="str">
        <f t="shared" si="86"/>
        <v>목록(Manifest)</v>
      </c>
      <c r="I356" s="16">
        <f t="shared" si="96"/>
        <v>72.88</v>
      </c>
      <c r="J356" s="16">
        <f t="shared" si="97"/>
        <v>1</v>
      </c>
      <c r="K356" s="43">
        <f t="shared" si="98"/>
        <v>0.49</v>
      </c>
      <c r="L356" s="43">
        <f t="shared" si="99"/>
        <v>0.5</v>
      </c>
      <c r="M356" s="43">
        <f t="shared" si="99"/>
        <v>0.5</v>
      </c>
      <c r="N356" s="43">
        <f t="shared" si="87"/>
        <v>0.5</v>
      </c>
      <c r="O356" s="23" t="str">
        <f t="shared" si="100"/>
        <v>PGB026518329</v>
      </c>
      <c r="P356" s="51">
        <f>VLOOKUP(C356,MAPPING!$B$24:$G$27,2,0)+(N356-0.5)/0.5*VLOOKUP(C356,MAPPING!$B$24:$G$27,4,0)</f>
        <v>7260</v>
      </c>
      <c r="Q356" s="72">
        <f>VLOOKUP(C356,MAPPING!$B$24:$G$27,6,0)</f>
        <v>4.0719439987913404</v>
      </c>
      <c r="R356" s="105">
        <f>Q356*VLOOKUP(C356,MAPPING!$B$24:$H$27,7,0)</f>
        <v>5659.8799999999992</v>
      </c>
      <c r="S356" s="29">
        <f>VLOOKUP(H356,MAPPING!$B$3:$D$12,3,0)</f>
        <v>0</v>
      </c>
      <c r="T356" s="67">
        <f t="shared" si="89"/>
        <v>0</v>
      </c>
      <c r="U356" s="75">
        <v>0</v>
      </c>
      <c r="V356" s="29">
        <f>(J356*VLOOKUP(M356/J356,MAPPING!$B$15:$C$22,2,10))</f>
        <v>0</v>
      </c>
      <c r="W356" s="100">
        <v>0</v>
      </c>
      <c r="X356" s="68">
        <f>IFERROR(IF($M356&lt;6.000001,0,VLOOKUP($M356,할증료!$B:$C,2,1)),0)</f>
        <v>0</v>
      </c>
      <c r="Y356" s="67">
        <v>0</v>
      </c>
      <c r="Z356" s="29">
        <f t="shared" si="88"/>
        <v>12919.88</v>
      </c>
      <c r="AB356" s="1" t="s">
        <v>2120</v>
      </c>
      <c r="AC356" s="1" t="s">
        <v>137</v>
      </c>
      <c r="AD356" s="1" t="s">
        <v>2191</v>
      </c>
      <c r="AE356" s="1" t="s">
        <v>2256</v>
      </c>
      <c r="AF356" s="1" t="s">
        <v>1557</v>
      </c>
      <c r="AG356" s="1" t="s">
        <v>1558</v>
      </c>
      <c r="AH356" s="1">
        <v>6995</v>
      </c>
      <c r="AI356" s="1" t="s">
        <v>47</v>
      </c>
      <c r="AJ356" s="20">
        <v>1</v>
      </c>
      <c r="AK356" s="21">
        <v>0.49</v>
      </c>
      <c r="AL356" s="21">
        <v>0.5</v>
      </c>
      <c r="AM356" s="21">
        <v>0.5</v>
      </c>
      <c r="AN356" s="1" t="s">
        <v>48</v>
      </c>
      <c r="AO356" s="21">
        <v>72.88</v>
      </c>
      <c r="AP356" s="1" t="s">
        <v>49</v>
      </c>
      <c r="AQ356" s="1" t="s">
        <v>49</v>
      </c>
      <c r="AR356" s="1" t="s">
        <v>49</v>
      </c>
      <c r="AS356" s="1" t="s">
        <v>49</v>
      </c>
      <c r="AT356" s="1" t="s">
        <v>49</v>
      </c>
      <c r="AU356" s="1" t="s">
        <v>138</v>
      </c>
      <c r="AV356" s="1" t="s">
        <v>139</v>
      </c>
      <c r="AW356" s="1" t="s">
        <v>2257</v>
      </c>
      <c r="AX356" s="1" t="s">
        <v>47</v>
      </c>
      <c r="AY356" s="1" t="s">
        <v>50</v>
      </c>
      <c r="AZ356" s="1" t="s">
        <v>2258</v>
      </c>
      <c r="BA356" s="1" t="s">
        <v>2259</v>
      </c>
      <c r="BB356" s="1" t="s">
        <v>2259</v>
      </c>
      <c r="BC356" s="1" t="s">
        <v>2196</v>
      </c>
      <c r="BD356" s="1" t="s">
        <v>51</v>
      </c>
      <c r="BE356" s="1" t="s">
        <v>179</v>
      </c>
      <c r="BF356" s="1" t="s">
        <v>52</v>
      </c>
      <c r="BG356" s="1" t="s">
        <v>53</v>
      </c>
      <c r="BH356" s="1" t="s">
        <v>47</v>
      </c>
      <c r="BI356" s="1" t="s">
        <v>159</v>
      </c>
    </row>
    <row r="357" spans="2:61" x14ac:dyDescent="0.25">
      <c r="B357" s="16">
        <f t="shared" si="90"/>
        <v>353</v>
      </c>
      <c r="C357" s="16" t="str">
        <f t="shared" si="91"/>
        <v>LHR</v>
      </c>
      <c r="D357" s="16" t="str">
        <f t="shared" si="92"/>
        <v>2025-08-15</v>
      </c>
      <c r="E357" s="16" t="str">
        <f t="shared" si="93"/>
        <v>99431913781</v>
      </c>
      <c r="F357" s="16" t="str">
        <f t="shared" si="94"/>
        <v>PGB026518325</v>
      </c>
      <c r="G357" s="16" t="str">
        <f t="shared" si="95"/>
        <v>권현우</v>
      </c>
      <c r="H357" s="16" t="str">
        <f t="shared" si="86"/>
        <v>목록(Manifest)</v>
      </c>
      <c r="I357" s="16">
        <f t="shared" si="96"/>
        <v>93.92</v>
      </c>
      <c r="J357" s="16">
        <f t="shared" si="97"/>
        <v>1</v>
      </c>
      <c r="K357" s="43">
        <f t="shared" si="98"/>
        <v>2.2599999999999998</v>
      </c>
      <c r="L357" s="43">
        <f t="shared" si="99"/>
        <v>1.5</v>
      </c>
      <c r="M357" s="43">
        <f t="shared" si="99"/>
        <v>2.2999999999999998</v>
      </c>
      <c r="N357" s="43">
        <f t="shared" si="87"/>
        <v>2.5</v>
      </c>
      <c r="O357" s="23" t="str">
        <f t="shared" si="100"/>
        <v>PGB026518325</v>
      </c>
      <c r="P357" s="51">
        <f>VLOOKUP(C357,MAPPING!$B$24:$G$27,2,0)+(N357-0.5)/0.5*VLOOKUP(C357,MAPPING!$B$24:$G$27,4,0)</f>
        <v>17060</v>
      </c>
      <c r="Q357" s="72">
        <f>VLOOKUP(C357,MAPPING!$B$24:$G$27,6,0)</f>
        <v>4.0719439987913404</v>
      </c>
      <c r="R357" s="105">
        <f>Q357*VLOOKUP(C357,MAPPING!$B$24:$H$27,7,0)</f>
        <v>5659.8799999999992</v>
      </c>
      <c r="S357" s="29">
        <f>VLOOKUP(H357,MAPPING!$B$3:$D$12,3,0)</f>
        <v>0</v>
      </c>
      <c r="T357" s="67">
        <f t="shared" si="89"/>
        <v>0</v>
      </c>
      <c r="U357" s="75">
        <v>0</v>
      </c>
      <c r="V357" s="29">
        <f>(J357*VLOOKUP(M357/J357,MAPPING!$B$15:$C$22,2,10))</f>
        <v>550</v>
      </c>
      <c r="W357" s="100">
        <v>0</v>
      </c>
      <c r="X357" s="68">
        <f>IFERROR(IF($M357&lt;6.000001,0,VLOOKUP($M357,할증료!$B:$C,2,1)),0)</f>
        <v>0</v>
      </c>
      <c r="Y357" s="67">
        <v>0</v>
      </c>
      <c r="Z357" s="29">
        <f t="shared" si="88"/>
        <v>23269.879999999997</v>
      </c>
      <c r="AB357" s="1" t="s">
        <v>2120</v>
      </c>
      <c r="AC357" s="1" t="s">
        <v>137</v>
      </c>
      <c r="AD357" s="1" t="s">
        <v>2191</v>
      </c>
      <c r="AE357" s="1" t="s">
        <v>2260</v>
      </c>
      <c r="AF357" s="1" t="s">
        <v>1678</v>
      </c>
      <c r="AG357" s="1" t="s">
        <v>1679</v>
      </c>
      <c r="AH357" s="1">
        <v>4733</v>
      </c>
      <c r="AI357" s="1" t="s">
        <v>47</v>
      </c>
      <c r="AJ357" s="20">
        <v>1</v>
      </c>
      <c r="AK357" s="21">
        <v>2.2599999999999998</v>
      </c>
      <c r="AL357" s="21">
        <v>1.5</v>
      </c>
      <c r="AM357" s="21">
        <v>2.2999999999999998</v>
      </c>
      <c r="AN357" s="1" t="s">
        <v>48</v>
      </c>
      <c r="AO357" s="21">
        <v>93.92</v>
      </c>
      <c r="AP357" s="1" t="s">
        <v>49</v>
      </c>
      <c r="AQ357" s="1" t="s">
        <v>49</v>
      </c>
      <c r="AR357" s="1" t="s">
        <v>49</v>
      </c>
      <c r="AS357" s="1" t="s">
        <v>49</v>
      </c>
      <c r="AT357" s="1" t="s">
        <v>49</v>
      </c>
      <c r="AU357" s="1" t="s">
        <v>138</v>
      </c>
      <c r="AV357" s="1" t="s">
        <v>139</v>
      </c>
      <c r="AW357" s="1" t="s">
        <v>2261</v>
      </c>
      <c r="AX357" s="1" t="s">
        <v>47</v>
      </c>
      <c r="AY357" s="1" t="s">
        <v>50</v>
      </c>
      <c r="AZ357" s="1" t="s">
        <v>2262</v>
      </c>
      <c r="BA357" s="1" t="s">
        <v>2263</v>
      </c>
      <c r="BB357" s="1" t="s">
        <v>2263</v>
      </c>
      <c r="BC357" s="1" t="s">
        <v>2196</v>
      </c>
      <c r="BD357" s="1" t="s">
        <v>51</v>
      </c>
      <c r="BE357" s="1" t="s">
        <v>179</v>
      </c>
      <c r="BF357" s="1" t="s">
        <v>52</v>
      </c>
      <c r="BG357" s="1" t="s">
        <v>53</v>
      </c>
      <c r="BH357" s="1" t="s">
        <v>47</v>
      </c>
      <c r="BI357" s="1" t="s">
        <v>159</v>
      </c>
    </row>
    <row r="358" spans="2:61" x14ac:dyDescent="0.25">
      <c r="B358" s="16">
        <f t="shared" si="90"/>
        <v>354</v>
      </c>
      <c r="C358" s="16" t="str">
        <f t="shared" si="91"/>
        <v>LHR</v>
      </c>
      <c r="D358" s="16" t="str">
        <f t="shared" si="92"/>
        <v>2025-08-15</v>
      </c>
      <c r="E358" s="16" t="str">
        <f t="shared" si="93"/>
        <v>99431913781</v>
      </c>
      <c r="F358" s="16" t="str">
        <f t="shared" si="94"/>
        <v>PGB026518321</v>
      </c>
      <c r="G358" s="16" t="str">
        <f t="shared" si="95"/>
        <v>이원찬</v>
      </c>
      <c r="H358" s="16" t="str">
        <f t="shared" si="86"/>
        <v>목록(Manifest)</v>
      </c>
      <c r="I358" s="16">
        <f t="shared" si="96"/>
        <v>80.010000000000005</v>
      </c>
      <c r="J358" s="16">
        <f t="shared" si="97"/>
        <v>1</v>
      </c>
      <c r="K358" s="43">
        <f t="shared" si="98"/>
        <v>0.3</v>
      </c>
      <c r="L358" s="43">
        <f t="shared" si="99"/>
        <v>0.4</v>
      </c>
      <c r="M358" s="43">
        <f t="shared" si="99"/>
        <v>0.4</v>
      </c>
      <c r="N358" s="43">
        <f t="shared" si="87"/>
        <v>0.5</v>
      </c>
      <c r="O358" s="23" t="str">
        <f t="shared" si="100"/>
        <v>PGB026518321</v>
      </c>
      <c r="P358" s="51">
        <f>VLOOKUP(C358,MAPPING!$B$24:$G$27,2,0)+(N358-0.5)/0.5*VLOOKUP(C358,MAPPING!$B$24:$G$27,4,0)</f>
        <v>7260</v>
      </c>
      <c r="Q358" s="72">
        <f>VLOOKUP(C358,MAPPING!$B$24:$G$27,6,0)</f>
        <v>4.0719439987913404</v>
      </c>
      <c r="R358" s="105">
        <f>Q358*VLOOKUP(C358,MAPPING!$B$24:$H$27,7,0)</f>
        <v>5659.8799999999992</v>
      </c>
      <c r="S358" s="29">
        <f>VLOOKUP(H358,MAPPING!$B$3:$D$12,3,0)</f>
        <v>0</v>
      </c>
      <c r="T358" s="67">
        <f t="shared" si="89"/>
        <v>0</v>
      </c>
      <c r="U358" s="75">
        <v>0</v>
      </c>
      <c r="V358" s="29">
        <f>(J358*VLOOKUP(M358/J358,MAPPING!$B$15:$C$22,2,10))</f>
        <v>0</v>
      </c>
      <c r="W358" s="100">
        <v>0</v>
      </c>
      <c r="X358" s="68">
        <f>IFERROR(IF($M358&lt;6.000001,0,VLOOKUP($M358,할증료!$B:$C,2,1)),0)</f>
        <v>0</v>
      </c>
      <c r="Y358" s="67">
        <v>0</v>
      </c>
      <c r="Z358" s="29">
        <f t="shared" si="88"/>
        <v>12919.88</v>
      </c>
      <c r="AB358" s="1" t="s">
        <v>2120</v>
      </c>
      <c r="AC358" s="1" t="s">
        <v>137</v>
      </c>
      <c r="AD358" s="1" t="s">
        <v>2191</v>
      </c>
      <c r="AE358" s="1" t="s">
        <v>2264</v>
      </c>
      <c r="AF358" s="1" t="s">
        <v>2265</v>
      </c>
      <c r="AG358" s="1" t="s">
        <v>2266</v>
      </c>
      <c r="AH358" s="1">
        <v>5848</v>
      </c>
      <c r="AI358" s="1" t="s">
        <v>47</v>
      </c>
      <c r="AJ358" s="20">
        <v>1</v>
      </c>
      <c r="AK358" s="21">
        <v>0.3</v>
      </c>
      <c r="AL358" s="21">
        <v>0.4</v>
      </c>
      <c r="AM358" s="21">
        <v>0.4</v>
      </c>
      <c r="AN358" s="1" t="s">
        <v>48</v>
      </c>
      <c r="AO358" s="21">
        <v>80.010000000000005</v>
      </c>
      <c r="AP358" s="1" t="s">
        <v>49</v>
      </c>
      <c r="AQ358" s="1" t="s">
        <v>49</v>
      </c>
      <c r="AR358" s="1" t="s">
        <v>49</v>
      </c>
      <c r="AS358" s="1" t="s">
        <v>49</v>
      </c>
      <c r="AT358" s="1" t="s">
        <v>49</v>
      </c>
      <c r="AU358" s="1" t="s">
        <v>138</v>
      </c>
      <c r="AV358" s="1" t="s">
        <v>139</v>
      </c>
      <c r="AW358" s="1" t="s">
        <v>2267</v>
      </c>
      <c r="AX358" s="1" t="s">
        <v>47</v>
      </c>
      <c r="AY358" s="1" t="s">
        <v>50</v>
      </c>
      <c r="AZ358" s="1" t="s">
        <v>2268</v>
      </c>
      <c r="BA358" s="1" t="s">
        <v>2269</v>
      </c>
      <c r="BB358" s="1" t="s">
        <v>2269</v>
      </c>
      <c r="BC358" s="1" t="s">
        <v>2196</v>
      </c>
      <c r="BD358" s="1" t="s">
        <v>51</v>
      </c>
      <c r="BE358" s="1" t="s">
        <v>179</v>
      </c>
      <c r="BF358" s="1" t="s">
        <v>52</v>
      </c>
      <c r="BG358" s="1" t="s">
        <v>53</v>
      </c>
      <c r="BH358" s="1" t="s">
        <v>47</v>
      </c>
      <c r="BI358" s="1" t="s">
        <v>159</v>
      </c>
    </row>
    <row r="359" spans="2:61" x14ac:dyDescent="0.25">
      <c r="B359" s="16">
        <f t="shared" si="90"/>
        <v>355</v>
      </c>
      <c r="C359" s="16" t="str">
        <f t="shared" si="91"/>
        <v>LHR</v>
      </c>
      <c r="D359" s="16" t="str">
        <f t="shared" si="92"/>
        <v>2025-08-15</v>
      </c>
      <c r="E359" s="16" t="str">
        <f t="shared" si="93"/>
        <v>99431913781</v>
      </c>
      <c r="F359" s="16" t="str">
        <f t="shared" si="94"/>
        <v>PGB026518318</v>
      </c>
      <c r="G359" s="16" t="str">
        <f t="shared" si="95"/>
        <v>이강민</v>
      </c>
      <c r="H359" s="16" t="str">
        <f t="shared" si="86"/>
        <v>목록(Manifest)</v>
      </c>
      <c r="I359" s="16">
        <f t="shared" si="96"/>
        <v>133.36000000000001</v>
      </c>
      <c r="J359" s="16">
        <f t="shared" si="97"/>
        <v>1</v>
      </c>
      <c r="K359" s="43">
        <f t="shared" si="98"/>
        <v>0.91</v>
      </c>
      <c r="L359" s="43">
        <f t="shared" si="99"/>
        <v>0.9</v>
      </c>
      <c r="M359" s="43">
        <f t="shared" si="99"/>
        <v>1</v>
      </c>
      <c r="N359" s="43">
        <f t="shared" si="87"/>
        <v>1</v>
      </c>
      <c r="O359" s="23" t="str">
        <f t="shared" si="100"/>
        <v>PGB026518318</v>
      </c>
      <c r="P359" s="51">
        <f>VLOOKUP(C359,MAPPING!$B$24:$G$27,2,0)+(N359-0.5)/0.5*VLOOKUP(C359,MAPPING!$B$24:$G$27,4,0)</f>
        <v>9710</v>
      </c>
      <c r="Q359" s="72">
        <f>VLOOKUP(C359,MAPPING!$B$24:$G$27,6,0)</f>
        <v>4.0719439987913404</v>
      </c>
      <c r="R359" s="105">
        <f>Q359*VLOOKUP(C359,MAPPING!$B$24:$H$27,7,0)</f>
        <v>5659.8799999999992</v>
      </c>
      <c r="S359" s="29">
        <f>VLOOKUP(H359,MAPPING!$B$3:$D$12,3,0)</f>
        <v>0</v>
      </c>
      <c r="T359" s="67">
        <f t="shared" si="89"/>
        <v>0</v>
      </c>
      <c r="U359" s="75">
        <v>0</v>
      </c>
      <c r="V359" s="29">
        <f>(J359*VLOOKUP(M359/J359,MAPPING!$B$15:$C$22,2,10))</f>
        <v>0</v>
      </c>
      <c r="W359" s="100">
        <v>0</v>
      </c>
      <c r="X359" s="68">
        <f>IFERROR(IF($M359&lt;6.000001,0,VLOOKUP($M359,할증료!$B:$C,2,1)),0)</f>
        <v>0</v>
      </c>
      <c r="Y359" s="67">
        <v>0</v>
      </c>
      <c r="Z359" s="29">
        <f t="shared" si="88"/>
        <v>15369.88</v>
      </c>
      <c r="AB359" s="1" t="s">
        <v>2120</v>
      </c>
      <c r="AC359" s="1" t="s">
        <v>137</v>
      </c>
      <c r="AD359" s="1" t="s">
        <v>2191</v>
      </c>
      <c r="AE359" s="1" t="s">
        <v>2270</v>
      </c>
      <c r="AF359" s="1" t="s">
        <v>2271</v>
      </c>
      <c r="AG359" s="1" t="s">
        <v>2272</v>
      </c>
      <c r="AH359" s="1">
        <v>2004</v>
      </c>
      <c r="AI359" s="1" t="s">
        <v>47</v>
      </c>
      <c r="AJ359" s="20">
        <v>1</v>
      </c>
      <c r="AK359" s="21">
        <v>0.91</v>
      </c>
      <c r="AL359" s="21">
        <v>0.9</v>
      </c>
      <c r="AM359" s="21">
        <v>1</v>
      </c>
      <c r="AN359" s="1" t="s">
        <v>48</v>
      </c>
      <c r="AO359" s="21">
        <v>133.36000000000001</v>
      </c>
      <c r="AP359" s="1" t="s">
        <v>49</v>
      </c>
      <c r="AQ359" s="1" t="s">
        <v>49</v>
      </c>
      <c r="AR359" s="1" t="s">
        <v>49</v>
      </c>
      <c r="AS359" s="1" t="s">
        <v>49</v>
      </c>
      <c r="AT359" s="1" t="s">
        <v>49</v>
      </c>
      <c r="AU359" s="1" t="s">
        <v>138</v>
      </c>
      <c r="AV359" s="1" t="s">
        <v>139</v>
      </c>
      <c r="AW359" s="1" t="s">
        <v>2273</v>
      </c>
      <c r="AX359" s="1" t="s">
        <v>47</v>
      </c>
      <c r="AY359" s="1" t="s">
        <v>50</v>
      </c>
      <c r="AZ359" s="1" t="s">
        <v>2274</v>
      </c>
      <c r="BA359" s="1" t="s">
        <v>2275</v>
      </c>
      <c r="BB359" s="1" t="s">
        <v>2275</v>
      </c>
      <c r="BC359" s="1" t="s">
        <v>2196</v>
      </c>
      <c r="BD359" s="1" t="s">
        <v>51</v>
      </c>
      <c r="BE359" s="1" t="s">
        <v>179</v>
      </c>
      <c r="BF359" s="1" t="s">
        <v>52</v>
      </c>
      <c r="BG359" s="1" t="s">
        <v>53</v>
      </c>
      <c r="BH359" s="1" t="s">
        <v>47</v>
      </c>
      <c r="BI359" s="1" t="s">
        <v>159</v>
      </c>
    </row>
    <row r="360" spans="2:61" x14ac:dyDescent="0.25">
      <c r="B360" s="16">
        <f t="shared" si="90"/>
        <v>356</v>
      </c>
      <c r="C360" s="16" t="str">
        <f t="shared" si="91"/>
        <v>LHR</v>
      </c>
      <c r="D360" s="16" t="str">
        <f t="shared" si="92"/>
        <v>2025-08-15</v>
      </c>
      <c r="E360" s="16" t="str">
        <f t="shared" si="93"/>
        <v>99431913781</v>
      </c>
      <c r="F360" s="16" t="str">
        <f t="shared" si="94"/>
        <v>PGB026518317</v>
      </c>
      <c r="G360" s="16" t="str">
        <f t="shared" si="95"/>
        <v>김가현</v>
      </c>
      <c r="H360" s="16" t="str">
        <f t="shared" si="86"/>
        <v>목록(Manifest)</v>
      </c>
      <c r="I360" s="16">
        <f t="shared" si="96"/>
        <v>14.66</v>
      </c>
      <c r="J360" s="16">
        <f t="shared" si="97"/>
        <v>1</v>
      </c>
      <c r="K360" s="43">
        <f t="shared" si="98"/>
        <v>0.15</v>
      </c>
      <c r="L360" s="43">
        <f t="shared" si="99"/>
        <v>0.2</v>
      </c>
      <c r="M360" s="43">
        <f t="shared" si="99"/>
        <v>0.2</v>
      </c>
      <c r="N360" s="43">
        <f t="shared" si="87"/>
        <v>0.5</v>
      </c>
      <c r="O360" s="23" t="str">
        <f t="shared" si="100"/>
        <v>PGB026518317</v>
      </c>
      <c r="P360" s="51">
        <f>VLOOKUP(C360,MAPPING!$B$24:$G$27,2,0)+(N360-0.5)/0.5*VLOOKUP(C360,MAPPING!$B$24:$G$27,4,0)</f>
        <v>7260</v>
      </c>
      <c r="Q360" s="72">
        <f>VLOOKUP(C360,MAPPING!$B$24:$G$27,6,0)</f>
        <v>4.0719439987913404</v>
      </c>
      <c r="R360" s="105">
        <f>Q360*VLOOKUP(C360,MAPPING!$B$24:$H$27,7,0)</f>
        <v>5659.8799999999992</v>
      </c>
      <c r="S360" s="29">
        <f>VLOOKUP(H360,MAPPING!$B$3:$D$12,3,0)</f>
        <v>0</v>
      </c>
      <c r="T360" s="67">
        <f t="shared" si="89"/>
        <v>0</v>
      </c>
      <c r="U360" s="75">
        <v>0</v>
      </c>
      <c r="V360" s="29">
        <f>(J360*VLOOKUP(M360/J360,MAPPING!$B$15:$C$22,2,10))</f>
        <v>0</v>
      </c>
      <c r="W360" s="100">
        <v>0</v>
      </c>
      <c r="X360" s="68">
        <f>IFERROR(IF($M360&lt;6.000001,0,VLOOKUP($M360,할증료!$B:$C,2,1)),0)</f>
        <v>0</v>
      </c>
      <c r="Y360" s="67">
        <v>0</v>
      </c>
      <c r="Z360" s="29">
        <f t="shared" si="88"/>
        <v>12919.88</v>
      </c>
      <c r="AB360" s="1" t="s">
        <v>2120</v>
      </c>
      <c r="AC360" s="1" t="s">
        <v>137</v>
      </c>
      <c r="AD360" s="1" t="s">
        <v>2191</v>
      </c>
      <c r="AE360" s="1" t="s">
        <v>2276</v>
      </c>
      <c r="AF360" s="1" t="s">
        <v>2277</v>
      </c>
      <c r="AG360" s="1" t="s">
        <v>2278</v>
      </c>
      <c r="AH360" s="1">
        <v>13588</v>
      </c>
      <c r="AI360" s="1" t="s">
        <v>47</v>
      </c>
      <c r="AJ360" s="20">
        <v>1</v>
      </c>
      <c r="AK360" s="21">
        <v>0.15</v>
      </c>
      <c r="AL360" s="21">
        <v>0.2</v>
      </c>
      <c r="AM360" s="21">
        <v>0.2</v>
      </c>
      <c r="AN360" s="1" t="s">
        <v>48</v>
      </c>
      <c r="AO360" s="21">
        <v>14.66</v>
      </c>
      <c r="AP360" s="1" t="s">
        <v>49</v>
      </c>
      <c r="AQ360" s="1" t="s">
        <v>49</v>
      </c>
      <c r="AR360" s="1" t="s">
        <v>49</v>
      </c>
      <c r="AS360" s="1" t="s">
        <v>49</v>
      </c>
      <c r="AT360" s="1" t="s">
        <v>49</v>
      </c>
      <c r="AU360" s="1" t="s">
        <v>138</v>
      </c>
      <c r="AV360" s="1" t="s">
        <v>139</v>
      </c>
      <c r="AW360" s="1" t="s">
        <v>2279</v>
      </c>
      <c r="AX360" s="1" t="s">
        <v>47</v>
      </c>
      <c r="AY360" s="1" t="s">
        <v>50</v>
      </c>
      <c r="AZ360" s="1" t="s">
        <v>2280</v>
      </c>
      <c r="BA360" s="1" t="s">
        <v>2281</v>
      </c>
      <c r="BB360" s="1" t="s">
        <v>2281</v>
      </c>
      <c r="BC360" s="1" t="s">
        <v>2196</v>
      </c>
      <c r="BD360" s="1" t="s">
        <v>51</v>
      </c>
      <c r="BE360" s="1" t="s">
        <v>179</v>
      </c>
      <c r="BF360" s="1" t="s">
        <v>52</v>
      </c>
      <c r="BG360" s="1" t="s">
        <v>53</v>
      </c>
      <c r="BH360" s="1" t="s">
        <v>47</v>
      </c>
      <c r="BI360" s="1" t="s">
        <v>159</v>
      </c>
    </row>
    <row r="361" spans="2:61" x14ac:dyDescent="0.25">
      <c r="B361" s="16">
        <f t="shared" si="90"/>
        <v>357</v>
      </c>
      <c r="C361" s="16" t="str">
        <f t="shared" si="91"/>
        <v>LHR</v>
      </c>
      <c r="D361" s="16" t="str">
        <f t="shared" si="92"/>
        <v>2025-08-15</v>
      </c>
      <c r="E361" s="16" t="str">
        <f t="shared" si="93"/>
        <v>99431913781</v>
      </c>
      <c r="F361" s="16" t="str">
        <f t="shared" si="94"/>
        <v>PGB026518309</v>
      </c>
      <c r="G361" s="16" t="str">
        <f t="shared" si="95"/>
        <v>백혜빈</v>
      </c>
      <c r="H361" s="16" t="str">
        <f t="shared" si="86"/>
        <v>목록(Manifest)</v>
      </c>
      <c r="I361" s="16">
        <f t="shared" si="96"/>
        <v>113.35</v>
      </c>
      <c r="J361" s="16">
        <f t="shared" si="97"/>
        <v>1</v>
      </c>
      <c r="K361" s="43">
        <f t="shared" si="98"/>
        <v>0.69</v>
      </c>
      <c r="L361" s="43">
        <f t="shared" si="99"/>
        <v>0.8</v>
      </c>
      <c r="M361" s="43">
        <f t="shared" si="99"/>
        <v>0.8</v>
      </c>
      <c r="N361" s="43">
        <f t="shared" si="87"/>
        <v>1</v>
      </c>
      <c r="O361" s="23" t="str">
        <f t="shared" si="100"/>
        <v>PGB026518309</v>
      </c>
      <c r="P361" s="51">
        <f>VLOOKUP(C361,MAPPING!$B$24:$G$27,2,0)+(N361-0.5)/0.5*VLOOKUP(C361,MAPPING!$B$24:$G$27,4,0)</f>
        <v>9710</v>
      </c>
      <c r="Q361" s="72">
        <f>VLOOKUP(C361,MAPPING!$B$24:$G$27,6,0)</f>
        <v>4.0719439987913404</v>
      </c>
      <c r="R361" s="105">
        <f>Q361*VLOOKUP(C361,MAPPING!$B$24:$H$27,7,0)</f>
        <v>5659.8799999999992</v>
      </c>
      <c r="S361" s="29">
        <f>VLOOKUP(H361,MAPPING!$B$3:$D$12,3,0)</f>
        <v>0</v>
      </c>
      <c r="T361" s="67">
        <f t="shared" si="89"/>
        <v>0</v>
      </c>
      <c r="U361" s="75">
        <v>0</v>
      </c>
      <c r="V361" s="29">
        <f>(J361*VLOOKUP(M361/J361,MAPPING!$B$15:$C$22,2,10))</f>
        <v>0</v>
      </c>
      <c r="W361" s="100">
        <v>0</v>
      </c>
      <c r="X361" s="68">
        <f>IFERROR(IF($M361&lt;6.000001,0,VLOOKUP($M361,할증료!$B:$C,2,1)),0)</f>
        <v>0</v>
      </c>
      <c r="Y361" s="67">
        <v>0</v>
      </c>
      <c r="Z361" s="29">
        <f t="shared" si="88"/>
        <v>15369.88</v>
      </c>
      <c r="AB361" s="1" t="s">
        <v>2120</v>
      </c>
      <c r="AC361" s="1" t="s">
        <v>137</v>
      </c>
      <c r="AD361" s="1" t="s">
        <v>2191</v>
      </c>
      <c r="AE361" s="1" t="s">
        <v>2282</v>
      </c>
      <c r="AF361" s="1" t="s">
        <v>476</v>
      </c>
      <c r="AG361" s="1" t="s">
        <v>477</v>
      </c>
      <c r="AH361" s="1">
        <v>31127</v>
      </c>
      <c r="AI361" s="1" t="s">
        <v>47</v>
      </c>
      <c r="AJ361" s="20">
        <v>1</v>
      </c>
      <c r="AK361" s="21">
        <v>0.69</v>
      </c>
      <c r="AL361" s="21">
        <v>0.8</v>
      </c>
      <c r="AM361" s="21">
        <v>0.8</v>
      </c>
      <c r="AN361" s="1" t="s">
        <v>48</v>
      </c>
      <c r="AO361" s="21">
        <v>113.35</v>
      </c>
      <c r="AP361" s="1" t="s">
        <v>49</v>
      </c>
      <c r="AQ361" s="1" t="s">
        <v>49</v>
      </c>
      <c r="AR361" s="1" t="s">
        <v>49</v>
      </c>
      <c r="AS361" s="1" t="s">
        <v>49</v>
      </c>
      <c r="AT361" s="1" t="s">
        <v>49</v>
      </c>
      <c r="AU361" s="1" t="s">
        <v>138</v>
      </c>
      <c r="AV361" s="1" t="s">
        <v>139</v>
      </c>
      <c r="AW361" s="1" t="s">
        <v>352</v>
      </c>
      <c r="AX361" s="1" t="s">
        <v>47</v>
      </c>
      <c r="AY361" s="1" t="s">
        <v>50</v>
      </c>
      <c r="AZ361" s="1" t="s">
        <v>2283</v>
      </c>
      <c r="BA361" s="1" t="s">
        <v>2284</v>
      </c>
      <c r="BB361" s="1" t="s">
        <v>2284</v>
      </c>
      <c r="BC361" s="1" t="s">
        <v>2196</v>
      </c>
      <c r="BD361" s="1" t="s">
        <v>51</v>
      </c>
      <c r="BE361" s="1" t="s">
        <v>179</v>
      </c>
      <c r="BF361" s="1" t="s">
        <v>52</v>
      </c>
      <c r="BG361" s="1" t="s">
        <v>53</v>
      </c>
      <c r="BH361" s="1" t="s">
        <v>47</v>
      </c>
      <c r="BI361" s="1" t="s">
        <v>159</v>
      </c>
    </row>
    <row r="362" spans="2:61" x14ac:dyDescent="0.25">
      <c r="B362" s="16">
        <f t="shared" si="90"/>
        <v>358</v>
      </c>
      <c r="C362" s="16" t="str">
        <f t="shared" si="91"/>
        <v>LHR</v>
      </c>
      <c r="D362" s="16" t="str">
        <f t="shared" si="92"/>
        <v>2025-08-15</v>
      </c>
      <c r="E362" s="16" t="str">
        <f t="shared" si="93"/>
        <v>99431913781</v>
      </c>
      <c r="F362" s="16" t="str">
        <f t="shared" si="94"/>
        <v>PGB026518304</v>
      </c>
      <c r="G362" s="16" t="str">
        <f t="shared" si="95"/>
        <v>곽하은</v>
      </c>
      <c r="H362" s="16" t="str">
        <f t="shared" si="86"/>
        <v>목록(Manifest)</v>
      </c>
      <c r="I362" s="16">
        <f t="shared" si="96"/>
        <v>113.35</v>
      </c>
      <c r="J362" s="16">
        <f t="shared" si="97"/>
        <v>1</v>
      </c>
      <c r="K362" s="43">
        <f t="shared" si="98"/>
        <v>0.7</v>
      </c>
      <c r="L362" s="43">
        <f t="shared" si="99"/>
        <v>0.8</v>
      </c>
      <c r="M362" s="43">
        <f t="shared" si="99"/>
        <v>0.8</v>
      </c>
      <c r="N362" s="43">
        <f t="shared" si="87"/>
        <v>1</v>
      </c>
      <c r="O362" s="23" t="str">
        <f t="shared" si="100"/>
        <v>PGB026518304</v>
      </c>
      <c r="P362" s="51">
        <f>VLOOKUP(C362,MAPPING!$B$24:$G$27,2,0)+(N362-0.5)/0.5*VLOOKUP(C362,MAPPING!$B$24:$G$27,4,0)</f>
        <v>9710</v>
      </c>
      <c r="Q362" s="72">
        <f>VLOOKUP(C362,MAPPING!$B$24:$G$27,6,0)</f>
        <v>4.0719439987913404</v>
      </c>
      <c r="R362" s="105">
        <f>Q362*VLOOKUP(C362,MAPPING!$B$24:$H$27,7,0)</f>
        <v>5659.8799999999992</v>
      </c>
      <c r="S362" s="29">
        <f>VLOOKUP(H362,MAPPING!$B$3:$D$12,3,0)</f>
        <v>0</v>
      </c>
      <c r="T362" s="67">
        <f t="shared" si="89"/>
        <v>0</v>
      </c>
      <c r="U362" s="75">
        <v>0</v>
      </c>
      <c r="V362" s="29">
        <f>(J362*VLOOKUP(M362/J362,MAPPING!$B$15:$C$22,2,10))</f>
        <v>0</v>
      </c>
      <c r="W362" s="100">
        <v>0</v>
      </c>
      <c r="X362" s="68">
        <f>IFERROR(IF($M362&lt;6.000001,0,VLOOKUP($M362,할증료!$B:$C,2,1)),0)</f>
        <v>0</v>
      </c>
      <c r="Y362" s="67">
        <v>0</v>
      </c>
      <c r="Z362" s="29">
        <f t="shared" si="88"/>
        <v>15369.88</v>
      </c>
      <c r="AB362" s="1" t="s">
        <v>2120</v>
      </c>
      <c r="AC362" s="1" t="s">
        <v>137</v>
      </c>
      <c r="AD362" s="1" t="s">
        <v>2191</v>
      </c>
      <c r="AE362" s="1" t="s">
        <v>2285</v>
      </c>
      <c r="AF362" s="1" t="s">
        <v>2286</v>
      </c>
      <c r="AG362" s="1" t="s">
        <v>2287</v>
      </c>
      <c r="AH362" s="1">
        <v>30130</v>
      </c>
      <c r="AI362" s="1" t="s">
        <v>47</v>
      </c>
      <c r="AJ362" s="20">
        <v>1</v>
      </c>
      <c r="AK362" s="21">
        <v>0.7</v>
      </c>
      <c r="AL362" s="21">
        <v>0.8</v>
      </c>
      <c r="AM362" s="21">
        <v>0.8</v>
      </c>
      <c r="AN362" s="1" t="s">
        <v>48</v>
      </c>
      <c r="AO362" s="21">
        <v>113.35</v>
      </c>
      <c r="AP362" s="1" t="s">
        <v>49</v>
      </c>
      <c r="AQ362" s="1" t="s">
        <v>49</v>
      </c>
      <c r="AR362" s="1" t="s">
        <v>49</v>
      </c>
      <c r="AS362" s="1" t="s">
        <v>49</v>
      </c>
      <c r="AT362" s="1" t="s">
        <v>49</v>
      </c>
      <c r="AU362" s="1" t="s">
        <v>138</v>
      </c>
      <c r="AV362" s="1" t="s">
        <v>139</v>
      </c>
      <c r="AW362" s="1" t="s">
        <v>352</v>
      </c>
      <c r="AX362" s="1" t="s">
        <v>47</v>
      </c>
      <c r="AY362" s="1" t="s">
        <v>50</v>
      </c>
      <c r="AZ362" s="1" t="s">
        <v>2288</v>
      </c>
      <c r="BA362" s="1" t="s">
        <v>2289</v>
      </c>
      <c r="BB362" s="1" t="s">
        <v>2289</v>
      </c>
      <c r="BC362" s="1" t="s">
        <v>2196</v>
      </c>
      <c r="BD362" s="1" t="s">
        <v>51</v>
      </c>
      <c r="BE362" s="1" t="s">
        <v>179</v>
      </c>
      <c r="BF362" s="1" t="s">
        <v>52</v>
      </c>
      <c r="BG362" s="1" t="s">
        <v>53</v>
      </c>
      <c r="BH362" s="1" t="s">
        <v>47</v>
      </c>
      <c r="BI362" s="1" t="s">
        <v>159</v>
      </c>
    </row>
    <row r="363" spans="2:61" x14ac:dyDescent="0.25">
      <c r="B363" s="16">
        <f t="shared" si="90"/>
        <v>359</v>
      </c>
      <c r="C363" s="16" t="str">
        <f t="shared" si="91"/>
        <v>LHR</v>
      </c>
      <c r="D363" s="16" t="str">
        <f t="shared" si="92"/>
        <v>2025-08-15</v>
      </c>
      <c r="E363" s="16" t="str">
        <f t="shared" si="93"/>
        <v>99431913781</v>
      </c>
      <c r="F363" s="16" t="str">
        <f t="shared" si="94"/>
        <v>PGB026518300</v>
      </c>
      <c r="G363" s="16" t="str">
        <f t="shared" si="95"/>
        <v>하정규</v>
      </c>
      <c r="H363" s="16" t="str">
        <f t="shared" si="86"/>
        <v>목록(Manifest)</v>
      </c>
      <c r="I363" s="16">
        <f t="shared" si="96"/>
        <v>114.68</v>
      </c>
      <c r="J363" s="16">
        <f t="shared" si="97"/>
        <v>1</v>
      </c>
      <c r="K363" s="43">
        <f t="shared" si="98"/>
        <v>0.27</v>
      </c>
      <c r="L363" s="43">
        <f t="shared" si="99"/>
        <v>0.8</v>
      </c>
      <c r="M363" s="43">
        <f t="shared" si="99"/>
        <v>0.8</v>
      </c>
      <c r="N363" s="43">
        <f t="shared" si="87"/>
        <v>1</v>
      </c>
      <c r="O363" s="23" t="str">
        <f t="shared" si="100"/>
        <v>PGB026518300</v>
      </c>
      <c r="P363" s="51">
        <f>VLOOKUP(C363,MAPPING!$B$24:$G$27,2,0)+(N363-0.5)/0.5*VLOOKUP(C363,MAPPING!$B$24:$G$27,4,0)</f>
        <v>9710</v>
      </c>
      <c r="Q363" s="72">
        <f>VLOOKUP(C363,MAPPING!$B$24:$G$27,6,0)</f>
        <v>4.0719439987913404</v>
      </c>
      <c r="R363" s="105">
        <f>Q363*VLOOKUP(C363,MAPPING!$B$24:$H$27,7,0)</f>
        <v>5659.8799999999992</v>
      </c>
      <c r="S363" s="29">
        <f>VLOOKUP(H363,MAPPING!$B$3:$D$12,3,0)</f>
        <v>0</v>
      </c>
      <c r="T363" s="67">
        <f t="shared" si="89"/>
        <v>0</v>
      </c>
      <c r="U363" s="75">
        <v>0</v>
      </c>
      <c r="V363" s="29">
        <f>(J363*VLOOKUP(M363/J363,MAPPING!$B$15:$C$22,2,10))</f>
        <v>0</v>
      </c>
      <c r="W363" s="100">
        <v>0</v>
      </c>
      <c r="X363" s="68">
        <f>IFERROR(IF($M363&lt;6.000001,0,VLOOKUP($M363,할증료!$B:$C,2,1)),0)</f>
        <v>0</v>
      </c>
      <c r="Y363" s="67">
        <v>0</v>
      </c>
      <c r="Z363" s="29">
        <f t="shared" si="88"/>
        <v>15369.88</v>
      </c>
      <c r="AB363" s="1" t="s">
        <v>2120</v>
      </c>
      <c r="AC363" s="1" t="s">
        <v>137</v>
      </c>
      <c r="AD363" s="1" t="s">
        <v>2191</v>
      </c>
      <c r="AE363" s="1" t="s">
        <v>2290</v>
      </c>
      <c r="AF363" s="1" t="s">
        <v>2291</v>
      </c>
      <c r="AG363" s="1" t="s">
        <v>2292</v>
      </c>
      <c r="AH363" s="1">
        <v>48465</v>
      </c>
      <c r="AI363" s="1" t="s">
        <v>47</v>
      </c>
      <c r="AJ363" s="20">
        <v>1</v>
      </c>
      <c r="AK363" s="21">
        <v>0.27</v>
      </c>
      <c r="AL363" s="21">
        <v>0.8</v>
      </c>
      <c r="AM363" s="21">
        <v>0.8</v>
      </c>
      <c r="AN363" s="1" t="s">
        <v>48</v>
      </c>
      <c r="AO363" s="21">
        <v>114.68</v>
      </c>
      <c r="AP363" s="1" t="s">
        <v>49</v>
      </c>
      <c r="AQ363" s="1" t="s">
        <v>49</v>
      </c>
      <c r="AR363" s="1" t="s">
        <v>49</v>
      </c>
      <c r="AS363" s="1" t="s">
        <v>49</v>
      </c>
      <c r="AT363" s="1" t="s">
        <v>49</v>
      </c>
      <c r="AU363" s="1" t="s">
        <v>138</v>
      </c>
      <c r="AV363" s="1" t="s">
        <v>139</v>
      </c>
      <c r="AW363" s="1" t="s">
        <v>2293</v>
      </c>
      <c r="AX363" s="1" t="s">
        <v>47</v>
      </c>
      <c r="AY363" s="1" t="s">
        <v>50</v>
      </c>
      <c r="AZ363" s="1" t="s">
        <v>2294</v>
      </c>
      <c r="BA363" s="1" t="s">
        <v>2295</v>
      </c>
      <c r="BB363" s="1" t="s">
        <v>2295</v>
      </c>
      <c r="BC363" s="1" t="s">
        <v>2196</v>
      </c>
      <c r="BD363" s="1" t="s">
        <v>51</v>
      </c>
      <c r="BE363" s="1" t="s">
        <v>179</v>
      </c>
      <c r="BF363" s="1" t="s">
        <v>52</v>
      </c>
      <c r="BG363" s="1" t="s">
        <v>53</v>
      </c>
      <c r="BH363" s="1" t="s">
        <v>47</v>
      </c>
      <c r="BI363" s="1" t="s">
        <v>159</v>
      </c>
    </row>
    <row r="364" spans="2:61" x14ac:dyDescent="0.25">
      <c r="B364" s="16">
        <f t="shared" si="90"/>
        <v>360</v>
      </c>
      <c r="C364" s="16" t="str">
        <f t="shared" si="91"/>
        <v>LHR</v>
      </c>
      <c r="D364" s="16" t="str">
        <f t="shared" si="92"/>
        <v>2025-08-15</v>
      </c>
      <c r="E364" s="16" t="str">
        <f t="shared" si="93"/>
        <v>99431913781</v>
      </c>
      <c r="F364" s="16" t="str">
        <f t="shared" si="94"/>
        <v>PGB026518289</v>
      </c>
      <c r="G364" s="16" t="str">
        <f t="shared" si="95"/>
        <v>김호영</v>
      </c>
      <c r="H364" s="16" t="str">
        <f t="shared" si="86"/>
        <v>목록(Manifest)</v>
      </c>
      <c r="I364" s="16">
        <f t="shared" si="96"/>
        <v>60.01</v>
      </c>
      <c r="J364" s="16">
        <f t="shared" si="97"/>
        <v>1</v>
      </c>
      <c r="K364" s="43">
        <f t="shared" si="98"/>
        <v>0.35</v>
      </c>
      <c r="L364" s="43">
        <f t="shared" si="99"/>
        <v>0.8</v>
      </c>
      <c r="M364" s="43">
        <f t="shared" si="99"/>
        <v>0.8</v>
      </c>
      <c r="N364" s="43">
        <f t="shared" si="87"/>
        <v>1</v>
      </c>
      <c r="O364" s="23" t="str">
        <f t="shared" si="100"/>
        <v>PGB026518289</v>
      </c>
      <c r="P364" s="51">
        <f>VLOOKUP(C364,MAPPING!$B$24:$G$27,2,0)+(N364-0.5)/0.5*VLOOKUP(C364,MAPPING!$B$24:$G$27,4,0)</f>
        <v>9710</v>
      </c>
      <c r="Q364" s="72">
        <f>VLOOKUP(C364,MAPPING!$B$24:$G$27,6,0)</f>
        <v>4.0719439987913404</v>
      </c>
      <c r="R364" s="105">
        <f>Q364*VLOOKUP(C364,MAPPING!$B$24:$H$27,7,0)</f>
        <v>5659.8799999999992</v>
      </c>
      <c r="S364" s="29">
        <f>VLOOKUP(H364,MAPPING!$B$3:$D$12,3,0)</f>
        <v>0</v>
      </c>
      <c r="T364" s="67">
        <f t="shared" si="89"/>
        <v>0</v>
      </c>
      <c r="U364" s="75">
        <v>0</v>
      </c>
      <c r="V364" s="29">
        <f>(J364*VLOOKUP(M364/J364,MAPPING!$B$15:$C$22,2,10))</f>
        <v>0</v>
      </c>
      <c r="W364" s="100">
        <v>0</v>
      </c>
      <c r="X364" s="68">
        <f>IFERROR(IF($M364&lt;6.000001,0,VLOOKUP($M364,할증료!$B:$C,2,1)),0)</f>
        <v>0</v>
      </c>
      <c r="Y364" s="67">
        <v>0</v>
      </c>
      <c r="Z364" s="29">
        <f t="shared" si="88"/>
        <v>15369.88</v>
      </c>
      <c r="AB364" s="1" t="s">
        <v>2120</v>
      </c>
      <c r="AC364" s="1" t="s">
        <v>137</v>
      </c>
      <c r="AD364" s="1" t="s">
        <v>2191</v>
      </c>
      <c r="AE364" s="1" t="s">
        <v>2296</v>
      </c>
      <c r="AF364" s="1" t="s">
        <v>2297</v>
      </c>
      <c r="AG364" s="1" t="s">
        <v>2298</v>
      </c>
      <c r="AH364" s="1">
        <v>16455</v>
      </c>
      <c r="AI364" s="1" t="s">
        <v>47</v>
      </c>
      <c r="AJ364" s="20">
        <v>1</v>
      </c>
      <c r="AK364" s="21">
        <v>0.35</v>
      </c>
      <c r="AL364" s="21">
        <v>0.8</v>
      </c>
      <c r="AM364" s="21">
        <v>0.8</v>
      </c>
      <c r="AN364" s="1" t="s">
        <v>48</v>
      </c>
      <c r="AO364" s="21">
        <v>60.01</v>
      </c>
      <c r="AP364" s="1" t="s">
        <v>49</v>
      </c>
      <c r="AQ364" s="1" t="s">
        <v>49</v>
      </c>
      <c r="AR364" s="1" t="s">
        <v>49</v>
      </c>
      <c r="AS364" s="1" t="s">
        <v>49</v>
      </c>
      <c r="AT364" s="1" t="s">
        <v>49</v>
      </c>
      <c r="AU364" s="1" t="s">
        <v>138</v>
      </c>
      <c r="AV364" s="1" t="s">
        <v>139</v>
      </c>
      <c r="AW364" s="1" t="s">
        <v>2299</v>
      </c>
      <c r="AX364" s="1" t="s">
        <v>47</v>
      </c>
      <c r="AY364" s="1" t="s">
        <v>50</v>
      </c>
      <c r="AZ364" s="1" t="s">
        <v>2300</v>
      </c>
      <c r="BA364" s="1" t="s">
        <v>2301</v>
      </c>
      <c r="BB364" s="1" t="s">
        <v>2301</v>
      </c>
      <c r="BC364" s="1" t="s">
        <v>2196</v>
      </c>
      <c r="BD364" s="1" t="s">
        <v>51</v>
      </c>
      <c r="BE364" s="1" t="s">
        <v>179</v>
      </c>
      <c r="BF364" s="1" t="s">
        <v>52</v>
      </c>
      <c r="BG364" s="1" t="s">
        <v>53</v>
      </c>
      <c r="BH364" s="1" t="s">
        <v>47</v>
      </c>
      <c r="BI364" s="1" t="s">
        <v>159</v>
      </c>
    </row>
    <row r="365" spans="2:61" x14ac:dyDescent="0.25">
      <c r="B365" s="16">
        <f t="shared" si="90"/>
        <v>361</v>
      </c>
      <c r="C365" s="16" t="str">
        <f t="shared" si="91"/>
        <v>LHR</v>
      </c>
      <c r="D365" s="16" t="str">
        <f t="shared" si="92"/>
        <v>2025-08-15</v>
      </c>
      <c r="E365" s="16" t="str">
        <f t="shared" si="93"/>
        <v>99431913781</v>
      </c>
      <c r="F365" s="16" t="str">
        <f t="shared" si="94"/>
        <v>PGB026518288</v>
      </c>
      <c r="G365" s="16" t="str">
        <f t="shared" si="95"/>
        <v>이승권</v>
      </c>
      <c r="H365" s="16" t="str">
        <f t="shared" si="86"/>
        <v>목록(Manifest)</v>
      </c>
      <c r="I365" s="16">
        <f t="shared" si="96"/>
        <v>113.45</v>
      </c>
      <c r="J365" s="16">
        <f t="shared" si="97"/>
        <v>1</v>
      </c>
      <c r="K365" s="43">
        <f t="shared" si="98"/>
        <v>1.74</v>
      </c>
      <c r="L365" s="43">
        <f t="shared" si="99"/>
        <v>3</v>
      </c>
      <c r="M365" s="43">
        <f t="shared" si="99"/>
        <v>3</v>
      </c>
      <c r="N365" s="43">
        <f t="shared" si="87"/>
        <v>3</v>
      </c>
      <c r="O365" s="23" t="str">
        <f t="shared" si="100"/>
        <v>PGB026518288</v>
      </c>
      <c r="P365" s="51">
        <f>VLOOKUP(C365,MAPPING!$B$24:$G$27,2,0)+(N365-0.5)/0.5*VLOOKUP(C365,MAPPING!$B$24:$G$27,4,0)</f>
        <v>19510</v>
      </c>
      <c r="Q365" s="72">
        <f>VLOOKUP(C365,MAPPING!$B$24:$G$27,6,0)</f>
        <v>4.0719439987913404</v>
      </c>
      <c r="R365" s="105">
        <f>Q365*VLOOKUP(C365,MAPPING!$B$24:$H$27,7,0)</f>
        <v>5659.8799999999992</v>
      </c>
      <c r="S365" s="29">
        <f>VLOOKUP(H365,MAPPING!$B$3:$D$12,3,0)</f>
        <v>0</v>
      </c>
      <c r="T365" s="67">
        <f t="shared" si="89"/>
        <v>0</v>
      </c>
      <c r="U365" s="75">
        <v>0</v>
      </c>
      <c r="V365" s="29">
        <f>(J365*VLOOKUP(M365/J365,MAPPING!$B$15:$C$22,2,10))</f>
        <v>550</v>
      </c>
      <c r="W365" s="100">
        <v>0</v>
      </c>
      <c r="X365" s="68">
        <f>IFERROR(IF($M365&lt;6.000001,0,VLOOKUP($M365,할증료!$B:$C,2,1)),0)</f>
        <v>0</v>
      </c>
      <c r="Y365" s="67">
        <v>0</v>
      </c>
      <c r="Z365" s="29">
        <f t="shared" si="88"/>
        <v>25719.879999999997</v>
      </c>
      <c r="AB365" s="1" t="s">
        <v>2120</v>
      </c>
      <c r="AC365" s="1" t="s">
        <v>137</v>
      </c>
      <c r="AD365" s="1" t="s">
        <v>2191</v>
      </c>
      <c r="AE365" s="1" t="s">
        <v>2302</v>
      </c>
      <c r="AF365" s="1" t="s">
        <v>2303</v>
      </c>
      <c r="AG365" s="1" t="s">
        <v>2304</v>
      </c>
      <c r="AH365" s="1">
        <v>4319</v>
      </c>
      <c r="AI365" s="1" t="s">
        <v>47</v>
      </c>
      <c r="AJ365" s="20">
        <v>1</v>
      </c>
      <c r="AK365" s="21">
        <v>1.74</v>
      </c>
      <c r="AL365" s="21">
        <v>3</v>
      </c>
      <c r="AM365" s="21">
        <v>3</v>
      </c>
      <c r="AN365" s="1" t="s">
        <v>48</v>
      </c>
      <c r="AO365" s="21">
        <v>113.45</v>
      </c>
      <c r="AP365" s="1" t="s">
        <v>49</v>
      </c>
      <c r="AQ365" s="1" t="s">
        <v>49</v>
      </c>
      <c r="AR365" s="1" t="s">
        <v>49</v>
      </c>
      <c r="AS365" s="1" t="s">
        <v>49</v>
      </c>
      <c r="AT365" s="1" t="s">
        <v>49</v>
      </c>
      <c r="AU365" s="1" t="s">
        <v>138</v>
      </c>
      <c r="AV365" s="1" t="s">
        <v>139</v>
      </c>
      <c r="AW365" s="1" t="s">
        <v>2305</v>
      </c>
      <c r="AX365" s="1" t="s">
        <v>47</v>
      </c>
      <c r="AY365" s="1" t="s">
        <v>50</v>
      </c>
      <c r="AZ365" s="1" t="s">
        <v>2306</v>
      </c>
      <c r="BA365" s="1" t="s">
        <v>2307</v>
      </c>
      <c r="BB365" s="1" t="s">
        <v>2307</v>
      </c>
      <c r="BC365" s="1" t="s">
        <v>2196</v>
      </c>
      <c r="BD365" s="1" t="s">
        <v>51</v>
      </c>
      <c r="BE365" s="1" t="s">
        <v>179</v>
      </c>
      <c r="BF365" s="1" t="s">
        <v>52</v>
      </c>
      <c r="BG365" s="1" t="s">
        <v>53</v>
      </c>
      <c r="BH365" s="1" t="s">
        <v>47</v>
      </c>
      <c r="BI365" s="1" t="s">
        <v>159</v>
      </c>
    </row>
    <row r="366" spans="2:61" x14ac:dyDescent="0.25">
      <c r="B366" s="16">
        <f t="shared" si="90"/>
        <v>362</v>
      </c>
      <c r="C366" s="16" t="str">
        <f t="shared" si="91"/>
        <v>LHR</v>
      </c>
      <c r="D366" s="16" t="str">
        <f t="shared" si="92"/>
        <v>2025-08-15</v>
      </c>
      <c r="E366" s="16" t="str">
        <f t="shared" si="93"/>
        <v>99431913781</v>
      </c>
      <c r="F366" s="16" t="str">
        <f t="shared" si="94"/>
        <v>PGB026518253</v>
      </c>
      <c r="G366" s="16" t="str">
        <f t="shared" si="95"/>
        <v>김태훈</v>
      </c>
      <c r="H366" s="16" t="str">
        <f t="shared" si="86"/>
        <v>목록(Manifest)</v>
      </c>
      <c r="I366" s="16">
        <f t="shared" si="96"/>
        <v>113.35</v>
      </c>
      <c r="J366" s="16">
        <f t="shared" si="97"/>
        <v>1</v>
      </c>
      <c r="K366" s="43">
        <f t="shared" si="98"/>
        <v>0.68</v>
      </c>
      <c r="L366" s="43">
        <f t="shared" si="99"/>
        <v>0.8</v>
      </c>
      <c r="M366" s="43">
        <f t="shared" si="99"/>
        <v>0.8</v>
      </c>
      <c r="N366" s="43">
        <f t="shared" si="87"/>
        <v>1</v>
      </c>
      <c r="O366" s="23" t="str">
        <f t="shared" si="100"/>
        <v>PGB026518253</v>
      </c>
      <c r="P366" s="51">
        <f>VLOOKUP(C366,MAPPING!$B$24:$G$27,2,0)+(N366-0.5)/0.5*VLOOKUP(C366,MAPPING!$B$24:$G$27,4,0)</f>
        <v>9710</v>
      </c>
      <c r="Q366" s="72">
        <f>VLOOKUP(C366,MAPPING!$B$24:$G$27,6,0)</f>
        <v>4.0719439987913404</v>
      </c>
      <c r="R366" s="105">
        <f>Q366*VLOOKUP(C366,MAPPING!$B$24:$H$27,7,0)</f>
        <v>5659.8799999999992</v>
      </c>
      <c r="S366" s="29">
        <f>VLOOKUP(H366,MAPPING!$B$3:$D$12,3,0)</f>
        <v>0</v>
      </c>
      <c r="T366" s="67">
        <f t="shared" si="89"/>
        <v>0</v>
      </c>
      <c r="U366" s="75">
        <v>0</v>
      </c>
      <c r="V366" s="29">
        <f>(J366*VLOOKUP(M366/J366,MAPPING!$B$15:$C$22,2,10))</f>
        <v>0</v>
      </c>
      <c r="W366" s="100">
        <v>0</v>
      </c>
      <c r="X366" s="68">
        <f>IFERROR(IF($M366&lt;6.000001,0,VLOOKUP($M366,할증료!$B:$C,2,1)),0)</f>
        <v>0</v>
      </c>
      <c r="Y366" s="67">
        <v>0</v>
      </c>
      <c r="Z366" s="29">
        <f t="shared" si="88"/>
        <v>15369.88</v>
      </c>
      <c r="AB366" s="1" t="s">
        <v>2120</v>
      </c>
      <c r="AC366" s="1" t="s">
        <v>137</v>
      </c>
      <c r="AD366" s="1" t="s">
        <v>2191</v>
      </c>
      <c r="AE366" s="1" t="s">
        <v>2308</v>
      </c>
      <c r="AF366" s="1" t="s">
        <v>2309</v>
      </c>
      <c r="AG366" s="1" t="s">
        <v>2310</v>
      </c>
      <c r="AH366" s="1">
        <v>32602</v>
      </c>
      <c r="AI366" s="1" t="s">
        <v>47</v>
      </c>
      <c r="AJ366" s="20">
        <v>1</v>
      </c>
      <c r="AK366" s="21">
        <v>0.68</v>
      </c>
      <c r="AL366" s="21">
        <v>0.8</v>
      </c>
      <c r="AM366" s="21">
        <v>0.8</v>
      </c>
      <c r="AN366" s="1" t="s">
        <v>48</v>
      </c>
      <c r="AO366" s="21">
        <v>113.35</v>
      </c>
      <c r="AP366" s="1" t="s">
        <v>49</v>
      </c>
      <c r="AQ366" s="1" t="s">
        <v>49</v>
      </c>
      <c r="AR366" s="1" t="s">
        <v>49</v>
      </c>
      <c r="AS366" s="1" t="s">
        <v>49</v>
      </c>
      <c r="AT366" s="1" t="s">
        <v>49</v>
      </c>
      <c r="AU366" s="1" t="s">
        <v>138</v>
      </c>
      <c r="AV366" s="1" t="s">
        <v>139</v>
      </c>
      <c r="AW366" s="1" t="s">
        <v>352</v>
      </c>
      <c r="AX366" s="1" t="s">
        <v>47</v>
      </c>
      <c r="AY366" s="1" t="s">
        <v>50</v>
      </c>
      <c r="AZ366" s="1" t="s">
        <v>2311</v>
      </c>
      <c r="BA366" s="1" t="s">
        <v>2312</v>
      </c>
      <c r="BB366" s="1" t="s">
        <v>2312</v>
      </c>
      <c r="BC366" s="1" t="s">
        <v>2196</v>
      </c>
      <c r="BD366" s="1" t="s">
        <v>51</v>
      </c>
      <c r="BE366" s="1" t="s">
        <v>179</v>
      </c>
      <c r="BF366" s="1" t="s">
        <v>52</v>
      </c>
      <c r="BG366" s="1" t="s">
        <v>53</v>
      </c>
      <c r="BH366" s="1" t="s">
        <v>47</v>
      </c>
      <c r="BI366" s="1" t="s">
        <v>159</v>
      </c>
    </row>
    <row r="367" spans="2:61" x14ac:dyDescent="0.25">
      <c r="B367" s="16">
        <f t="shared" si="90"/>
        <v>363</v>
      </c>
      <c r="C367" s="16" t="str">
        <f t="shared" si="91"/>
        <v>LHR</v>
      </c>
      <c r="D367" s="16" t="str">
        <f t="shared" si="92"/>
        <v>2025-08-15</v>
      </c>
      <c r="E367" s="16" t="str">
        <f t="shared" si="93"/>
        <v>99431913781</v>
      </c>
      <c r="F367" s="16" t="str">
        <f t="shared" si="94"/>
        <v>PGB026518252</v>
      </c>
      <c r="G367" s="16" t="str">
        <f t="shared" si="95"/>
        <v>송부경</v>
      </c>
      <c r="H367" s="16" t="str">
        <f t="shared" si="86"/>
        <v>목록(Manifest)</v>
      </c>
      <c r="I367" s="16">
        <f t="shared" si="96"/>
        <v>113.35</v>
      </c>
      <c r="J367" s="16">
        <f t="shared" si="97"/>
        <v>1</v>
      </c>
      <c r="K367" s="43">
        <f t="shared" si="98"/>
        <v>0.62</v>
      </c>
      <c r="L367" s="43">
        <f t="shared" si="99"/>
        <v>0.4</v>
      </c>
      <c r="M367" s="43">
        <f t="shared" si="99"/>
        <v>0.7</v>
      </c>
      <c r="N367" s="43">
        <f t="shared" si="87"/>
        <v>1</v>
      </c>
      <c r="O367" s="23" t="str">
        <f t="shared" si="100"/>
        <v>PGB026518252</v>
      </c>
      <c r="P367" s="51">
        <f>VLOOKUP(C367,MAPPING!$B$24:$G$27,2,0)+(N367-0.5)/0.5*VLOOKUP(C367,MAPPING!$B$24:$G$27,4,0)</f>
        <v>9710</v>
      </c>
      <c r="Q367" s="72">
        <f>VLOOKUP(C367,MAPPING!$B$24:$G$27,6,0)</f>
        <v>4.0719439987913404</v>
      </c>
      <c r="R367" s="105">
        <f>Q367*VLOOKUP(C367,MAPPING!$B$24:$H$27,7,0)</f>
        <v>5659.8799999999992</v>
      </c>
      <c r="S367" s="29">
        <f>VLOOKUP(H367,MAPPING!$B$3:$D$12,3,0)</f>
        <v>0</v>
      </c>
      <c r="T367" s="67">
        <f t="shared" si="89"/>
        <v>0</v>
      </c>
      <c r="U367" s="75">
        <v>0</v>
      </c>
      <c r="V367" s="29">
        <f>(J367*VLOOKUP(M367/J367,MAPPING!$B$15:$C$22,2,10))</f>
        <v>0</v>
      </c>
      <c r="W367" s="100">
        <v>0</v>
      </c>
      <c r="X367" s="68">
        <f>IFERROR(IF($M367&lt;6.000001,0,VLOOKUP($M367,할증료!$B:$C,2,1)),0)</f>
        <v>0</v>
      </c>
      <c r="Y367" s="67">
        <v>0</v>
      </c>
      <c r="Z367" s="29">
        <f t="shared" si="88"/>
        <v>15369.88</v>
      </c>
      <c r="AB367" s="1" t="s">
        <v>2120</v>
      </c>
      <c r="AC367" s="1" t="s">
        <v>137</v>
      </c>
      <c r="AD367" s="1" t="s">
        <v>2191</v>
      </c>
      <c r="AE367" s="1" t="s">
        <v>2313</v>
      </c>
      <c r="AF367" s="1" t="s">
        <v>2314</v>
      </c>
      <c r="AG367" s="1" t="s">
        <v>2315</v>
      </c>
      <c r="AH367" s="1">
        <v>54338</v>
      </c>
      <c r="AI367" s="1" t="s">
        <v>47</v>
      </c>
      <c r="AJ367" s="20">
        <v>1</v>
      </c>
      <c r="AK367" s="21">
        <v>0.62</v>
      </c>
      <c r="AL367" s="21">
        <v>0.4</v>
      </c>
      <c r="AM367" s="21">
        <v>0.7</v>
      </c>
      <c r="AN367" s="1" t="s">
        <v>48</v>
      </c>
      <c r="AO367" s="21">
        <v>113.35</v>
      </c>
      <c r="AP367" s="1" t="s">
        <v>49</v>
      </c>
      <c r="AQ367" s="1" t="s">
        <v>49</v>
      </c>
      <c r="AR367" s="1" t="s">
        <v>49</v>
      </c>
      <c r="AS367" s="1" t="s">
        <v>49</v>
      </c>
      <c r="AT367" s="1" t="s">
        <v>49</v>
      </c>
      <c r="AU367" s="1" t="s">
        <v>138</v>
      </c>
      <c r="AV367" s="1" t="s">
        <v>139</v>
      </c>
      <c r="AW367" s="1" t="s">
        <v>352</v>
      </c>
      <c r="AX367" s="1" t="s">
        <v>47</v>
      </c>
      <c r="AY367" s="1" t="s">
        <v>50</v>
      </c>
      <c r="AZ367" s="1" t="s">
        <v>2316</v>
      </c>
      <c r="BA367" s="1" t="s">
        <v>2317</v>
      </c>
      <c r="BB367" s="1" t="s">
        <v>2317</v>
      </c>
      <c r="BC367" s="1" t="s">
        <v>2196</v>
      </c>
      <c r="BD367" s="1" t="s">
        <v>51</v>
      </c>
      <c r="BE367" s="1" t="s">
        <v>179</v>
      </c>
      <c r="BF367" s="1" t="s">
        <v>52</v>
      </c>
      <c r="BG367" s="1" t="s">
        <v>53</v>
      </c>
      <c r="BH367" s="1" t="s">
        <v>47</v>
      </c>
      <c r="BI367" s="1" t="s">
        <v>159</v>
      </c>
    </row>
    <row r="368" spans="2:61" x14ac:dyDescent="0.25">
      <c r="B368" s="16">
        <f t="shared" si="90"/>
        <v>364</v>
      </c>
      <c r="C368" s="16" t="str">
        <f t="shared" si="91"/>
        <v>LHR</v>
      </c>
      <c r="D368" s="16" t="str">
        <f t="shared" si="92"/>
        <v>2025-08-15</v>
      </c>
      <c r="E368" s="16" t="str">
        <f t="shared" si="93"/>
        <v>99431913781</v>
      </c>
      <c r="F368" s="16" t="str">
        <f t="shared" si="94"/>
        <v>PGB026518247</v>
      </c>
      <c r="G368" s="16" t="str">
        <f t="shared" si="95"/>
        <v>차주영</v>
      </c>
      <c r="H368" s="16" t="str">
        <f t="shared" si="86"/>
        <v>목록(Manifest)</v>
      </c>
      <c r="I368" s="16">
        <f t="shared" si="96"/>
        <v>28.01</v>
      </c>
      <c r="J368" s="16">
        <f t="shared" si="97"/>
        <v>1</v>
      </c>
      <c r="K368" s="43">
        <f t="shared" si="98"/>
        <v>0.18</v>
      </c>
      <c r="L368" s="43">
        <f t="shared" si="99"/>
        <v>0.3</v>
      </c>
      <c r="M368" s="43">
        <f t="shared" si="99"/>
        <v>0.3</v>
      </c>
      <c r="N368" s="43">
        <f t="shared" si="87"/>
        <v>0.5</v>
      </c>
      <c r="O368" s="23" t="str">
        <f t="shared" si="100"/>
        <v>PGB026518247</v>
      </c>
      <c r="P368" s="51">
        <f>VLOOKUP(C368,MAPPING!$B$24:$G$27,2,0)+(N368-0.5)/0.5*VLOOKUP(C368,MAPPING!$B$24:$G$27,4,0)</f>
        <v>7260</v>
      </c>
      <c r="Q368" s="72">
        <f>VLOOKUP(C368,MAPPING!$B$24:$G$27,6,0)</f>
        <v>4.0719439987913404</v>
      </c>
      <c r="R368" s="105">
        <f>Q368*VLOOKUP(C368,MAPPING!$B$24:$H$27,7,0)</f>
        <v>5659.8799999999992</v>
      </c>
      <c r="S368" s="29">
        <f>VLOOKUP(H368,MAPPING!$B$3:$D$12,3,0)</f>
        <v>0</v>
      </c>
      <c r="T368" s="67">
        <f t="shared" si="89"/>
        <v>0</v>
      </c>
      <c r="U368" s="75">
        <v>0</v>
      </c>
      <c r="V368" s="29">
        <f>(J368*VLOOKUP(M368/J368,MAPPING!$B$15:$C$22,2,10))</f>
        <v>0</v>
      </c>
      <c r="W368" s="100">
        <v>0</v>
      </c>
      <c r="X368" s="68">
        <f>IFERROR(IF($M368&lt;6.000001,0,VLOOKUP($M368,할증료!$B:$C,2,1)),0)</f>
        <v>0</v>
      </c>
      <c r="Y368" s="67">
        <v>0</v>
      </c>
      <c r="Z368" s="29">
        <f t="shared" si="88"/>
        <v>12919.88</v>
      </c>
      <c r="AB368" s="1" t="s">
        <v>2120</v>
      </c>
      <c r="AC368" s="1" t="s">
        <v>137</v>
      </c>
      <c r="AD368" s="1" t="s">
        <v>2191</v>
      </c>
      <c r="AE368" s="1" t="s">
        <v>2318</v>
      </c>
      <c r="AF368" s="1" t="s">
        <v>2319</v>
      </c>
      <c r="AG368" s="1" t="s">
        <v>2320</v>
      </c>
      <c r="AH368" s="1">
        <v>51537</v>
      </c>
      <c r="AI368" s="1" t="s">
        <v>47</v>
      </c>
      <c r="AJ368" s="20">
        <v>1</v>
      </c>
      <c r="AK368" s="21">
        <v>0.18</v>
      </c>
      <c r="AL368" s="21">
        <v>0.3</v>
      </c>
      <c r="AM368" s="21">
        <v>0.3</v>
      </c>
      <c r="AN368" s="1" t="s">
        <v>48</v>
      </c>
      <c r="AO368" s="21">
        <v>28.01</v>
      </c>
      <c r="AP368" s="1" t="s">
        <v>49</v>
      </c>
      <c r="AQ368" s="1" t="s">
        <v>49</v>
      </c>
      <c r="AR368" s="1" t="s">
        <v>49</v>
      </c>
      <c r="AS368" s="1" t="s">
        <v>49</v>
      </c>
      <c r="AT368" s="1" t="s">
        <v>49</v>
      </c>
      <c r="AU368" s="1" t="s">
        <v>138</v>
      </c>
      <c r="AV368" s="1" t="s">
        <v>139</v>
      </c>
      <c r="AW368" s="1" t="s">
        <v>2321</v>
      </c>
      <c r="AX368" s="1" t="s">
        <v>47</v>
      </c>
      <c r="AY368" s="1" t="s">
        <v>50</v>
      </c>
      <c r="AZ368" s="1" t="s">
        <v>2322</v>
      </c>
      <c r="BA368" s="1" t="s">
        <v>2323</v>
      </c>
      <c r="BB368" s="1" t="s">
        <v>2323</v>
      </c>
      <c r="BC368" s="1" t="s">
        <v>2196</v>
      </c>
      <c r="BD368" s="1" t="s">
        <v>51</v>
      </c>
      <c r="BE368" s="1" t="s">
        <v>179</v>
      </c>
      <c r="BF368" s="1" t="s">
        <v>52</v>
      </c>
      <c r="BG368" s="1" t="s">
        <v>53</v>
      </c>
      <c r="BH368" s="1" t="s">
        <v>47</v>
      </c>
      <c r="BI368" s="1" t="s">
        <v>159</v>
      </c>
    </row>
    <row r="369" spans="2:61" x14ac:dyDescent="0.25">
      <c r="B369" s="16">
        <f t="shared" si="90"/>
        <v>365</v>
      </c>
      <c r="C369" s="16" t="str">
        <f t="shared" si="91"/>
        <v>LHR</v>
      </c>
      <c r="D369" s="16" t="str">
        <f t="shared" si="92"/>
        <v>2025-08-15</v>
      </c>
      <c r="E369" s="16" t="str">
        <f t="shared" si="93"/>
        <v>99431913781</v>
      </c>
      <c r="F369" s="16" t="str">
        <f t="shared" si="94"/>
        <v>PGB026518245</v>
      </c>
      <c r="G369" s="16" t="str">
        <f t="shared" si="95"/>
        <v>이진성</v>
      </c>
      <c r="H369" s="16" t="str">
        <f t="shared" si="86"/>
        <v>목록(Manifest)</v>
      </c>
      <c r="I369" s="16">
        <f t="shared" si="96"/>
        <v>125.94</v>
      </c>
      <c r="J369" s="16">
        <f t="shared" si="97"/>
        <v>1</v>
      </c>
      <c r="K369" s="43">
        <f t="shared" si="98"/>
        <v>0.95</v>
      </c>
      <c r="L369" s="43">
        <f t="shared" si="99"/>
        <v>1.3</v>
      </c>
      <c r="M369" s="43">
        <f t="shared" si="99"/>
        <v>1.3</v>
      </c>
      <c r="N369" s="43">
        <f t="shared" si="87"/>
        <v>1.5</v>
      </c>
      <c r="O369" s="23" t="str">
        <f t="shared" si="100"/>
        <v>PGB026518245</v>
      </c>
      <c r="P369" s="51">
        <f>VLOOKUP(C369,MAPPING!$B$24:$G$27,2,0)+(N369-0.5)/0.5*VLOOKUP(C369,MAPPING!$B$24:$G$27,4,0)</f>
        <v>12160</v>
      </c>
      <c r="Q369" s="72">
        <f>VLOOKUP(C369,MAPPING!$B$24:$G$27,6,0)</f>
        <v>4.0719439987913404</v>
      </c>
      <c r="R369" s="105">
        <f>Q369*VLOOKUP(C369,MAPPING!$B$24:$H$27,7,0)</f>
        <v>5659.8799999999992</v>
      </c>
      <c r="S369" s="29">
        <f>VLOOKUP(H369,MAPPING!$B$3:$D$12,3,0)</f>
        <v>0</v>
      </c>
      <c r="T369" s="67">
        <f t="shared" si="89"/>
        <v>0</v>
      </c>
      <c r="U369" s="75">
        <v>0</v>
      </c>
      <c r="V369" s="29">
        <f>(J369*VLOOKUP(M369/J369,MAPPING!$B$15:$C$22,2,10))</f>
        <v>0</v>
      </c>
      <c r="W369" s="100">
        <v>0</v>
      </c>
      <c r="X369" s="68">
        <f>IFERROR(IF($M369&lt;6.000001,0,VLOOKUP($M369,할증료!$B:$C,2,1)),0)</f>
        <v>0</v>
      </c>
      <c r="Y369" s="67">
        <v>0</v>
      </c>
      <c r="Z369" s="29">
        <f t="shared" si="88"/>
        <v>17819.879999999997</v>
      </c>
      <c r="AB369" s="1" t="s">
        <v>2120</v>
      </c>
      <c r="AC369" s="1" t="s">
        <v>137</v>
      </c>
      <c r="AD369" s="1" t="s">
        <v>2191</v>
      </c>
      <c r="AE369" s="1" t="s">
        <v>2324</v>
      </c>
      <c r="AF369" s="1" t="s">
        <v>2325</v>
      </c>
      <c r="AG369" s="1" t="s">
        <v>2326</v>
      </c>
      <c r="AH369" s="1">
        <v>34321</v>
      </c>
      <c r="AI369" s="1" t="s">
        <v>47</v>
      </c>
      <c r="AJ369" s="20">
        <v>1</v>
      </c>
      <c r="AK369" s="21">
        <v>0.95</v>
      </c>
      <c r="AL369" s="21">
        <v>1.3</v>
      </c>
      <c r="AM369" s="21">
        <v>1.3</v>
      </c>
      <c r="AN369" s="1" t="s">
        <v>48</v>
      </c>
      <c r="AO369" s="21">
        <v>125.94</v>
      </c>
      <c r="AP369" s="1" t="s">
        <v>49</v>
      </c>
      <c r="AQ369" s="1" t="s">
        <v>49</v>
      </c>
      <c r="AR369" s="1" t="s">
        <v>49</v>
      </c>
      <c r="AS369" s="1" t="s">
        <v>49</v>
      </c>
      <c r="AT369" s="1" t="s">
        <v>49</v>
      </c>
      <c r="AU369" s="1" t="s">
        <v>138</v>
      </c>
      <c r="AV369" s="1" t="s">
        <v>139</v>
      </c>
      <c r="AW369" s="1" t="s">
        <v>2327</v>
      </c>
      <c r="AX369" s="1" t="s">
        <v>47</v>
      </c>
      <c r="AY369" s="1" t="s">
        <v>50</v>
      </c>
      <c r="AZ369" s="1" t="s">
        <v>2328</v>
      </c>
      <c r="BA369" s="1" t="s">
        <v>2329</v>
      </c>
      <c r="BB369" s="1" t="s">
        <v>2329</v>
      </c>
      <c r="BC369" s="1" t="s">
        <v>2196</v>
      </c>
      <c r="BD369" s="1" t="s">
        <v>51</v>
      </c>
      <c r="BE369" s="1" t="s">
        <v>179</v>
      </c>
      <c r="BF369" s="1" t="s">
        <v>52</v>
      </c>
      <c r="BG369" s="1" t="s">
        <v>53</v>
      </c>
      <c r="BH369" s="1" t="s">
        <v>47</v>
      </c>
      <c r="BI369" s="1" t="s">
        <v>159</v>
      </c>
    </row>
    <row r="370" spans="2:61" x14ac:dyDescent="0.25">
      <c r="B370" s="16">
        <f t="shared" si="90"/>
        <v>366</v>
      </c>
      <c r="C370" s="16" t="str">
        <f t="shared" si="91"/>
        <v>LHR</v>
      </c>
      <c r="D370" s="16" t="str">
        <f t="shared" si="92"/>
        <v>2025-08-15</v>
      </c>
      <c r="E370" s="16" t="str">
        <f t="shared" si="93"/>
        <v>99431913781</v>
      </c>
      <c r="F370" s="16" t="str">
        <f t="shared" si="94"/>
        <v>PGB026518237</v>
      </c>
      <c r="G370" s="16" t="str">
        <f t="shared" si="95"/>
        <v>김은석</v>
      </c>
      <c r="H370" s="16" t="str">
        <f t="shared" si="86"/>
        <v>목록(Manifest)</v>
      </c>
      <c r="I370" s="16">
        <f t="shared" si="96"/>
        <v>82.68</v>
      </c>
      <c r="J370" s="16">
        <f t="shared" si="97"/>
        <v>1</v>
      </c>
      <c r="K370" s="43">
        <f t="shared" si="98"/>
        <v>0.1</v>
      </c>
      <c r="L370" s="43">
        <f t="shared" si="99"/>
        <v>0.3</v>
      </c>
      <c r="M370" s="43">
        <f t="shared" si="99"/>
        <v>0.3</v>
      </c>
      <c r="N370" s="43">
        <f t="shared" si="87"/>
        <v>0.5</v>
      </c>
      <c r="O370" s="23" t="str">
        <f t="shared" si="100"/>
        <v>PGB026518237</v>
      </c>
      <c r="P370" s="51">
        <f>VLOOKUP(C370,MAPPING!$B$24:$G$27,2,0)+(N370-0.5)/0.5*VLOOKUP(C370,MAPPING!$B$24:$G$27,4,0)</f>
        <v>7260</v>
      </c>
      <c r="Q370" s="72">
        <f>VLOOKUP(C370,MAPPING!$B$24:$G$27,6,0)</f>
        <v>4.0719439987913404</v>
      </c>
      <c r="R370" s="105">
        <f>Q370*VLOOKUP(C370,MAPPING!$B$24:$H$27,7,0)</f>
        <v>5659.8799999999992</v>
      </c>
      <c r="S370" s="29">
        <f>VLOOKUP(H370,MAPPING!$B$3:$D$12,3,0)</f>
        <v>0</v>
      </c>
      <c r="T370" s="67">
        <f t="shared" si="89"/>
        <v>0</v>
      </c>
      <c r="U370" s="75">
        <v>0</v>
      </c>
      <c r="V370" s="29">
        <f>(J370*VLOOKUP(M370/J370,MAPPING!$B$15:$C$22,2,10))</f>
        <v>0</v>
      </c>
      <c r="W370" s="100">
        <v>0</v>
      </c>
      <c r="X370" s="68">
        <f>IFERROR(IF($M370&lt;6.000001,0,VLOOKUP($M370,할증료!$B:$C,2,1)),0)</f>
        <v>0</v>
      </c>
      <c r="Y370" s="67">
        <v>0</v>
      </c>
      <c r="Z370" s="29">
        <f t="shared" si="88"/>
        <v>12919.88</v>
      </c>
      <c r="AB370" s="1" t="s">
        <v>2120</v>
      </c>
      <c r="AC370" s="1" t="s">
        <v>137</v>
      </c>
      <c r="AD370" s="1" t="s">
        <v>2191</v>
      </c>
      <c r="AE370" s="1" t="s">
        <v>2330</v>
      </c>
      <c r="AF370" s="1" t="s">
        <v>2331</v>
      </c>
      <c r="AG370" s="1" t="s">
        <v>2332</v>
      </c>
      <c r="AH370" s="1">
        <v>31156</v>
      </c>
      <c r="AI370" s="1" t="s">
        <v>47</v>
      </c>
      <c r="AJ370" s="20">
        <v>1</v>
      </c>
      <c r="AK370" s="21">
        <v>0.1</v>
      </c>
      <c r="AL370" s="21">
        <v>0.3</v>
      </c>
      <c r="AM370" s="21">
        <v>0.3</v>
      </c>
      <c r="AN370" s="1" t="s">
        <v>48</v>
      </c>
      <c r="AO370" s="21">
        <v>82.68</v>
      </c>
      <c r="AP370" s="1" t="s">
        <v>49</v>
      </c>
      <c r="AQ370" s="1" t="s">
        <v>49</v>
      </c>
      <c r="AR370" s="1" t="s">
        <v>49</v>
      </c>
      <c r="AS370" s="1" t="s">
        <v>49</v>
      </c>
      <c r="AT370" s="1" t="s">
        <v>49</v>
      </c>
      <c r="AU370" s="1" t="s">
        <v>138</v>
      </c>
      <c r="AV370" s="1" t="s">
        <v>139</v>
      </c>
      <c r="AW370" s="1" t="s">
        <v>2333</v>
      </c>
      <c r="AX370" s="1" t="s">
        <v>47</v>
      </c>
      <c r="AY370" s="1" t="s">
        <v>50</v>
      </c>
      <c r="AZ370" s="1" t="s">
        <v>2334</v>
      </c>
      <c r="BA370" s="1" t="s">
        <v>2335</v>
      </c>
      <c r="BB370" s="1" t="s">
        <v>2335</v>
      </c>
      <c r="BC370" s="1" t="s">
        <v>2196</v>
      </c>
      <c r="BD370" s="1" t="s">
        <v>51</v>
      </c>
      <c r="BE370" s="1" t="s">
        <v>179</v>
      </c>
      <c r="BF370" s="1" t="s">
        <v>52</v>
      </c>
      <c r="BG370" s="1" t="s">
        <v>53</v>
      </c>
      <c r="BH370" s="1" t="s">
        <v>47</v>
      </c>
      <c r="BI370" s="1" t="s">
        <v>159</v>
      </c>
    </row>
    <row r="371" spans="2:61" x14ac:dyDescent="0.25">
      <c r="B371" s="16">
        <f t="shared" si="90"/>
        <v>367</v>
      </c>
      <c r="C371" s="16" t="str">
        <f t="shared" si="91"/>
        <v>LHR</v>
      </c>
      <c r="D371" s="16" t="str">
        <f t="shared" si="92"/>
        <v>2025-08-15</v>
      </c>
      <c r="E371" s="16" t="str">
        <f t="shared" si="93"/>
        <v>99431913781</v>
      </c>
      <c r="F371" s="16" t="str">
        <f t="shared" si="94"/>
        <v>PGB026518236</v>
      </c>
      <c r="G371" s="16" t="str">
        <f t="shared" si="95"/>
        <v>유효승</v>
      </c>
      <c r="H371" s="16" t="str">
        <f t="shared" si="86"/>
        <v>목록(Manifest)</v>
      </c>
      <c r="I371" s="16">
        <f t="shared" si="96"/>
        <v>111.15</v>
      </c>
      <c r="J371" s="16">
        <f t="shared" si="97"/>
        <v>1</v>
      </c>
      <c r="K371" s="43">
        <f t="shared" si="98"/>
        <v>0.43</v>
      </c>
      <c r="L371" s="43">
        <f t="shared" si="99"/>
        <v>0.3</v>
      </c>
      <c r="M371" s="43">
        <f t="shared" si="99"/>
        <v>0.5</v>
      </c>
      <c r="N371" s="43">
        <f t="shared" si="87"/>
        <v>0.5</v>
      </c>
      <c r="O371" s="23" t="str">
        <f t="shared" si="100"/>
        <v>PGB026518236</v>
      </c>
      <c r="P371" s="51">
        <f>VLOOKUP(C371,MAPPING!$B$24:$G$27,2,0)+(N371-0.5)/0.5*VLOOKUP(C371,MAPPING!$B$24:$G$27,4,0)</f>
        <v>7260</v>
      </c>
      <c r="Q371" s="72">
        <f>VLOOKUP(C371,MAPPING!$B$24:$G$27,6,0)</f>
        <v>4.0719439987913404</v>
      </c>
      <c r="R371" s="105">
        <f>Q371*VLOOKUP(C371,MAPPING!$B$24:$H$27,7,0)</f>
        <v>5659.8799999999992</v>
      </c>
      <c r="S371" s="29">
        <f>VLOOKUP(H371,MAPPING!$B$3:$D$12,3,0)</f>
        <v>0</v>
      </c>
      <c r="T371" s="67">
        <f t="shared" si="89"/>
        <v>0</v>
      </c>
      <c r="U371" s="75">
        <v>0</v>
      </c>
      <c r="V371" s="29">
        <f>(J371*VLOOKUP(M371/J371,MAPPING!$B$15:$C$22,2,10))</f>
        <v>0</v>
      </c>
      <c r="W371" s="100">
        <v>0</v>
      </c>
      <c r="X371" s="68">
        <f>IFERROR(IF($M371&lt;6.000001,0,VLOOKUP($M371,할증료!$B:$C,2,1)),0)</f>
        <v>0</v>
      </c>
      <c r="Y371" s="67">
        <v>0</v>
      </c>
      <c r="Z371" s="29">
        <f t="shared" si="88"/>
        <v>12919.88</v>
      </c>
      <c r="AB371" s="1" t="s">
        <v>2120</v>
      </c>
      <c r="AC371" s="1" t="s">
        <v>137</v>
      </c>
      <c r="AD371" s="1" t="s">
        <v>2191</v>
      </c>
      <c r="AE371" s="1" t="s">
        <v>2336</v>
      </c>
      <c r="AF371" s="1" t="s">
        <v>2337</v>
      </c>
      <c r="AG371" s="1" t="s">
        <v>2338</v>
      </c>
      <c r="AH371" s="1">
        <v>6321</v>
      </c>
      <c r="AI371" s="1" t="s">
        <v>47</v>
      </c>
      <c r="AJ371" s="20">
        <v>1</v>
      </c>
      <c r="AK371" s="21">
        <v>0.43</v>
      </c>
      <c r="AL371" s="21">
        <v>0.3</v>
      </c>
      <c r="AM371" s="21">
        <v>0.5</v>
      </c>
      <c r="AN371" s="1" t="s">
        <v>48</v>
      </c>
      <c r="AO371" s="21">
        <v>111.15</v>
      </c>
      <c r="AP371" s="1" t="s">
        <v>49</v>
      </c>
      <c r="AQ371" s="1" t="s">
        <v>49</v>
      </c>
      <c r="AR371" s="1" t="s">
        <v>49</v>
      </c>
      <c r="AS371" s="1" t="s">
        <v>49</v>
      </c>
      <c r="AT371" s="1" t="s">
        <v>49</v>
      </c>
      <c r="AU371" s="1" t="s">
        <v>138</v>
      </c>
      <c r="AV371" s="1" t="s">
        <v>139</v>
      </c>
      <c r="AW371" s="1" t="s">
        <v>2339</v>
      </c>
      <c r="AX371" s="1" t="s">
        <v>47</v>
      </c>
      <c r="AY371" s="1" t="s">
        <v>50</v>
      </c>
      <c r="AZ371" s="1" t="s">
        <v>2340</v>
      </c>
      <c r="BA371" s="1" t="s">
        <v>2341</v>
      </c>
      <c r="BB371" s="1" t="s">
        <v>2341</v>
      </c>
      <c r="BC371" s="1" t="s">
        <v>2196</v>
      </c>
      <c r="BD371" s="1" t="s">
        <v>51</v>
      </c>
      <c r="BE371" s="1" t="s">
        <v>179</v>
      </c>
      <c r="BF371" s="1" t="s">
        <v>52</v>
      </c>
      <c r="BG371" s="1" t="s">
        <v>53</v>
      </c>
      <c r="BH371" s="1" t="s">
        <v>47</v>
      </c>
      <c r="BI371" s="1" t="s">
        <v>159</v>
      </c>
    </row>
    <row r="372" spans="2:61" x14ac:dyDescent="0.25">
      <c r="B372" s="16">
        <f t="shared" si="90"/>
        <v>368</v>
      </c>
      <c r="C372" s="16" t="str">
        <f t="shared" si="91"/>
        <v>LHR</v>
      </c>
      <c r="D372" s="16" t="str">
        <f t="shared" si="92"/>
        <v>2025-08-15</v>
      </c>
      <c r="E372" s="16" t="str">
        <f t="shared" si="93"/>
        <v>99431913781</v>
      </c>
      <c r="F372" s="16" t="str">
        <f t="shared" si="94"/>
        <v>PGB026518229</v>
      </c>
      <c r="G372" s="16" t="str">
        <f t="shared" si="95"/>
        <v>한상승</v>
      </c>
      <c r="H372" s="16" t="str">
        <f t="shared" si="86"/>
        <v>간이(Simple)</v>
      </c>
      <c r="I372" s="16">
        <f t="shared" si="96"/>
        <v>160.02000000000001</v>
      </c>
      <c r="J372" s="16">
        <f t="shared" si="97"/>
        <v>1</v>
      </c>
      <c r="K372" s="43">
        <f t="shared" si="98"/>
        <v>0.31</v>
      </c>
      <c r="L372" s="43">
        <f t="shared" si="99"/>
        <v>0.7</v>
      </c>
      <c r="M372" s="43">
        <f t="shared" si="99"/>
        <v>0.7</v>
      </c>
      <c r="N372" s="43">
        <f t="shared" si="87"/>
        <v>1</v>
      </c>
      <c r="O372" s="23" t="str">
        <f t="shared" si="100"/>
        <v>PGB026518229</v>
      </c>
      <c r="P372" s="51">
        <f>VLOOKUP(C372,MAPPING!$B$24:$G$27,2,0)+(N372-0.5)/0.5*VLOOKUP(C372,MAPPING!$B$24:$G$27,4,0)</f>
        <v>9710</v>
      </c>
      <c r="Q372" s="72">
        <f>VLOOKUP(C372,MAPPING!$B$24:$G$27,6,0)</f>
        <v>4.0719439987913404</v>
      </c>
      <c r="R372" s="105">
        <f>Q372*VLOOKUP(C372,MAPPING!$B$24:$H$27,7,0)</f>
        <v>5659.8799999999992</v>
      </c>
      <c r="S372" s="29">
        <f>VLOOKUP(H372,MAPPING!$B$3:$D$12,3,0)</f>
        <v>1100</v>
      </c>
      <c r="T372" s="67">
        <f t="shared" si="89"/>
        <v>0</v>
      </c>
      <c r="U372" s="75">
        <v>0</v>
      </c>
      <c r="V372" s="29">
        <f>(J372*VLOOKUP(M372/J372,MAPPING!$B$15:$C$22,2,10))</f>
        <v>0</v>
      </c>
      <c r="W372" s="100">
        <v>0</v>
      </c>
      <c r="X372" s="68">
        <f>IFERROR(IF($M372&lt;6.000001,0,VLOOKUP($M372,할증료!$B:$C,2,1)),0)</f>
        <v>0</v>
      </c>
      <c r="Y372" s="67">
        <v>0</v>
      </c>
      <c r="Z372" s="29">
        <f t="shared" si="88"/>
        <v>16469.879999999997</v>
      </c>
      <c r="AB372" s="1" t="s">
        <v>2120</v>
      </c>
      <c r="AC372" s="1" t="s">
        <v>137</v>
      </c>
      <c r="AD372" s="1" t="s">
        <v>2191</v>
      </c>
      <c r="AE372" s="1" t="s">
        <v>2342</v>
      </c>
      <c r="AF372" s="1" t="s">
        <v>350</v>
      </c>
      <c r="AG372" s="1" t="s">
        <v>351</v>
      </c>
      <c r="AH372" s="1">
        <v>15553</v>
      </c>
      <c r="AI372" s="1" t="s">
        <v>47</v>
      </c>
      <c r="AJ372" s="20">
        <v>1</v>
      </c>
      <c r="AK372" s="21">
        <v>0.31</v>
      </c>
      <c r="AL372" s="21">
        <v>0.7</v>
      </c>
      <c r="AM372" s="21">
        <v>0.7</v>
      </c>
      <c r="AN372" s="1" t="s">
        <v>56</v>
      </c>
      <c r="AO372" s="21">
        <v>160.02000000000001</v>
      </c>
      <c r="AP372" s="1" t="s">
        <v>49</v>
      </c>
      <c r="AQ372" s="1" t="s">
        <v>49</v>
      </c>
      <c r="AR372" s="1" t="s">
        <v>49</v>
      </c>
      <c r="AS372" s="1" t="s">
        <v>49</v>
      </c>
      <c r="AT372" s="1" t="s">
        <v>49</v>
      </c>
      <c r="AU372" s="1" t="s">
        <v>138</v>
      </c>
      <c r="AV372" s="1" t="s">
        <v>139</v>
      </c>
      <c r="AW372" s="1" t="s">
        <v>2333</v>
      </c>
      <c r="AX372" s="1" t="s">
        <v>47</v>
      </c>
      <c r="AY372" s="1" t="s">
        <v>50</v>
      </c>
      <c r="AZ372" s="1" t="s">
        <v>2343</v>
      </c>
      <c r="BA372" s="1" t="s">
        <v>2344</v>
      </c>
      <c r="BB372" s="1" t="s">
        <v>2344</v>
      </c>
      <c r="BC372" s="1" t="s">
        <v>2196</v>
      </c>
      <c r="BD372" s="1" t="s">
        <v>51</v>
      </c>
      <c r="BE372" s="1" t="s">
        <v>179</v>
      </c>
      <c r="BF372" s="1" t="s">
        <v>52</v>
      </c>
      <c r="BG372" s="1" t="s">
        <v>53</v>
      </c>
      <c r="BH372" s="1" t="s">
        <v>47</v>
      </c>
      <c r="BI372" s="1" t="s">
        <v>159</v>
      </c>
    </row>
    <row r="373" spans="2:61" x14ac:dyDescent="0.25">
      <c r="B373" s="16">
        <f t="shared" si="90"/>
        <v>369</v>
      </c>
      <c r="C373" s="16" t="str">
        <f t="shared" si="91"/>
        <v>LHR</v>
      </c>
      <c r="D373" s="16" t="str">
        <f t="shared" si="92"/>
        <v>2025-08-15</v>
      </c>
      <c r="E373" s="16" t="str">
        <f t="shared" si="93"/>
        <v>99431913781</v>
      </c>
      <c r="F373" s="16" t="str">
        <f t="shared" si="94"/>
        <v>PGB026518226</v>
      </c>
      <c r="G373" s="16" t="str">
        <f t="shared" si="95"/>
        <v>박찬</v>
      </c>
      <c r="H373" s="16" t="str">
        <f t="shared" si="86"/>
        <v>목록(Manifest)</v>
      </c>
      <c r="I373" s="16">
        <f t="shared" si="96"/>
        <v>60.01</v>
      </c>
      <c r="J373" s="16">
        <f t="shared" si="97"/>
        <v>1</v>
      </c>
      <c r="K373" s="43">
        <f t="shared" si="98"/>
        <v>0.49</v>
      </c>
      <c r="L373" s="43">
        <f t="shared" si="99"/>
        <v>1.2</v>
      </c>
      <c r="M373" s="43">
        <f t="shared" si="99"/>
        <v>1.2</v>
      </c>
      <c r="N373" s="43">
        <f t="shared" si="87"/>
        <v>1.5</v>
      </c>
      <c r="O373" s="23" t="str">
        <f t="shared" si="100"/>
        <v>PGB026518226</v>
      </c>
      <c r="P373" s="51">
        <f>VLOOKUP(C373,MAPPING!$B$24:$G$27,2,0)+(N373-0.5)/0.5*VLOOKUP(C373,MAPPING!$B$24:$G$27,4,0)</f>
        <v>12160</v>
      </c>
      <c r="Q373" s="72">
        <f>VLOOKUP(C373,MAPPING!$B$24:$G$27,6,0)</f>
        <v>4.0719439987913404</v>
      </c>
      <c r="R373" s="105">
        <f>Q373*VLOOKUP(C373,MAPPING!$B$24:$H$27,7,0)</f>
        <v>5659.8799999999992</v>
      </c>
      <c r="S373" s="29">
        <f>VLOOKUP(H373,MAPPING!$B$3:$D$12,3,0)</f>
        <v>0</v>
      </c>
      <c r="T373" s="67">
        <f t="shared" si="89"/>
        <v>0</v>
      </c>
      <c r="U373" s="75">
        <v>0</v>
      </c>
      <c r="V373" s="29">
        <f>(J373*VLOOKUP(M373/J373,MAPPING!$B$15:$C$22,2,10))</f>
        <v>0</v>
      </c>
      <c r="W373" s="100">
        <v>0</v>
      </c>
      <c r="X373" s="68">
        <f>IFERROR(IF($M373&lt;6.000001,0,VLOOKUP($M373,할증료!$B:$C,2,1)),0)</f>
        <v>0</v>
      </c>
      <c r="Y373" s="67">
        <v>0</v>
      </c>
      <c r="Z373" s="29">
        <f t="shared" si="88"/>
        <v>17819.879999999997</v>
      </c>
      <c r="AB373" s="1" t="s">
        <v>2120</v>
      </c>
      <c r="AC373" s="1" t="s">
        <v>137</v>
      </c>
      <c r="AD373" s="1" t="s">
        <v>2191</v>
      </c>
      <c r="AE373" s="1" t="s">
        <v>2345</v>
      </c>
      <c r="AF373" s="1" t="s">
        <v>2346</v>
      </c>
      <c r="AG373" s="1" t="s">
        <v>2347</v>
      </c>
      <c r="AH373" s="1">
        <v>36749</v>
      </c>
      <c r="AI373" s="1" t="s">
        <v>47</v>
      </c>
      <c r="AJ373" s="20">
        <v>1</v>
      </c>
      <c r="AK373" s="21">
        <v>0.49</v>
      </c>
      <c r="AL373" s="21">
        <v>1.2</v>
      </c>
      <c r="AM373" s="21">
        <v>1.2</v>
      </c>
      <c r="AN373" s="1" t="s">
        <v>48</v>
      </c>
      <c r="AO373" s="21">
        <v>60.01</v>
      </c>
      <c r="AP373" s="1" t="s">
        <v>49</v>
      </c>
      <c r="AQ373" s="1" t="s">
        <v>49</v>
      </c>
      <c r="AR373" s="1" t="s">
        <v>49</v>
      </c>
      <c r="AS373" s="1" t="s">
        <v>49</v>
      </c>
      <c r="AT373" s="1" t="s">
        <v>49</v>
      </c>
      <c r="AU373" s="1" t="s">
        <v>138</v>
      </c>
      <c r="AV373" s="1" t="s">
        <v>139</v>
      </c>
      <c r="AW373" s="1" t="s">
        <v>357</v>
      </c>
      <c r="AX373" s="1" t="s">
        <v>47</v>
      </c>
      <c r="AY373" s="1" t="s">
        <v>50</v>
      </c>
      <c r="AZ373" s="1" t="s">
        <v>2348</v>
      </c>
      <c r="BA373" s="1" t="s">
        <v>2349</v>
      </c>
      <c r="BB373" s="1" t="s">
        <v>2349</v>
      </c>
      <c r="BC373" s="1" t="s">
        <v>2196</v>
      </c>
      <c r="BD373" s="1" t="s">
        <v>51</v>
      </c>
      <c r="BE373" s="1" t="s">
        <v>179</v>
      </c>
      <c r="BF373" s="1" t="s">
        <v>52</v>
      </c>
      <c r="BG373" s="1" t="s">
        <v>53</v>
      </c>
      <c r="BH373" s="1" t="s">
        <v>47</v>
      </c>
      <c r="BI373" s="1" t="s">
        <v>159</v>
      </c>
    </row>
    <row r="374" spans="2:61" x14ac:dyDescent="0.25">
      <c r="B374" s="16">
        <f t="shared" si="90"/>
        <v>370</v>
      </c>
      <c r="C374" s="16" t="str">
        <f t="shared" si="91"/>
        <v>LHR</v>
      </c>
      <c r="D374" s="16" t="str">
        <f t="shared" si="92"/>
        <v>2025-08-15</v>
      </c>
      <c r="E374" s="16" t="str">
        <f t="shared" si="93"/>
        <v>99431913781</v>
      </c>
      <c r="F374" s="16" t="str">
        <f t="shared" si="94"/>
        <v>PGB026518225</v>
      </c>
      <c r="G374" s="16" t="str">
        <f t="shared" si="95"/>
        <v>김현호</v>
      </c>
      <c r="H374" s="16" t="str">
        <f t="shared" si="86"/>
        <v>목록(Manifest)</v>
      </c>
      <c r="I374" s="16">
        <f t="shared" si="96"/>
        <v>113.35</v>
      </c>
      <c r="J374" s="16">
        <f t="shared" si="97"/>
        <v>1</v>
      </c>
      <c r="K374" s="43">
        <f t="shared" si="98"/>
        <v>0.85</v>
      </c>
      <c r="L374" s="43">
        <f t="shared" si="99"/>
        <v>1.8</v>
      </c>
      <c r="M374" s="43">
        <f t="shared" si="99"/>
        <v>1.8</v>
      </c>
      <c r="N374" s="43">
        <f t="shared" si="87"/>
        <v>2</v>
      </c>
      <c r="O374" s="23" t="str">
        <f t="shared" si="100"/>
        <v>PGB026518225</v>
      </c>
      <c r="P374" s="51">
        <f>VLOOKUP(C374,MAPPING!$B$24:$G$27,2,0)+(N374-0.5)/0.5*VLOOKUP(C374,MAPPING!$B$24:$G$27,4,0)</f>
        <v>14610</v>
      </c>
      <c r="Q374" s="72">
        <f>VLOOKUP(C374,MAPPING!$B$24:$G$27,6,0)</f>
        <v>4.0719439987913404</v>
      </c>
      <c r="R374" s="105">
        <f>Q374*VLOOKUP(C374,MAPPING!$B$24:$H$27,7,0)</f>
        <v>5659.8799999999992</v>
      </c>
      <c r="S374" s="29">
        <f>VLOOKUP(H374,MAPPING!$B$3:$D$12,3,0)</f>
        <v>0</v>
      </c>
      <c r="T374" s="67">
        <f t="shared" si="89"/>
        <v>0</v>
      </c>
      <c r="U374" s="75">
        <v>0</v>
      </c>
      <c r="V374" s="29">
        <f>(J374*VLOOKUP(M374/J374,MAPPING!$B$15:$C$22,2,10))</f>
        <v>0</v>
      </c>
      <c r="W374" s="100">
        <v>0</v>
      </c>
      <c r="X374" s="68">
        <f>IFERROR(IF($M374&lt;6.000001,0,VLOOKUP($M374,할증료!$B:$C,2,1)),0)</f>
        <v>0</v>
      </c>
      <c r="Y374" s="67">
        <v>0</v>
      </c>
      <c r="Z374" s="29">
        <f t="shared" si="88"/>
        <v>20269.879999999997</v>
      </c>
      <c r="AB374" s="1" t="s">
        <v>2120</v>
      </c>
      <c r="AC374" s="1" t="s">
        <v>137</v>
      </c>
      <c r="AD374" s="1" t="s">
        <v>2191</v>
      </c>
      <c r="AE374" s="1" t="s">
        <v>2350</v>
      </c>
      <c r="AF374" s="1" t="s">
        <v>2351</v>
      </c>
      <c r="AG374" s="1" t="s">
        <v>2352</v>
      </c>
      <c r="AH374" s="1">
        <v>3382</v>
      </c>
      <c r="AI374" s="1" t="s">
        <v>47</v>
      </c>
      <c r="AJ374" s="20">
        <v>1</v>
      </c>
      <c r="AK374" s="21">
        <v>0.85</v>
      </c>
      <c r="AL374" s="21">
        <v>1.8</v>
      </c>
      <c r="AM374" s="21">
        <v>1.8</v>
      </c>
      <c r="AN374" s="1" t="s">
        <v>48</v>
      </c>
      <c r="AO374" s="21">
        <v>113.35</v>
      </c>
      <c r="AP374" s="1" t="s">
        <v>49</v>
      </c>
      <c r="AQ374" s="1" t="s">
        <v>49</v>
      </c>
      <c r="AR374" s="1" t="s">
        <v>49</v>
      </c>
      <c r="AS374" s="1" t="s">
        <v>49</v>
      </c>
      <c r="AT374" s="1" t="s">
        <v>49</v>
      </c>
      <c r="AU374" s="1" t="s">
        <v>138</v>
      </c>
      <c r="AV374" s="1" t="s">
        <v>139</v>
      </c>
      <c r="AW374" s="1" t="s">
        <v>352</v>
      </c>
      <c r="AX374" s="1" t="s">
        <v>47</v>
      </c>
      <c r="AY374" s="1" t="s">
        <v>50</v>
      </c>
      <c r="AZ374" s="1" t="s">
        <v>2353</v>
      </c>
      <c r="BA374" s="1" t="s">
        <v>2354</v>
      </c>
      <c r="BB374" s="1" t="s">
        <v>2354</v>
      </c>
      <c r="BC374" s="1" t="s">
        <v>2196</v>
      </c>
      <c r="BD374" s="1" t="s">
        <v>51</v>
      </c>
      <c r="BE374" s="1" t="s">
        <v>179</v>
      </c>
      <c r="BF374" s="1" t="s">
        <v>52</v>
      </c>
      <c r="BG374" s="1" t="s">
        <v>53</v>
      </c>
      <c r="BH374" s="1" t="s">
        <v>47</v>
      </c>
      <c r="BI374" s="1" t="s">
        <v>159</v>
      </c>
    </row>
    <row r="375" spans="2:61" x14ac:dyDescent="0.25">
      <c r="B375" s="16">
        <f t="shared" si="90"/>
        <v>371</v>
      </c>
      <c r="C375" s="16" t="str">
        <f t="shared" si="91"/>
        <v>LHR</v>
      </c>
      <c r="D375" s="16" t="str">
        <f t="shared" si="92"/>
        <v>2025-08-15</v>
      </c>
      <c r="E375" s="16" t="str">
        <f t="shared" si="93"/>
        <v>99431913781</v>
      </c>
      <c r="F375" s="16" t="str">
        <f t="shared" si="94"/>
        <v>PGB026518207</v>
      </c>
      <c r="G375" s="16" t="str">
        <f t="shared" si="95"/>
        <v>정영화</v>
      </c>
      <c r="H375" s="16" t="str">
        <f t="shared" si="86"/>
        <v>간이(Simple)</v>
      </c>
      <c r="I375" s="16">
        <f t="shared" si="96"/>
        <v>822.96</v>
      </c>
      <c r="J375" s="16">
        <f t="shared" si="97"/>
        <v>1</v>
      </c>
      <c r="K375" s="43">
        <f t="shared" si="98"/>
        <v>3.89</v>
      </c>
      <c r="L375" s="43">
        <f t="shared" si="99"/>
        <v>2.7</v>
      </c>
      <c r="M375" s="43">
        <f t="shared" si="99"/>
        <v>3.9</v>
      </c>
      <c r="N375" s="43">
        <f t="shared" si="87"/>
        <v>4</v>
      </c>
      <c r="O375" s="23" t="str">
        <f t="shared" si="100"/>
        <v>PGB026518207</v>
      </c>
      <c r="P375" s="51">
        <f>VLOOKUP(C375,MAPPING!$B$24:$G$27,2,0)+(N375-0.5)/0.5*VLOOKUP(C375,MAPPING!$B$24:$G$27,4,0)</f>
        <v>24410</v>
      </c>
      <c r="Q375" s="72">
        <f>VLOOKUP(C375,MAPPING!$B$24:$G$27,6,0)</f>
        <v>4.0719439987913404</v>
      </c>
      <c r="R375" s="105">
        <f>Q375*VLOOKUP(C375,MAPPING!$B$24:$H$27,7,0)</f>
        <v>5659.8799999999992</v>
      </c>
      <c r="S375" s="29">
        <f>VLOOKUP(H375,MAPPING!$B$3:$D$12,3,0)</f>
        <v>1100</v>
      </c>
      <c r="T375" s="67">
        <f t="shared" si="89"/>
        <v>0</v>
      </c>
      <c r="U375" s="75">
        <v>0</v>
      </c>
      <c r="V375" s="29">
        <f>(J375*VLOOKUP(M375/J375,MAPPING!$B$15:$C$22,2,10))</f>
        <v>550</v>
      </c>
      <c r="W375" s="100">
        <v>0</v>
      </c>
      <c r="X375" s="68">
        <f>IFERROR(IF($M375&lt;6.000001,0,VLOOKUP($M375,할증료!$B:$C,2,1)),0)</f>
        <v>0</v>
      </c>
      <c r="Y375" s="67">
        <v>0</v>
      </c>
      <c r="Z375" s="29">
        <f t="shared" si="88"/>
        <v>31719.879999999997</v>
      </c>
      <c r="AB375" s="1" t="s">
        <v>2120</v>
      </c>
      <c r="AC375" s="1" t="s">
        <v>137</v>
      </c>
      <c r="AD375" s="1" t="s">
        <v>2191</v>
      </c>
      <c r="AE375" s="1" t="s">
        <v>2355</v>
      </c>
      <c r="AF375" s="1" t="s">
        <v>163</v>
      </c>
      <c r="AG375" s="1" t="s">
        <v>164</v>
      </c>
      <c r="AH375" s="1">
        <v>59713</v>
      </c>
      <c r="AI375" s="1" t="s">
        <v>161</v>
      </c>
      <c r="AJ375" s="20">
        <v>1</v>
      </c>
      <c r="AK375" s="21">
        <v>3.89</v>
      </c>
      <c r="AL375" s="21">
        <v>2.7</v>
      </c>
      <c r="AM375" s="21">
        <v>3.9</v>
      </c>
      <c r="AN375" s="1" t="s">
        <v>56</v>
      </c>
      <c r="AO375" s="21">
        <v>822.96</v>
      </c>
      <c r="AP375" s="1" t="s">
        <v>49</v>
      </c>
      <c r="AQ375" s="1" t="s">
        <v>49</v>
      </c>
      <c r="AR375" s="1" t="s">
        <v>49</v>
      </c>
      <c r="AS375" s="1" t="s">
        <v>49</v>
      </c>
      <c r="AT375" s="1" t="s">
        <v>49</v>
      </c>
      <c r="AU375" s="1" t="s">
        <v>138</v>
      </c>
      <c r="AV375" s="1" t="s">
        <v>139</v>
      </c>
      <c r="AW375" s="1" t="s">
        <v>2356</v>
      </c>
      <c r="AX375" s="1" t="s">
        <v>47</v>
      </c>
      <c r="AY375" s="1" t="s">
        <v>50</v>
      </c>
      <c r="AZ375" s="1" t="s">
        <v>2357</v>
      </c>
      <c r="BA375" s="1" t="s">
        <v>2358</v>
      </c>
      <c r="BB375" s="1" t="s">
        <v>2358</v>
      </c>
      <c r="BC375" s="1" t="s">
        <v>2196</v>
      </c>
      <c r="BD375" s="1" t="s">
        <v>51</v>
      </c>
      <c r="BE375" s="1" t="s">
        <v>179</v>
      </c>
      <c r="BF375" s="1" t="s">
        <v>52</v>
      </c>
      <c r="BG375" s="1" t="s">
        <v>53</v>
      </c>
      <c r="BH375" s="1" t="s">
        <v>47</v>
      </c>
      <c r="BI375" s="1" t="s">
        <v>159</v>
      </c>
    </row>
    <row r="376" spans="2:61" x14ac:dyDescent="0.25">
      <c r="B376" s="16">
        <f t="shared" si="90"/>
        <v>372</v>
      </c>
      <c r="C376" s="16" t="str">
        <f t="shared" si="91"/>
        <v>LHR</v>
      </c>
      <c r="D376" s="16" t="str">
        <f t="shared" si="92"/>
        <v>2025-08-15</v>
      </c>
      <c r="E376" s="16" t="str">
        <f t="shared" si="93"/>
        <v>99431913781</v>
      </c>
      <c r="F376" s="16" t="str">
        <f t="shared" si="94"/>
        <v>PGB026518195</v>
      </c>
      <c r="G376" s="16" t="str">
        <f t="shared" si="95"/>
        <v>정혜진</v>
      </c>
      <c r="H376" s="16" t="str">
        <f t="shared" si="86"/>
        <v>목록(Manifest)</v>
      </c>
      <c r="I376" s="16">
        <f t="shared" si="96"/>
        <v>113.35</v>
      </c>
      <c r="J376" s="16">
        <f t="shared" si="97"/>
        <v>1</v>
      </c>
      <c r="K376" s="43">
        <f t="shared" si="98"/>
        <v>0.77</v>
      </c>
      <c r="L376" s="43">
        <f t="shared" si="99"/>
        <v>1.9</v>
      </c>
      <c r="M376" s="43">
        <f t="shared" si="99"/>
        <v>1.9</v>
      </c>
      <c r="N376" s="43">
        <f t="shared" si="87"/>
        <v>2</v>
      </c>
      <c r="O376" s="23" t="str">
        <f t="shared" si="100"/>
        <v>PGB026518195</v>
      </c>
      <c r="P376" s="51">
        <f>VLOOKUP(C376,MAPPING!$B$24:$G$27,2,0)+(N376-0.5)/0.5*VLOOKUP(C376,MAPPING!$B$24:$G$27,4,0)</f>
        <v>14610</v>
      </c>
      <c r="Q376" s="72">
        <f>VLOOKUP(C376,MAPPING!$B$24:$G$27,6,0)</f>
        <v>4.0719439987913404</v>
      </c>
      <c r="R376" s="105">
        <f>Q376*VLOOKUP(C376,MAPPING!$B$24:$H$27,7,0)</f>
        <v>5659.8799999999992</v>
      </c>
      <c r="S376" s="29">
        <f>VLOOKUP(H376,MAPPING!$B$3:$D$12,3,0)</f>
        <v>0</v>
      </c>
      <c r="T376" s="67">
        <f t="shared" si="89"/>
        <v>0</v>
      </c>
      <c r="U376" s="75">
        <v>0</v>
      </c>
      <c r="V376" s="29">
        <f>(J376*VLOOKUP(M376/J376,MAPPING!$B$15:$C$22,2,10))</f>
        <v>0</v>
      </c>
      <c r="W376" s="100">
        <v>0</v>
      </c>
      <c r="X376" s="68">
        <f>IFERROR(IF($M376&lt;6.000001,0,VLOOKUP($M376,할증료!$B:$C,2,1)),0)</f>
        <v>0</v>
      </c>
      <c r="Y376" s="67">
        <v>0</v>
      </c>
      <c r="Z376" s="29">
        <f t="shared" si="88"/>
        <v>20269.879999999997</v>
      </c>
      <c r="AB376" s="1" t="s">
        <v>2120</v>
      </c>
      <c r="AC376" s="1" t="s">
        <v>137</v>
      </c>
      <c r="AD376" s="1" t="s">
        <v>2191</v>
      </c>
      <c r="AE376" s="1" t="s">
        <v>2359</v>
      </c>
      <c r="AF376" s="1" t="s">
        <v>2360</v>
      </c>
      <c r="AG376" s="1" t="s">
        <v>2361</v>
      </c>
      <c r="AH376" s="1">
        <v>1421</v>
      </c>
      <c r="AI376" s="1" t="s">
        <v>47</v>
      </c>
      <c r="AJ376" s="20">
        <v>1</v>
      </c>
      <c r="AK376" s="21">
        <v>0.77</v>
      </c>
      <c r="AL376" s="21">
        <v>1.9</v>
      </c>
      <c r="AM376" s="21">
        <v>1.9</v>
      </c>
      <c r="AN376" s="1" t="s">
        <v>48</v>
      </c>
      <c r="AO376" s="21">
        <v>113.35</v>
      </c>
      <c r="AP376" s="1" t="s">
        <v>49</v>
      </c>
      <c r="AQ376" s="1" t="s">
        <v>49</v>
      </c>
      <c r="AR376" s="1" t="s">
        <v>49</v>
      </c>
      <c r="AS376" s="1" t="s">
        <v>49</v>
      </c>
      <c r="AT376" s="1" t="s">
        <v>49</v>
      </c>
      <c r="AU376" s="1" t="s">
        <v>138</v>
      </c>
      <c r="AV376" s="1" t="s">
        <v>139</v>
      </c>
      <c r="AW376" s="1" t="s">
        <v>352</v>
      </c>
      <c r="AX376" s="1" t="s">
        <v>47</v>
      </c>
      <c r="AY376" s="1" t="s">
        <v>50</v>
      </c>
      <c r="AZ376" s="1" t="s">
        <v>2362</v>
      </c>
      <c r="BA376" s="1" t="s">
        <v>2363</v>
      </c>
      <c r="BB376" s="1" t="s">
        <v>2363</v>
      </c>
      <c r="BC376" s="1" t="s">
        <v>2196</v>
      </c>
      <c r="BD376" s="1" t="s">
        <v>51</v>
      </c>
      <c r="BE376" s="1" t="s">
        <v>179</v>
      </c>
      <c r="BF376" s="1" t="s">
        <v>52</v>
      </c>
      <c r="BG376" s="1" t="s">
        <v>53</v>
      </c>
      <c r="BH376" s="1" t="s">
        <v>47</v>
      </c>
      <c r="BI376" s="1" t="s">
        <v>159</v>
      </c>
    </row>
    <row r="377" spans="2:61" x14ac:dyDescent="0.25">
      <c r="B377" s="16">
        <f t="shared" si="90"/>
        <v>373</v>
      </c>
      <c r="C377" s="16" t="str">
        <f t="shared" si="91"/>
        <v>LHR</v>
      </c>
      <c r="D377" s="16" t="str">
        <f t="shared" si="92"/>
        <v>2025-08-15</v>
      </c>
      <c r="E377" s="16" t="str">
        <f t="shared" si="93"/>
        <v>99431913781</v>
      </c>
      <c r="F377" s="16" t="str">
        <f t="shared" si="94"/>
        <v>PGB026518194</v>
      </c>
      <c r="G377" s="16" t="str">
        <f t="shared" si="95"/>
        <v>박현욱</v>
      </c>
      <c r="H377" s="16" t="str">
        <f t="shared" si="86"/>
        <v>목록(Manifest)</v>
      </c>
      <c r="I377" s="16">
        <f t="shared" si="96"/>
        <v>113.35</v>
      </c>
      <c r="J377" s="16">
        <f t="shared" si="97"/>
        <v>1</v>
      </c>
      <c r="K377" s="43">
        <f t="shared" si="98"/>
        <v>0.63</v>
      </c>
      <c r="L377" s="43">
        <f t="shared" si="99"/>
        <v>0.4</v>
      </c>
      <c r="M377" s="43">
        <f t="shared" si="99"/>
        <v>0.7</v>
      </c>
      <c r="N377" s="43">
        <f t="shared" si="87"/>
        <v>1</v>
      </c>
      <c r="O377" s="23" t="str">
        <f t="shared" si="100"/>
        <v>PGB026518194</v>
      </c>
      <c r="P377" s="51">
        <f>VLOOKUP(C377,MAPPING!$B$24:$G$27,2,0)+(N377-0.5)/0.5*VLOOKUP(C377,MAPPING!$B$24:$G$27,4,0)</f>
        <v>9710</v>
      </c>
      <c r="Q377" s="72">
        <f>VLOOKUP(C377,MAPPING!$B$24:$G$27,6,0)</f>
        <v>4.0719439987913404</v>
      </c>
      <c r="R377" s="105">
        <f>Q377*VLOOKUP(C377,MAPPING!$B$24:$H$27,7,0)</f>
        <v>5659.8799999999992</v>
      </c>
      <c r="S377" s="29">
        <f>VLOOKUP(H377,MAPPING!$B$3:$D$12,3,0)</f>
        <v>0</v>
      </c>
      <c r="T377" s="67">
        <f t="shared" si="89"/>
        <v>0</v>
      </c>
      <c r="U377" s="75">
        <v>0</v>
      </c>
      <c r="V377" s="29">
        <f>(J377*VLOOKUP(M377/J377,MAPPING!$B$15:$C$22,2,10))</f>
        <v>0</v>
      </c>
      <c r="W377" s="100">
        <v>0</v>
      </c>
      <c r="X377" s="68">
        <f>IFERROR(IF($M377&lt;6.000001,0,VLOOKUP($M377,할증료!$B:$C,2,1)),0)</f>
        <v>0</v>
      </c>
      <c r="Y377" s="67">
        <v>0</v>
      </c>
      <c r="Z377" s="29">
        <f t="shared" si="88"/>
        <v>15369.88</v>
      </c>
      <c r="AB377" s="1" t="s">
        <v>2120</v>
      </c>
      <c r="AC377" s="1" t="s">
        <v>137</v>
      </c>
      <c r="AD377" s="1" t="s">
        <v>2191</v>
      </c>
      <c r="AE377" s="1" t="s">
        <v>2364</v>
      </c>
      <c r="AF377" s="1" t="s">
        <v>2365</v>
      </c>
      <c r="AG377" s="1" t="s">
        <v>2366</v>
      </c>
      <c r="AH377" s="1">
        <v>14405</v>
      </c>
      <c r="AI377" s="1" t="s">
        <v>47</v>
      </c>
      <c r="AJ377" s="20">
        <v>1</v>
      </c>
      <c r="AK377" s="21">
        <v>0.63</v>
      </c>
      <c r="AL377" s="21">
        <v>0.4</v>
      </c>
      <c r="AM377" s="21">
        <v>0.7</v>
      </c>
      <c r="AN377" s="1" t="s">
        <v>48</v>
      </c>
      <c r="AO377" s="21">
        <v>113.35</v>
      </c>
      <c r="AP377" s="1" t="s">
        <v>49</v>
      </c>
      <c r="AQ377" s="1" t="s">
        <v>49</v>
      </c>
      <c r="AR377" s="1" t="s">
        <v>49</v>
      </c>
      <c r="AS377" s="1" t="s">
        <v>49</v>
      </c>
      <c r="AT377" s="1" t="s">
        <v>49</v>
      </c>
      <c r="AU377" s="1" t="s">
        <v>138</v>
      </c>
      <c r="AV377" s="1" t="s">
        <v>139</v>
      </c>
      <c r="AW377" s="1" t="s">
        <v>352</v>
      </c>
      <c r="AX377" s="1" t="s">
        <v>47</v>
      </c>
      <c r="AY377" s="1" t="s">
        <v>50</v>
      </c>
      <c r="AZ377" s="1" t="s">
        <v>2367</v>
      </c>
      <c r="BA377" s="1" t="s">
        <v>2368</v>
      </c>
      <c r="BB377" s="1" t="s">
        <v>2368</v>
      </c>
      <c r="BC377" s="1" t="s">
        <v>2196</v>
      </c>
      <c r="BD377" s="1" t="s">
        <v>51</v>
      </c>
      <c r="BE377" s="1" t="s">
        <v>179</v>
      </c>
      <c r="BF377" s="1" t="s">
        <v>52</v>
      </c>
      <c r="BG377" s="1" t="s">
        <v>53</v>
      </c>
      <c r="BH377" s="1" t="s">
        <v>47</v>
      </c>
      <c r="BI377" s="1" t="s">
        <v>159</v>
      </c>
    </row>
    <row r="378" spans="2:61" x14ac:dyDescent="0.25">
      <c r="B378" s="16">
        <f t="shared" si="90"/>
        <v>374</v>
      </c>
      <c r="C378" s="16" t="str">
        <f t="shared" si="91"/>
        <v>LHR</v>
      </c>
      <c r="D378" s="16" t="str">
        <f t="shared" si="92"/>
        <v>2025-08-15</v>
      </c>
      <c r="E378" s="16" t="str">
        <f t="shared" si="93"/>
        <v>99431913781</v>
      </c>
      <c r="F378" s="16" t="str">
        <f t="shared" si="94"/>
        <v>PGB026518184</v>
      </c>
      <c r="G378" s="16" t="str">
        <f t="shared" si="95"/>
        <v>유동현</v>
      </c>
      <c r="H378" s="16" t="str">
        <f t="shared" si="86"/>
        <v>일반(목록배제,Normal-Manifest Exception)</v>
      </c>
      <c r="I378" s="16">
        <f t="shared" si="96"/>
        <v>131.5</v>
      </c>
      <c r="J378" s="16">
        <f t="shared" si="97"/>
        <v>1</v>
      </c>
      <c r="K378" s="43">
        <f t="shared" si="98"/>
        <v>2.12</v>
      </c>
      <c r="L378" s="43">
        <f t="shared" si="99"/>
        <v>1.9</v>
      </c>
      <c r="M378" s="43">
        <f t="shared" si="99"/>
        <v>2.2000000000000002</v>
      </c>
      <c r="N378" s="43">
        <f t="shared" si="87"/>
        <v>2.5</v>
      </c>
      <c r="O378" s="23" t="str">
        <f t="shared" si="100"/>
        <v>PGB026518184</v>
      </c>
      <c r="P378" s="51">
        <f>VLOOKUP(C378,MAPPING!$B$24:$G$27,2,0)+(N378-0.5)/0.5*VLOOKUP(C378,MAPPING!$B$24:$G$27,4,0)</f>
        <v>17060</v>
      </c>
      <c r="Q378" s="72">
        <f>VLOOKUP(C378,MAPPING!$B$24:$G$27,6,0)</f>
        <v>4.0719439987913404</v>
      </c>
      <c r="R378" s="105">
        <f>Q378*VLOOKUP(C378,MAPPING!$B$24:$H$27,7,0)</f>
        <v>5659.8799999999992</v>
      </c>
      <c r="S378" s="29">
        <f>VLOOKUP(H378,MAPPING!$B$3:$D$12,3,0)</f>
        <v>1100</v>
      </c>
      <c r="T378" s="67">
        <f t="shared" si="89"/>
        <v>0</v>
      </c>
      <c r="U378" s="75">
        <v>0</v>
      </c>
      <c r="V378" s="29">
        <f>(J378*VLOOKUP(M378/J378,MAPPING!$B$15:$C$22,2,10))</f>
        <v>550</v>
      </c>
      <c r="W378" s="100">
        <v>0</v>
      </c>
      <c r="X378" s="68">
        <f>IFERROR(IF($M378&lt;6.000001,0,VLOOKUP($M378,할증료!$B:$C,2,1)),0)</f>
        <v>0</v>
      </c>
      <c r="Y378" s="67">
        <v>0</v>
      </c>
      <c r="Z378" s="29">
        <f t="shared" si="88"/>
        <v>24369.879999999997</v>
      </c>
      <c r="AB378" s="1" t="s">
        <v>2120</v>
      </c>
      <c r="AC378" s="1" t="s">
        <v>137</v>
      </c>
      <c r="AD378" s="1" t="s">
        <v>2191</v>
      </c>
      <c r="AE378" s="1" t="s">
        <v>2369</v>
      </c>
      <c r="AF378" s="1" t="s">
        <v>278</v>
      </c>
      <c r="AG378" s="1" t="s">
        <v>279</v>
      </c>
      <c r="AH378" s="1">
        <v>8275</v>
      </c>
      <c r="AI378" s="1" t="s">
        <v>2370</v>
      </c>
      <c r="AJ378" s="20">
        <v>1</v>
      </c>
      <c r="AK378" s="21">
        <v>2.12</v>
      </c>
      <c r="AL378" s="21">
        <v>1.9</v>
      </c>
      <c r="AM378" s="21">
        <v>2.2000000000000002</v>
      </c>
      <c r="AN378" s="1" t="s">
        <v>54</v>
      </c>
      <c r="AO378" s="21">
        <v>131.5</v>
      </c>
      <c r="AP378" s="1" t="s">
        <v>49</v>
      </c>
      <c r="AQ378" s="1" t="s">
        <v>49</v>
      </c>
      <c r="AR378" s="1" t="s">
        <v>49</v>
      </c>
      <c r="AS378" s="1" t="s">
        <v>49</v>
      </c>
      <c r="AT378" s="1" t="s">
        <v>49</v>
      </c>
      <c r="AU378" s="1" t="s">
        <v>138</v>
      </c>
      <c r="AV378" s="1" t="s">
        <v>139</v>
      </c>
      <c r="AW378" s="1" t="s">
        <v>2371</v>
      </c>
      <c r="AX378" s="1" t="s">
        <v>47</v>
      </c>
      <c r="AY378" s="1" t="s">
        <v>50</v>
      </c>
      <c r="AZ378" s="1" t="s">
        <v>2372</v>
      </c>
      <c r="BA378" s="1" t="s">
        <v>2373</v>
      </c>
      <c r="BB378" s="1" t="s">
        <v>2373</v>
      </c>
      <c r="BC378" s="1" t="s">
        <v>2196</v>
      </c>
      <c r="BD378" s="1" t="s">
        <v>51</v>
      </c>
      <c r="BE378" s="1" t="s">
        <v>179</v>
      </c>
      <c r="BF378" s="1" t="s">
        <v>52</v>
      </c>
      <c r="BG378" s="1" t="s">
        <v>53</v>
      </c>
      <c r="BH378" s="1" t="s">
        <v>47</v>
      </c>
      <c r="BI378" s="1" t="s">
        <v>159</v>
      </c>
    </row>
    <row r="379" spans="2:61" x14ac:dyDescent="0.25">
      <c r="B379" s="16">
        <f t="shared" si="90"/>
        <v>375</v>
      </c>
      <c r="C379" s="16" t="str">
        <f t="shared" si="91"/>
        <v>LHR</v>
      </c>
      <c r="D379" s="16" t="str">
        <f t="shared" si="92"/>
        <v>2025-08-15</v>
      </c>
      <c r="E379" s="16" t="str">
        <f t="shared" si="93"/>
        <v>99431913781</v>
      </c>
      <c r="F379" s="16" t="str">
        <f t="shared" si="94"/>
        <v>PGB026518176</v>
      </c>
      <c r="G379" s="16" t="str">
        <f t="shared" si="95"/>
        <v>김대솔</v>
      </c>
      <c r="H379" s="16" t="str">
        <f t="shared" si="86"/>
        <v>목록(Manifest)</v>
      </c>
      <c r="I379" s="16">
        <f t="shared" si="96"/>
        <v>145.49</v>
      </c>
      <c r="J379" s="16">
        <f t="shared" si="97"/>
        <v>1</v>
      </c>
      <c r="K379" s="43">
        <f t="shared" si="98"/>
        <v>1.03</v>
      </c>
      <c r="L379" s="43">
        <f t="shared" si="99"/>
        <v>2.1</v>
      </c>
      <c r="M379" s="43">
        <f t="shared" si="99"/>
        <v>2.1</v>
      </c>
      <c r="N379" s="43">
        <f t="shared" si="87"/>
        <v>2.5</v>
      </c>
      <c r="O379" s="23" t="str">
        <f t="shared" si="100"/>
        <v>PGB026518176</v>
      </c>
      <c r="P379" s="51">
        <f>VLOOKUP(C379,MAPPING!$B$24:$G$27,2,0)+(N379-0.5)/0.5*VLOOKUP(C379,MAPPING!$B$24:$G$27,4,0)</f>
        <v>17060</v>
      </c>
      <c r="Q379" s="72">
        <f>VLOOKUP(C379,MAPPING!$B$24:$G$27,6,0)</f>
        <v>4.0719439987913404</v>
      </c>
      <c r="R379" s="105">
        <f>Q379*VLOOKUP(C379,MAPPING!$B$24:$H$27,7,0)</f>
        <v>5659.8799999999992</v>
      </c>
      <c r="S379" s="29">
        <f>VLOOKUP(H379,MAPPING!$B$3:$D$12,3,0)</f>
        <v>0</v>
      </c>
      <c r="T379" s="67">
        <f t="shared" si="89"/>
        <v>0</v>
      </c>
      <c r="U379" s="75">
        <v>0</v>
      </c>
      <c r="V379" s="29">
        <f>(J379*VLOOKUP(M379/J379,MAPPING!$B$15:$C$22,2,10))</f>
        <v>550</v>
      </c>
      <c r="W379" s="100">
        <v>0</v>
      </c>
      <c r="X379" s="68">
        <f>IFERROR(IF($M379&lt;6.000001,0,VLOOKUP($M379,할증료!$B:$C,2,1)),0)</f>
        <v>0</v>
      </c>
      <c r="Y379" s="67">
        <v>0</v>
      </c>
      <c r="Z379" s="29">
        <f t="shared" si="88"/>
        <v>23269.879999999997</v>
      </c>
      <c r="AB379" s="1" t="s">
        <v>2120</v>
      </c>
      <c r="AC379" s="1" t="s">
        <v>137</v>
      </c>
      <c r="AD379" s="1" t="s">
        <v>2191</v>
      </c>
      <c r="AE379" s="1" t="s">
        <v>2374</v>
      </c>
      <c r="AF379" s="1" t="s">
        <v>330</v>
      </c>
      <c r="AG379" s="1" t="s">
        <v>331</v>
      </c>
      <c r="AH379" s="1">
        <v>41543</v>
      </c>
      <c r="AI379" s="1" t="s">
        <v>47</v>
      </c>
      <c r="AJ379" s="20">
        <v>1</v>
      </c>
      <c r="AK379" s="21">
        <v>1.03</v>
      </c>
      <c r="AL379" s="21">
        <v>2.1</v>
      </c>
      <c r="AM379" s="21">
        <v>2.1</v>
      </c>
      <c r="AN379" s="1" t="s">
        <v>48</v>
      </c>
      <c r="AO379" s="21">
        <v>145.49</v>
      </c>
      <c r="AP379" s="1" t="s">
        <v>49</v>
      </c>
      <c r="AQ379" s="1" t="s">
        <v>49</v>
      </c>
      <c r="AR379" s="1" t="s">
        <v>49</v>
      </c>
      <c r="AS379" s="1" t="s">
        <v>49</v>
      </c>
      <c r="AT379" s="1" t="s">
        <v>49</v>
      </c>
      <c r="AU379" s="1" t="s">
        <v>138</v>
      </c>
      <c r="AV379" s="1" t="s">
        <v>139</v>
      </c>
      <c r="AW379" s="1" t="s">
        <v>2375</v>
      </c>
      <c r="AX379" s="1" t="s">
        <v>47</v>
      </c>
      <c r="AY379" s="1" t="s">
        <v>50</v>
      </c>
      <c r="AZ379" s="1" t="s">
        <v>2376</v>
      </c>
      <c r="BA379" s="1" t="s">
        <v>2377</v>
      </c>
      <c r="BB379" s="1" t="s">
        <v>2377</v>
      </c>
      <c r="BC379" s="1" t="s">
        <v>2196</v>
      </c>
      <c r="BD379" s="1" t="s">
        <v>51</v>
      </c>
      <c r="BE379" s="1" t="s">
        <v>179</v>
      </c>
      <c r="BF379" s="1" t="s">
        <v>52</v>
      </c>
      <c r="BG379" s="1" t="s">
        <v>53</v>
      </c>
      <c r="BH379" s="1" t="s">
        <v>47</v>
      </c>
      <c r="BI379" s="1" t="s">
        <v>159</v>
      </c>
    </row>
    <row r="380" spans="2:61" x14ac:dyDescent="0.25">
      <c r="B380" s="16">
        <f t="shared" si="90"/>
        <v>376</v>
      </c>
      <c r="C380" s="16" t="str">
        <f t="shared" si="91"/>
        <v>LHR</v>
      </c>
      <c r="D380" s="16" t="str">
        <f t="shared" si="92"/>
        <v>2025-08-15</v>
      </c>
      <c r="E380" s="16" t="str">
        <f t="shared" si="93"/>
        <v>99431913781</v>
      </c>
      <c r="F380" s="16" t="str">
        <f t="shared" si="94"/>
        <v>PGB026518159</v>
      </c>
      <c r="G380" s="16" t="str">
        <f t="shared" si="95"/>
        <v>홍성현</v>
      </c>
      <c r="H380" s="16" t="str">
        <f t="shared" si="86"/>
        <v>간이(Simple)</v>
      </c>
      <c r="I380" s="16">
        <f t="shared" si="96"/>
        <v>192.35</v>
      </c>
      <c r="J380" s="16">
        <f t="shared" si="97"/>
        <v>1</v>
      </c>
      <c r="K380" s="43">
        <f t="shared" si="98"/>
        <v>17.690000000000001</v>
      </c>
      <c r="L380" s="43">
        <f t="shared" si="99"/>
        <v>7.2</v>
      </c>
      <c r="M380" s="43">
        <f t="shared" si="99"/>
        <v>18</v>
      </c>
      <c r="N380" s="43">
        <f t="shared" si="87"/>
        <v>18</v>
      </c>
      <c r="O380" s="23" t="str">
        <f t="shared" si="100"/>
        <v>PGB026518159</v>
      </c>
      <c r="P380" s="51">
        <f>VLOOKUP(C380,MAPPING!$B$24:$G$27,2,0)+(N380-0.5)/0.5*VLOOKUP(C380,MAPPING!$B$24:$G$27,4,0)</f>
        <v>93010</v>
      </c>
      <c r="Q380" s="72">
        <f>VLOOKUP(C380,MAPPING!$B$24:$G$27,6,0)</f>
        <v>4.0719439987913404</v>
      </c>
      <c r="R380" s="105">
        <f>Q380*VLOOKUP(C380,MAPPING!$B$24:$H$27,7,0)</f>
        <v>5659.8799999999992</v>
      </c>
      <c r="S380" s="29">
        <f>VLOOKUP(H380,MAPPING!$B$3:$D$12,3,0)</f>
        <v>1100</v>
      </c>
      <c r="T380" s="67">
        <f t="shared" si="89"/>
        <v>0</v>
      </c>
      <c r="U380" s="75">
        <v>0</v>
      </c>
      <c r="V380" s="29">
        <f>(J380*VLOOKUP(M380/J380,MAPPING!$B$15:$C$22,2,10))</f>
        <v>4500</v>
      </c>
      <c r="W380" s="100">
        <v>0</v>
      </c>
      <c r="X380" s="68">
        <f>IFERROR(IF($M380&lt;6.000001,0,VLOOKUP($M380,할증료!$B:$C,2,1)),0)</f>
        <v>1300</v>
      </c>
      <c r="Y380" s="67">
        <v>0</v>
      </c>
      <c r="Z380" s="29">
        <f t="shared" si="88"/>
        <v>105569.88</v>
      </c>
      <c r="AB380" s="1" t="s">
        <v>2120</v>
      </c>
      <c r="AC380" s="1" t="s">
        <v>137</v>
      </c>
      <c r="AD380" s="1" t="s">
        <v>2191</v>
      </c>
      <c r="AE380" s="1" t="s">
        <v>2378</v>
      </c>
      <c r="AF380" s="1" t="s">
        <v>300</v>
      </c>
      <c r="AG380" s="1" t="s">
        <v>301</v>
      </c>
      <c r="AH380" s="1">
        <v>6607</v>
      </c>
      <c r="AI380" s="1" t="s">
        <v>47</v>
      </c>
      <c r="AJ380" s="20">
        <v>1</v>
      </c>
      <c r="AK380" s="21">
        <v>17.690000000000001</v>
      </c>
      <c r="AL380" s="21">
        <v>7.2</v>
      </c>
      <c r="AM380" s="21">
        <v>18</v>
      </c>
      <c r="AN380" s="1" t="s">
        <v>56</v>
      </c>
      <c r="AO380" s="21">
        <v>192.35</v>
      </c>
      <c r="AP380" s="1" t="s">
        <v>49</v>
      </c>
      <c r="AQ380" s="1" t="s">
        <v>49</v>
      </c>
      <c r="AR380" s="1" t="s">
        <v>49</v>
      </c>
      <c r="AS380" s="1" t="s">
        <v>49</v>
      </c>
      <c r="AT380" s="1" t="s">
        <v>49</v>
      </c>
      <c r="AU380" s="1" t="s">
        <v>138</v>
      </c>
      <c r="AV380" s="1" t="s">
        <v>139</v>
      </c>
      <c r="AW380" s="1" t="s">
        <v>2379</v>
      </c>
      <c r="AX380" s="1" t="s">
        <v>47</v>
      </c>
      <c r="AY380" s="1" t="s">
        <v>50</v>
      </c>
      <c r="AZ380" s="1" t="s">
        <v>2380</v>
      </c>
      <c r="BA380" s="1" t="s">
        <v>2381</v>
      </c>
      <c r="BB380" s="1" t="s">
        <v>2381</v>
      </c>
      <c r="BC380" s="1" t="s">
        <v>2196</v>
      </c>
      <c r="BD380" s="1" t="s">
        <v>51</v>
      </c>
      <c r="BE380" s="1" t="s">
        <v>179</v>
      </c>
      <c r="BF380" s="1" t="s">
        <v>52</v>
      </c>
      <c r="BG380" s="1" t="s">
        <v>53</v>
      </c>
      <c r="BH380" s="1" t="s">
        <v>47</v>
      </c>
      <c r="BI380" s="1" t="s">
        <v>159</v>
      </c>
    </row>
    <row r="381" spans="2:61" x14ac:dyDescent="0.25">
      <c r="B381" s="16">
        <f t="shared" si="90"/>
        <v>377</v>
      </c>
      <c r="C381" s="16" t="str">
        <f t="shared" si="91"/>
        <v>LHR</v>
      </c>
      <c r="D381" s="16" t="str">
        <f t="shared" si="92"/>
        <v>2025-08-15</v>
      </c>
      <c r="E381" s="16" t="str">
        <f t="shared" si="93"/>
        <v>99431913781</v>
      </c>
      <c r="F381" s="16" t="str">
        <f t="shared" si="94"/>
        <v>PGB026518119</v>
      </c>
      <c r="G381" s="16" t="str">
        <f t="shared" si="95"/>
        <v>김익희</v>
      </c>
      <c r="H381" s="16" t="str">
        <f t="shared" si="86"/>
        <v>목록(Manifest)</v>
      </c>
      <c r="I381" s="16">
        <f t="shared" si="96"/>
        <v>140.03</v>
      </c>
      <c r="J381" s="16">
        <f t="shared" si="97"/>
        <v>1</v>
      </c>
      <c r="K381" s="43">
        <f t="shared" si="98"/>
        <v>1.1200000000000001</v>
      </c>
      <c r="L381" s="43">
        <f t="shared" si="99"/>
        <v>2.5</v>
      </c>
      <c r="M381" s="43">
        <f t="shared" si="99"/>
        <v>2.5</v>
      </c>
      <c r="N381" s="43">
        <f t="shared" si="87"/>
        <v>2.5</v>
      </c>
      <c r="O381" s="23" t="str">
        <f t="shared" si="100"/>
        <v>PGB026518119</v>
      </c>
      <c r="P381" s="51">
        <f>VLOOKUP(C381,MAPPING!$B$24:$G$27,2,0)+(N381-0.5)/0.5*VLOOKUP(C381,MAPPING!$B$24:$G$27,4,0)</f>
        <v>17060</v>
      </c>
      <c r="Q381" s="72">
        <f>VLOOKUP(C381,MAPPING!$B$24:$G$27,6,0)</f>
        <v>4.0719439987913404</v>
      </c>
      <c r="R381" s="105">
        <f>Q381*VLOOKUP(C381,MAPPING!$B$24:$H$27,7,0)</f>
        <v>5659.8799999999992</v>
      </c>
      <c r="S381" s="29">
        <f>VLOOKUP(H381,MAPPING!$B$3:$D$12,3,0)</f>
        <v>0</v>
      </c>
      <c r="T381" s="67">
        <f t="shared" si="89"/>
        <v>0</v>
      </c>
      <c r="U381" s="75">
        <v>0</v>
      </c>
      <c r="V381" s="29">
        <f>(J381*VLOOKUP(M381/J381,MAPPING!$B$15:$C$22,2,10))</f>
        <v>550</v>
      </c>
      <c r="W381" s="100">
        <v>0</v>
      </c>
      <c r="X381" s="68">
        <f>IFERROR(IF($M381&lt;6.000001,0,VLOOKUP($M381,할증료!$B:$C,2,1)),0)</f>
        <v>0</v>
      </c>
      <c r="Y381" s="67">
        <v>0</v>
      </c>
      <c r="Z381" s="29">
        <f t="shared" si="88"/>
        <v>23269.879999999997</v>
      </c>
      <c r="AB381" s="1" t="s">
        <v>2120</v>
      </c>
      <c r="AC381" s="1" t="s">
        <v>137</v>
      </c>
      <c r="AD381" s="1" t="s">
        <v>2191</v>
      </c>
      <c r="AE381" s="1" t="s">
        <v>2382</v>
      </c>
      <c r="AF381" s="1" t="s">
        <v>2383</v>
      </c>
      <c r="AG381" s="1" t="s">
        <v>2384</v>
      </c>
      <c r="AH381" s="1">
        <v>15004</v>
      </c>
      <c r="AI381" s="1" t="s">
        <v>47</v>
      </c>
      <c r="AJ381" s="20">
        <v>1</v>
      </c>
      <c r="AK381" s="21">
        <v>1.1200000000000001</v>
      </c>
      <c r="AL381" s="21">
        <v>2.5</v>
      </c>
      <c r="AM381" s="21">
        <v>2.5</v>
      </c>
      <c r="AN381" s="1" t="s">
        <v>48</v>
      </c>
      <c r="AO381" s="21">
        <v>140.03</v>
      </c>
      <c r="AP381" s="1" t="s">
        <v>49</v>
      </c>
      <c r="AQ381" s="1" t="s">
        <v>49</v>
      </c>
      <c r="AR381" s="1" t="s">
        <v>49</v>
      </c>
      <c r="AS381" s="1" t="s">
        <v>49</v>
      </c>
      <c r="AT381" s="1" t="s">
        <v>49</v>
      </c>
      <c r="AU381" s="1" t="s">
        <v>138</v>
      </c>
      <c r="AV381" s="1" t="s">
        <v>139</v>
      </c>
      <c r="AW381" s="1" t="s">
        <v>2385</v>
      </c>
      <c r="AX381" s="1" t="s">
        <v>47</v>
      </c>
      <c r="AY381" s="1" t="s">
        <v>50</v>
      </c>
      <c r="AZ381" s="1" t="s">
        <v>2386</v>
      </c>
      <c r="BA381" s="1" t="s">
        <v>2387</v>
      </c>
      <c r="BB381" s="1" t="s">
        <v>2387</v>
      </c>
      <c r="BC381" s="1" t="s">
        <v>2196</v>
      </c>
      <c r="BD381" s="1" t="s">
        <v>51</v>
      </c>
      <c r="BE381" s="1" t="s">
        <v>179</v>
      </c>
      <c r="BF381" s="1" t="s">
        <v>52</v>
      </c>
      <c r="BG381" s="1" t="s">
        <v>53</v>
      </c>
      <c r="BH381" s="1" t="s">
        <v>47</v>
      </c>
      <c r="BI381" s="1" t="s">
        <v>159</v>
      </c>
    </row>
    <row r="382" spans="2:61" x14ac:dyDescent="0.25">
      <c r="B382" s="16">
        <f t="shared" si="90"/>
        <v>378</v>
      </c>
      <c r="C382" s="16" t="str">
        <f t="shared" si="91"/>
        <v>LHR</v>
      </c>
      <c r="D382" s="16" t="str">
        <f t="shared" si="92"/>
        <v>2025-08-15</v>
      </c>
      <c r="E382" s="16" t="str">
        <f t="shared" si="93"/>
        <v>99431913781</v>
      </c>
      <c r="F382" s="16" t="str">
        <f t="shared" si="94"/>
        <v>PGB026518094</v>
      </c>
      <c r="G382" s="16" t="str">
        <f t="shared" si="95"/>
        <v>고재현</v>
      </c>
      <c r="H382" s="16" t="str">
        <f t="shared" si="86"/>
        <v>목록(Manifest)</v>
      </c>
      <c r="I382" s="16">
        <f t="shared" si="96"/>
        <v>113.35</v>
      </c>
      <c r="J382" s="16">
        <f t="shared" si="97"/>
        <v>1</v>
      </c>
      <c r="K382" s="43">
        <f t="shared" si="98"/>
        <v>0.81</v>
      </c>
      <c r="L382" s="43">
        <f t="shared" si="99"/>
        <v>1.8</v>
      </c>
      <c r="M382" s="43">
        <f t="shared" si="99"/>
        <v>1.8</v>
      </c>
      <c r="N382" s="43">
        <f t="shared" si="87"/>
        <v>2</v>
      </c>
      <c r="O382" s="23" t="str">
        <f t="shared" si="100"/>
        <v>PGB026518094</v>
      </c>
      <c r="P382" s="51">
        <f>VLOOKUP(C382,MAPPING!$B$24:$G$27,2,0)+(N382-0.5)/0.5*VLOOKUP(C382,MAPPING!$B$24:$G$27,4,0)</f>
        <v>14610</v>
      </c>
      <c r="Q382" s="72">
        <f>VLOOKUP(C382,MAPPING!$B$24:$G$27,6,0)</f>
        <v>4.0719439987913404</v>
      </c>
      <c r="R382" s="105">
        <f>Q382*VLOOKUP(C382,MAPPING!$B$24:$H$27,7,0)</f>
        <v>5659.8799999999992</v>
      </c>
      <c r="S382" s="29">
        <f>VLOOKUP(H382,MAPPING!$B$3:$D$12,3,0)</f>
        <v>0</v>
      </c>
      <c r="T382" s="67">
        <f t="shared" si="89"/>
        <v>0</v>
      </c>
      <c r="U382" s="75">
        <v>0</v>
      </c>
      <c r="V382" s="29">
        <f>(J382*VLOOKUP(M382/J382,MAPPING!$B$15:$C$22,2,10))</f>
        <v>0</v>
      </c>
      <c r="W382" s="100">
        <v>0</v>
      </c>
      <c r="X382" s="68">
        <f>IFERROR(IF($M382&lt;6.000001,0,VLOOKUP($M382,할증료!$B:$C,2,1)),0)</f>
        <v>0</v>
      </c>
      <c r="Y382" s="67">
        <v>0</v>
      </c>
      <c r="Z382" s="29">
        <f t="shared" si="88"/>
        <v>20269.879999999997</v>
      </c>
      <c r="AB382" s="1" t="s">
        <v>2120</v>
      </c>
      <c r="AC382" s="1" t="s">
        <v>137</v>
      </c>
      <c r="AD382" s="1" t="s">
        <v>2191</v>
      </c>
      <c r="AE382" s="1" t="s">
        <v>2388</v>
      </c>
      <c r="AF382" s="1" t="s">
        <v>2389</v>
      </c>
      <c r="AG382" s="1" t="s">
        <v>2390</v>
      </c>
      <c r="AH382" s="1">
        <v>8774</v>
      </c>
      <c r="AI382" s="1" t="s">
        <v>47</v>
      </c>
      <c r="AJ382" s="20">
        <v>1</v>
      </c>
      <c r="AK382" s="21">
        <v>0.81</v>
      </c>
      <c r="AL382" s="21">
        <v>1.8</v>
      </c>
      <c r="AM382" s="21">
        <v>1.8</v>
      </c>
      <c r="AN382" s="1" t="s">
        <v>48</v>
      </c>
      <c r="AO382" s="21">
        <v>113.35</v>
      </c>
      <c r="AP382" s="1" t="s">
        <v>49</v>
      </c>
      <c r="AQ382" s="1" t="s">
        <v>49</v>
      </c>
      <c r="AR382" s="1" t="s">
        <v>49</v>
      </c>
      <c r="AS382" s="1" t="s">
        <v>49</v>
      </c>
      <c r="AT382" s="1" t="s">
        <v>49</v>
      </c>
      <c r="AU382" s="1" t="s">
        <v>138</v>
      </c>
      <c r="AV382" s="1" t="s">
        <v>139</v>
      </c>
      <c r="AW382" s="1" t="s">
        <v>352</v>
      </c>
      <c r="AX382" s="1" t="s">
        <v>47</v>
      </c>
      <c r="AY382" s="1" t="s">
        <v>50</v>
      </c>
      <c r="AZ382" s="1" t="s">
        <v>2391</v>
      </c>
      <c r="BA382" s="1" t="s">
        <v>2392</v>
      </c>
      <c r="BB382" s="1" t="s">
        <v>2392</v>
      </c>
      <c r="BC382" s="1" t="s">
        <v>2196</v>
      </c>
      <c r="BD382" s="1" t="s">
        <v>51</v>
      </c>
      <c r="BE382" s="1" t="s">
        <v>179</v>
      </c>
      <c r="BF382" s="1" t="s">
        <v>52</v>
      </c>
      <c r="BG382" s="1" t="s">
        <v>53</v>
      </c>
      <c r="BH382" s="1" t="s">
        <v>47</v>
      </c>
      <c r="BI382" s="1" t="s">
        <v>159</v>
      </c>
    </row>
    <row r="383" spans="2:61" x14ac:dyDescent="0.25">
      <c r="B383" s="16">
        <f t="shared" si="90"/>
        <v>379</v>
      </c>
      <c r="C383" s="16" t="str">
        <f t="shared" si="91"/>
        <v>LHR</v>
      </c>
      <c r="D383" s="16" t="str">
        <f t="shared" si="92"/>
        <v>2025-08-15</v>
      </c>
      <c r="E383" s="16" t="str">
        <f t="shared" si="93"/>
        <v>99431913781</v>
      </c>
      <c r="F383" s="16" t="str">
        <f t="shared" si="94"/>
        <v>PGB026517952</v>
      </c>
      <c r="G383" s="16" t="str">
        <f t="shared" si="95"/>
        <v>전영지</v>
      </c>
      <c r="H383" s="16" t="str">
        <f t="shared" si="86"/>
        <v>목록(Manifest)</v>
      </c>
      <c r="I383" s="16">
        <f t="shared" si="96"/>
        <v>85.37</v>
      </c>
      <c r="J383" s="16">
        <f t="shared" si="97"/>
        <v>1</v>
      </c>
      <c r="K383" s="43">
        <f t="shared" si="98"/>
        <v>3.42</v>
      </c>
      <c r="L383" s="43">
        <f t="shared" si="99"/>
        <v>5</v>
      </c>
      <c r="M383" s="43">
        <f t="shared" si="99"/>
        <v>5</v>
      </c>
      <c r="N383" s="43">
        <f t="shared" si="87"/>
        <v>5</v>
      </c>
      <c r="O383" s="23" t="str">
        <f t="shared" si="100"/>
        <v>PGB026517952</v>
      </c>
      <c r="P383" s="51">
        <f>VLOOKUP(C383,MAPPING!$B$24:$G$27,2,0)+(N383-0.5)/0.5*VLOOKUP(C383,MAPPING!$B$24:$G$27,4,0)</f>
        <v>29310</v>
      </c>
      <c r="Q383" s="72">
        <f>VLOOKUP(C383,MAPPING!$B$24:$G$27,6,0)</f>
        <v>4.0719439987913404</v>
      </c>
      <c r="R383" s="105">
        <f>Q383*VLOOKUP(C383,MAPPING!$B$24:$H$27,7,0)</f>
        <v>5659.8799999999992</v>
      </c>
      <c r="S383" s="29">
        <f>VLOOKUP(H383,MAPPING!$B$3:$D$12,3,0)</f>
        <v>0</v>
      </c>
      <c r="T383" s="67">
        <f t="shared" si="89"/>
        <v>0</v>
      </c>
      <c r="U383" s="75">
        <v>0</v>
      </c>
      <c r="V383" s="29">
        <f>(J383*VLOOKUP(M383/J383,MAPPING!$B$15:$C$22,2,10))</f>
        <v>1200</v>
      </c>
      <c r="W383" s="100">
        <v>0</v>
      </c>
      <c r="X383" s="68">
        <f>IFERROR(IF($M383&lt;6.000001,0,VLOOKUP($M383,할증료!$B:$C,2,1)),0)</f>
        <v>0</v>
      </c>
      <c r="Y383" s="67">
        <v>0</v>
      </c>
      <c r="Z383" s="29">
        <f t="shared" si="88"/>
        <v>36169.879999999997</v>
      </c>
      <c r="AB383" s="1" t="s">
        <v>2120</v>
      </c>
      <c r="AC383" s="1" t="s">
        <v>137</v>
      </c>
      <c r="AD383" s="1" t="s">
        <v>2191</v>
      </c>
      <c r="AE383" s="1" t="s">
        <v>2393</v>
      </c>
      <c r="AF383" s="1" t="s">
        <v>316</v>
      </c>
      <c r="AG383" s="1" t="s">
        <v>332</v>
      </c>
      <c r="AH383" s="1">
        <v>63578</v>
      </c>
      <c r="AI383" s="1" t="s">
        <v>47</v>
      </c>
      <c r="AJ383" s="20">
        <v>1</v>
      </c>
      <c r="AK383" s="21">
        <v>3.42</v>
      </c>
      <c r="AL383" s="21">
        <v>5</v>
      </c>
      <c r="AM383" s="21">
        <v>5</v>
      </c>
      <c r="AN383" s="1" t="s">
        <v>48</v>
      </c>
      <c r="AO383" s="21">
        <v>85.37</v>
      </c>
      <c r="AP383" s="1" t="s">
        <v>49</v>
      </c>
      <c r="AQ383" s="1" t="s">
        <v>49</v>
      </c>
      <c r="AR383" s="1" t="s">
        <v>49</v>
      </c>
      <c r="AS383" s="1" t="s">
        <v>49</v>
      </c>
      <c r="AT383" s="1" t="s">
        <v>49</v>
      </c>
      <c r="AU383" s="1" t="s">
        <v>138</v>
      </c>
      <c r="AV383" s="1" t="s">
        <v>139</v>
      </c>
      <c r="AW383" s="1" t="s">
        <v>2394</v>
      </c>
      <c r="AX383" s="1" t="s">
        <v>47</v>
      </c>
      <c r="AY383" s="1" t="s">
        <v>50</v>
      </c>
      <c r="AZ383" s="1" t="s">
        <v>2395</v>
      </c>
      <c r="BA383" s="1" t="s">
        <v>2396</v>
      </c>
      <c r="BB383" s="1" t="s">
        <v>2396</v>
      </c>
      <c r="BC383" s="1" t="s">
        <v>2196</v>
      </c>
      <c r="BD383" s="1" t="s">
        <v>51</v>
      </c>
      <c r="BE383" s="1" t="s">
        <v>179</v>
      </c>
      <c r="BF383" s="1" t="s">
        <v>52</v>
      </c>
      <c r="BG383" s="1" t="s">
        <v>53</v>
      </c>
      <c r="BH383" s="1" t="s">
        <v>47</v>
      </c>
      <c r="BI383" s="1" t="s">
        <v>159</v>
      </c>
    </row>
    <row r="384" spans="2:61" x14ac:dyDescent="0.25">
      <c r="B384" s="16">
        <f t="shared" si="90"/>
        <v>380</v>
      </c>
      <c r="C384" s="16" t="str">
        <f t="shared" si="91"/>
        <v>LHR</v>
      </c>
      <c r="D384" s="16" t="str">
        <f t="shared" si="92"/>
        <v>2025-08-15</v>
      </c>
      <c r="E384" s="16" t="str">
        <f t="shared" si="93"/>
        <v>99431913781</v>
      </c>
      <c r="F384" s="16" t="str">
        <f t="shared" si="94"/>
        <v>PGB026517839</v>
      </c>
      <c r="G384" s="16" t="str">
        <f t="shared" si="95"/>
        <v>양금빈</v>
      </c>
      <c r="H384" s="16" t="str">
        <f t="shared" si="86"/>
        <v>목록(Manifest)</v>
      </c>
      <c r="I384" s="16">
        <f t="shared" si="96"/>
        <v>69.39</v>
      </c>
      <c r="J384" s="16">
        <f t="shared" si="97"/>
        <v>1</v>
      </c>
      <c r="K384" s="43">
        <f t="shared" si="98"/>
        <v>0.72</v>
      </c>
      <c r="L384" s="43">
        <f t="shared" si="99"/>
        <v>0.8</v>
      </c>
      <c r="M384" s="43">
        <f t="shared" si="99"/>
        <v>0.8</v>
      </c>
      <c r="N384" s="43">
        <f t="shared" si="87"/>
        <v>1</v>
      </c>
      <c r="O384" s="23" t="str">
        <f t="shared" si="100"/>
        <v>PGB026517839</v>
      </c>
      <c r="P384" s="51">
        <f>VLOOKUP(C384,MAPPING!$B$24:$G$27,2,0)+(N384-0.5)/0.5*VLOOKUP(C384,MAPPING!$B$24:$G$27,4,0)</f>
        <v>9710</v>
      </c>
      <c r="Q384" s="72">
        <f>VLOOKUP(C384,MAPPING!$B$24:$G$27,6,0)</f>
        <v>4.0719439987913404</v>
      </c>
      <c r="R384" s="105">
        <f>Q384*VLOOKUP(C384,MAPPING!$B$24:$H$27,7,0)</f>
        <v>5659.8799999999992</v>
      </c>
      <c r="S384" s="29">
        <f>VLOOKUP(H384,MAPPING!$B$3:$D$12,3,0)</f>
        <v>0</v>
      </c>
      <c r="T384" s="67">
        <f t="shared" si="89"/>
        <v>0</v>
      </c>
      <c r="U384" s="75">
        <v>0</v>
      </c>
      <c r="V384" s="29">
        <f>(J384*VLOOKUP(M384/J384,MAPPING!$B$15:$C$22,2,10))</f>
        <v>0</v>
      </c>
      <c r="W384" s="100">
        <v>0</v>
      </c>
      <c r="X384" s="68">
        <f>IFERROR(IF($M384&lt;6.000001,0,VLOOKUP($M384,할증료!$B:$C,2,1)),0)</f>
        <v>0</v>
      </c>
      <c r="Y384" s="67">
        <v>0</v>
      </c>
      <c r="Z384" s="29">
        <f t="shared" si="88"/>
        <v>15369.88</v>
      </c>
      <c r="AB384" s="1" t="s">
        <v>2120</v>
      </c>
      <c r="AC384" s="1" t="s">
        <v>137</v>
      </c>
      <c r="AD384" s="1" t="s">
        <v>2191</v>
      </c>
      <c r="AE384" s="1" t="s">
        <v>2397</v>
      </c>
      <c r="AF384" s="1" t="s">
        <v>344</v>
      </c>
      <c r="AG384" s="1" t="s">
        <v>345</v>
      </c>
      <c r="AH384" s="1">
        <v>34385</v>
      </c>
      <c r="AI384" s="1" t="s">
        <v>47</v>
      </c>
      <c r="AJ384" s="20">
        <v>1</v>
      </c>
      <c r="AK384" s="21">
        <v>0.72</v>
      </c>
      <c r="AL384" s="21">
        <v>0.8</v>
      </c>
      <c r="AM384" s="21">
        <v>0.8</v>
      </c>
      <c r="AN384" s="1" t="s">
        <v>48</v>
      </c>
      <c r="AO384" s="21">
        <v>69.39</v>
      </c>
      <c r="AP384" s="1" t="s">
        <v>49</v>
      </c>
      <c r="AQ384" s="1" t="s">
        <v>49</v>
      </c>
      <c r="AR384" s="1" t="s">
        <v>49</v>
      </c>
      <c r="AS384" s="1" t="s">
        <v>49</v>
      </c>
      <c r="AT384" s="1" t="s">
        <v>49</v>
      </c>
      <c r="AU384" s="1" t="s">
        <v>138</v>
      </c>
      <c r="AV384" s="1" t="s">
        <v>139</v>
      </c>
      <c r="AW384" s="1" t="s">
        <v>2398</v>
      </c>
      <c r="AX384" s="1" t="s">
        <v>47</v>
      </c>
      <c r="AY384" s="1" t="s">
        <v>50</v>
      </c>
      <c r="AZ384" s="1" t="s">
        <v>2399</v>
      </c>
      <c r="BA384" s="1" t="s">
        <v>2400</v>
      </c>
      <c r="BB384" s="1" t="s">
        <v>2400</v>
      </c>
      <c r="BC384" s="1" t="s">
        <v>2196</v>
      </c>
      <c r="BD384" s="1" t="s">
        <v>51</v>
      </c>
      <c r="BE384" s="1" t="s">
        <v>179</v>
      </c>
      <c r="BF384" s="1" t="s">
        <v>52</v>
      </c>
      <c r="BG384" s="1" t="s">
        <v>53</v>
      </c>
      <c r="BH384" s="1" t="s">
        <v>47</v>
      </c>
      <c r="BI384" s="1" t="s">
        <v>159</v>
      </c>
    </row>
    <row r="385" spans="2:61" x14ac:dyDescent="0.25">
      <c r="B385" s="16">
        <f t="shared" si="90"/>
        <v>381</v>
      </c>
      <c r="C385" s="16" t="str">
        <f t="shared" si="91"/>
        <v>LHR</v>
      </c>
      <c r="D385" s="16" t="str">
        <f t="shared" si="92"/>
        <v>2025-08-15</v>
      </c>
      <c r="E385" s="16" t="str">
        <f t="shared" si="93"/>
        <v>99431913781</v>
      </c>
      <c r="F385" s="16" t="str">
        <f t="shared" si="94"/>
        <v>PGB026517332</v>
      </c>
      <c r="G385" s="16" t="str">
        <f t="shared" si="95"/>
        <v>이택수</v>
      </c>
      <c r="H385" s="16" t="str">
        <f t="shared" si="86"/>
        <v>목록(Manifest)</v>
      </c>
      <c r="I385" s="16">
        <f t="shared" si="96"/>
        <v>113.35</v>
      </c>
      <c r="J385" s="16">
        <f t="shared" si="97"/>
        <v>1</v>
      </c>
      <c r="K385" s="43">
        <f t="shared" si="98"/>
        <v>0.6</v>
      </c>
      <c r="L385" s="43">
        <f t="shared" si="99"/>
        <v>0.4</v>
      </c>
      <c r="M385" s="43">
        <f t="shared" si="99"/>
        <v>0.6</v>
      </c>
      <c r="N385" s="43">
        <f t="shared" si="87"/>
        <v>1</v>
      </c>
      <c r="O385" s="23" t="str">
        <f t="shared" si="100"/>
        <v>PGB026517332</v>
      </c>
      <c r="P385" s="51">
        <f>VLOOKUP(C385,MAPPING!$B$24:$G$27,2,0)+(N385-0.5)/0.5*VLOOKUP(C385,MAPPING!$B$24:$G$27,4,0)</f>
        <v>9710</v>
      </c>
      <c r="Q385" s="72">
        <f>VLOOKUP(C385,MAPPING!$B$24:$G$27,6,0)</f>
        <v>4.0719439987913404</v>
      </c>
      <c r="R385" s="105">
        <f>Q385*VLOOKUP(C385,MAPPING!$B$24:$H$27,7,0)</f>
        <v>5659.8799999999992</v>
      </c>
      <c r="S385" s="29">
        <f>VLOOKUP(H385,MAPPING!$B$3:$D$12,3,0)</f>
        <v>0</v>
      </c>
      <c r="T385" s="67">
        <f t="shared" si="89"/>
        <v>0</v>
      </c>
      <c r="U385" s="75">
        <v>0</v>
      </c>
      <c r="V385" s="29">
        <f>(J385*VLOOKUP(M385/J385,MAPPING!$B$15:$C$22,2,10))</f>
        <v>0</v>
      </c>
      <c r="W385" s="100">
        <v>0</v>
      </c>
      <c r="X385" s="68">
        <f>IFERROR(IF($M385&lt;6.000001,0,VLOOKUP($M385,할증료!$B:$C,2,1)),0)</f>
        <v>0</v>
      </c>
      <c r="Y385" s="67">
        <v>0</v>
      </c>
      <c r="Z385" s="29">
        <f t="shared" si="88"/>
        <v>15369.88</v>
      </c>
      <c r="AB385" s="1" t="s">
        <v>2120</v>
      </c>
      <c r="AC385" s="1" t="s">
        <v>137</v>
      </c>
      <c r="AD385" s="1" t="s">
        <v>2191</v>
      </c>
      <c r="AE385" s="1" t="s">
        <v>2401</v>
      </c>
      <c r="AF385" s="1" t="s">
        <v>420</v>
      </c>
      <c r="AG385" s="1" t="s">
        <v>421</v>
      </c>
      <c r="AH385" s="1">
        <v>57809</v>
      </c>
      <c r="AI385" s="1" t="s">
        <v>47</v>
      </c>
      <c r="AJ385" s="20">
        <v>1</v>
      </c>
      <c r="AK385" s="21">
        <v>0.6</v>
      </c>
      <c r="AL385" s="21">
        <v>0.4</v>
      </c>
      <c r="AM385" s="21">
        <v>0.6</v>
      </c>
      <c r="AN385" s="1" t="s">
        <v>48</v>
      </c>
      <c r="AO385" s="21">
        <v>113.35</v>
      </c>
      <c r="AP385" s="1" t="s">
        <v>49</v>
      </c>
      <c r="AQ385" s="1" t="s">
        <v>49</v>
      </c>
      <c r="AR385" s="1" t="s">
        <v>49</v>
      </c>
      <c r="AS385" s="1" t="s">
        <v>49</v>
      </c>
      <c r="AT385" s="1" t="s">
        <v>49</v>
      </c>
      <c r="AU385" s="1" t="s">
        <v>138</v>
      </c>
      <c r="AV385" s="1" t="s">
        <v>139</v>
      </c>
      <c r="AW385" s="1" t="s">
        <v>2402</v>
      </c>
      <c r="AX385" s="1" t="s">
        <v>47</v>
      </c>
      <c r="AY385" s="1" t="s">
        <v>50</v>
      </c>
      <c r="AZ385" s="1" t="s">
        <v>2403</v>
      </c>
      <c r="BA385" s="1" t="s">
        <v>2404</v>
      </c>
      <c r="BB385" s="1" t="s">
        <v>2404</v>
      </c>
      <c r="BC385" s="1" t="s">
        <v>2196</v>
      </c>
      <c r="BD385" s="1" t="s">
        <v>51</v>
      </c>
      <c r="BE385" s="1" t="s">
        <v>179</v>
      </c>
      <c r="BF385" s="1" t="s">
        <v>52</v>
      </c>
      <c r="BG385" s="1" t="s">
        <v>53</v>
      </c>
      <c r="BH385" s="1" t="s">
        <v>47</v>
      </c>
      <c r="BI385" s="1" t="s">
        <v>159</v>
      </c>
    </row>
    <row r="386" spans="2:61" x14ac:dyDescent="0.25">
      <c r="B386" s="16">
        <f t="shared" si="90"/>
        <v>382</v>
      </c>
      <c r="C386" s="16" t="str">
        <f t="shared" si="91"/>
        <v>LHR</v>
      </c>
      <c r="D386" s="16" t="str">
        <f t="shared" si="92"/>
        <v>2025-08-17</v>
      </c>
      <c r="E386" s="16" t="str">
        <f t="shared" si="93"/>
        <v>99431913792</v>
      </c>
      <c r="F386" s="16" t="str">
        <f t="shared" si="94"/>
        <v>PGB026518408</v>
      </c>
      <c r="G386" s="16" t="str">
        <f t="shared" si="95"/>
        <v>고명진</v>
      </c>
      <c r="H386" s="16" t="str">
        <f t="shared" si="86"/>
        <v>목록(Manifest)</v>
      </c>
      <c r="I386" s="16">
        <f t="shared" si="96"/>
        <v>124.1</v>
      </c>
      <c r="J386" s="16">
        <f t="shared" si="97"/>
        <v>1</v>
      </c>
      <c r="K386" s="43">
        <f t="shared" si="98"/>
        <v>0.59</v>
      </c>
      <c r="L386" s="43">
        <f t="shared" si="99"/>
        <v>0.4</v>
      </c>
      <c r="M386" s="43">
        <f t="shared" si="99"/>
        <v>0.6</v>
      </c>
      <c r="N386" s="43">
        <f t="shared" si="87"/>
        <v>1</v>
      </c>
      <c r="O386" s="23" t="str">
        <f t="shared" si="100"/>
        <v>PGB026518408</v>
      </c>
      <c r="P386" s="51">
        <f>VLOOKUP(C386,MAPPING!$B$24:$G$27,2,0)+(N386-0.5)/0.5*VLOOKUP(C386,MAPPING!$B$24:$G$27,4,0)</f>
        <v>9710</v>
      </c>
      <c r="Q386" s="72">
        <f>VLOOKUP(C386,MAPPING!$B$24:$G$27,6,0)</f>
        <v>4.0719439987913404</v>
      </c>
      <c r="R386" s="105">
        <f>Q386*VLOOKUP(C386,MAPPING!$B$24:$H$27,7,0)</f>
        <v>5659.8799999999992</v>
      </c>
      <c r="S386" s="29">
        <f>VLOOKUP(H386,MAPPING!$B$3:$D$12,3,0)</f>
        <v>0</v>
      </c>
      <c r="T386" s="67">
        <f t="shared" si="89"/>
        <v>0</v>
      </c>
      <c r="U386" s="75">
        <v>0</v>
      </c>
      <c r="V386" s="29">
        <f>(J386*VLOOKUP(M386/J386,MAPPING!$B$15:$C$22,2,10))</f>
        <v>0</v>
      </c>
      <c r="W386" s="100">
        <v>0</v>
      </c>
      <c r="X386" s="68">
        <f>IFERROR(IF($M386&lt;6.000001,0,VLOOKUP($M386,할증료!$B:$C,2,1)),0)</f>
        <v>0</v>
      </c>
      <c r="Y386" s="67">
        <v>0</v>
      </c>
      <c r="Z386" s="29">
        <f t="shared" si="88"/>
        <v>15369.88</v>
      </c>
      <c r="AB386" s="1" t="s">
        <v>2405</v>
      </c>
      <c r="AC386" s="1" t="s">
        <v>137</v>
      </c>
      <c r="AD386" s="1" t="s">
        <v>2406</v>
      </c>
      <c r="AE386" s="1" t="s">
        <v>2407</v>
      </c>
      <c r="AF386" s="1" t="s">
        <v>265</v>
      </c>
      <c r="AG386" s="1" t="s">
        <v>277</v>
      </c>
      <c r="AH386" s="1">
        <v>62013</v>
      </c>
      <c r="AI386" s="1" t="s">
        <v>47</v>
      </c>
      <c r="AJ386" s="20">
        <v>1</v>
      </c>
      <c r="AK386" s="21">
        <v>0.59</v>
      </c>
      <c r="AL386" s="21">
        <v>0.4</v>
      </c>
      <c r="AM386" s="21">
        <v>0.6</v>
      </c>
      <c r="AN386" s="1" t="s">
        <v>48</v>
      </c>
      <c r="AO386" s="21">
        <v>124.1</v>
      </c>
      <c r="AP386" s="1" t="s">
        <v>49</v>
      </c>
      <c r="AQ386" s="1" t="s">
        <v>49</v>
      </c>
      <c r="AR386" s="1" t="s">
        <v>49</v>
      </c>
      <c r="AS386" s="1" t="s">
        <v>49</v>
      </c>
      <c r="AT386" s="1" t="s">
        <v>49</v>
      </c>
      <c r="AU386" s="1" t="s">
        <v>138</v>
      </c>
      <c r="AV386" s="1" t="s">
        <v>139</v>
      </c>
      <c r="AW386" s="1" t="s">
        <v>2408</v>
      </c>
      <c r="AX386" s="1" t="s">
        <v>47</v>
      </c>
      <c r="AY386" s="1" t="s">
        <v>50</v>
      </c>
      <c r="AZ386" s="1" t="s">
        <v>2409</v>
      </c>
      <c r="BA386" s="1" t="s">
        <v>2410</v>
      </c>
      <c r="BB386" s="1" t="s">
        <v>2410</v>
      </c>
      <c r="BC386" s="1" t="s">
        <v>140</v>
      </c>
      <c r="BD386" s="1" t="s">
        <v>693</v>
      </c>
      <c r="BE386" s="1" t="s">
        <v>179</v>
      </c>
      <c r="BF386" s="1" t="s">
        <v>52</v>
      </c>
      <c r="BG386" s="1" t="s">
        <v>53</v>
      </c>
      <c r="BH386" s="1" t="s">
        <v>47</v>
      </c>
      <c r="BI386" s="1" t="s">
        <v>159</v>
      </c>
    </row>
    <row r="387" spans="2:61" x14ac:dyDescent="0.25">
      <c r="B387" s="16">
        <f t="shared" si="90"/>
        <v>383</v>
      </c>
      <c r="C387" s="16" t="str">
        <f t="shared" si="91"/>
        <v>LHR</v>
      </c>
      <c r="D387" s="16" t="str">
        <f t="shared" si="92"/>
        <v>2025-08-17</v>
      </c>
      <c r="E387" s="16" t="str">
        <f t="shared" si="93"/>
        <v>99431913792</v>
      </c>
      <c r="F387" s="16" t="str">
        <f t="shared" si="94"/>
        <v>PGB026518415</v>
      </c>
      <c r="G387" s="16" t="str">
        <f t="shared" si="95"/>
        <v>창현스트</v>
      </c>
      <c r="H387" s="16" t="str">
        <f t="shared" si="86"/>
        <v>간이(Simple)</v>
      </c>
      <c r="I387" s="16">
        <f t="shared" si="96"/>
        <v>1019.8</v>
      </c>
      <c r="J387" s="16">
        <f t="shared" si="97"/>
        <v>1</v>
      </c>
      <c r="K387" s="43">
        <f t="shared" si="98"/>
        <v>2.66</v>
      </c>
      <c r="L387" s="43">
        <f t="shared" si="99"/>
        <v>4.0999999999999996</v>
      </c>
      <c r="M387" s="43">
        <f t="shared" si="99"/>
        <v>4.0999999999999996</v>
      </c>
      <c r="N387" s="43">
        <f t="shared" si="87"/>
        <v>4.5</v>
      </c>
      <c r="O387" s="23" t="str">
        <f t="shared" si="100"/>
        <v>PGB026518415</v>
      </c>
      <c r="P387" s="51">
        <f>VLOOKUP(C387,MAPPING!$B$24:$G$27,2,0)+(N387-0.5)/0.5*VLOOKUP(C387,MAPPING!$B$24:$G$27,4,0)</f>
        <v>26860</v>
      </c>
      <c r="Q387" s="72">
        <f>VLOOKUP(C387,MAPPING!$B$24:$G$27,6,0)</f>
        <v>4.0719439987913404</v>
      </c>
      <c r="R387" s="105">
        <f>Q387*VLOOKUP(C387,MAPPING!$B$24:$H$27,7,0)</f>
        <v>5659.8799999999992</v>
      </c>
      <c r="S387" s="29">
        <f>VLOOKUP(H387,MAPPING!$B$3:$D$12,3,0)</f>
        <v>1100</v>
      </c>
      <c r="T387" s="67">
        <f t="shared" si="89"/>
        <v>0</v>
      </c>
      <c r="U387" s="75">
        <v>0</v>
      </c>
      <c r="V387" s="29">
        <f>(J387*VLOOKUP(M387/J387,MAPPING!$B$15:$C$22,2,10))</f>
        <v>550</v>
      </c>
      <c r="W387" s="100">
        <v>0</v>
      </c>
      <c r="X387" s="68">
        <f>IFERROR(IF($M387&lt;6.000001,0,VLOOKUP($M387,할증료!$B:$C,2,1)),0)</f>
        <v>0</v>
      </c>
      <c r="Y387" s="67">
        <v>0</v>
      </c>
      <c r="Z387" s="29">
        <f t="shared" si="88"/>
        <v>34169.879999999997</v>
      </c>
      <c r="AB387" s="1" t="s">
        <v>2405</v>
      </c>
      <c r="AC387" s="1" t="s">
        <v>137</v>
      </c>
      <c r="AD387" s="1" t="s">
        <v>2406</v>
      </c>
      <c r="AE387" s="1" t="s">
        <v>2411</v>
      </c>
      <c r="AF387" s="1" t="s">
        <v>1803</v>
      </c>
      <c r="AG387" s="1" t="s">
        <v>1804</v>
      </c>
      <c r="AH387" s="1">
        <v>58665</v>
      </c>
      <c r="AI387" s="1" t="s">
        <v>161</v>
      </c>
      <c r="AJ387" s="20">
        <v>1</v>
      </c>
      <c r="AK387" s="21">
        <v>2.66</v>
      </c>
      <c r="AL387" s="21">
        <v>4.0999999999999996</v>
      </c>
      <c r="AM387" s="21">
        <v>4.0999999999999996</v>
      </c>
      <c r="AN387" s="1" t="s">
        <v>56</v>
      </c>
      <c r="AO387" s="21">
        <v>1019.8</v>
      </c>
      <c r="AP387" s="1" t="s">
        <v>49</v>
      </c>
      <c r="AQ387" s="1" t="s">
        <v>49</v>
      </c>
      <c r="AR387" s="1" t="s">
        <v>49</v>
      </c>
      <c r="AS387" s="1" t="s">
        <v>49</v>
      </c>
      <c r="AT387" s="1" t="s">
        <v>49</v>
      </c>
      <c r="AU387" s="1" t="s">
        <v>138</v>
      </c>
      <c r="AV387" s="1" t="s">
        <v>139</v>
      </c>
      <c r="AW387" s="1" t="s">
        <v>2412</v>
      </c>
      <c r="AX387" s="1" t="s">
        <v>47</v>
      </c>
      <c r="AY387" s="1" t="s">
        <v>50</v>
      </c>
      <c r="AZ387" s="1" t="s">
        <v>2413</v>
      </c>
      <c r="BA387" s="1" t="s">
        <v>2414</v>
      </c>
      <c r="BB387" s="1" t="s">
        <v>2414</v>
      </c>
      <c r="BC387" s="1" t="s">
        <v>140</v>
      </c>
      <c r="BD387" s="1" t="s">
        <v>693</v>
      </c>
      <c r="BE387" s="1" t="s">
        <v>179</v>
      </c>
      <c r="BF387" s="1" t="s">
        <v>52</v>
      </c>
      <c r="BG387" s="1" t="s">
        <v>53</v>
      </c>
      <c r="BH387" s="1" t="s">
        <v>47</v>
      </c>
      <c r="BI387" s="1" t="s">
        <v>159</v>
      </c>
    </row>
    <row r="388" spans="2:61" x14ac:dyDescent="0.25">
      <c r="B388" s="16">
        <f t="shared" si="90"/>
        <v>384</v>
      </c>
      <c r="C388" s="16" t="str">
        <f t="shared" si="91"/>
        <v>LHR</v>
      </c>
      <c r="D388" s="16" t="str">
        <f t="shared" si="92"/>
        <v>2025-08-17</v>
      </c>
      <c r="E388" s="16" t="str">
        <f t="shared" si="93"/>
        <v>99431913792</v>
      </c>
      <c r="F388" s="16" t="str">
        <f t="shared" si="94"/>
        <v>PGB026518404</v>
      </c>
      <c r="G388" s="16" t="str">
        <f t="shared" si="95"/>
        <v>이동건</v>
      </c>
      <c r="H388" s="16" t="str">
        <f t="shared" ref="H388:H451" si="101">AN388</f>
        <v>목록(Manifest)</v>
      </c>
      <c r="I388" s="16">
        <f t="shared" si="96"/>
        <v>109.12</v>
      </c>
      <c r="J388" s="16">
        <f t="shared" si="97"/>
        <v>1</v>
      </c>
      <c r="K388" s="43">
        <f t="shared" si="98"/>
        <v>0.75</v>
      </c>
      <c r="L388" s="43">
        <f t="shared" si="99"/>
        <v>1</v>
      </c>
      <c r="M388" s="43">
        <f t="shared" si="99"/>
        <v>1</v>
      </c>
      <c r="N388" s="43">
        <f t="shared" ref="N388:N451" si="102">CEILING(M388,0.5)</f>
        <v>1</v>
      </c>
      <c r="O388" s="23" t="str">
        <f t="shared" si="100"/>
        <v>PGB026518404</v>
      </c>
      <c r="P388" s="51">
        <f>VLOOKUP(C388,MAPPING!$B$24:$G$27,2,0)+(N388-0.5)/0.5*VLOOKUP(C388,MAPPING!$B$24:$G$27,4,0)</f>
        <v>9710</v>
      </c>
      <c r="Q388" s="72">
        <f>VLOOKUP(C388,MAPPING!$B$24:$G$27,6,0)</f>
        <v>4.0719439987913404</v>
      </c>
      <c r="R388" s="105">
        <f>Q388*VLOOKUP(C388,MAPPING!$B$24:$H$27,7,0)</f>
        <v>5659.8799999999992</v>
      </c>
      <c r="S388" s="29">
        <f>VLOOKUP(H388,MAPPING!$B$3:$D$12,3,0)</f>
        <v>0</v>
      </c>
      <c r="T388" s="67">
        <f t="shared" si="89"/>
        <v>0</v>
      </c>
      <c r="U388" s="75">
        <v>0</v>
      </c>
      <c r="V388" s="29">
        <f>(J388*VLOOKUP(M388/J388,MAPPING!$B$15:$C$22,2,10))</f>
        <v>0</v>
      </c>
      <c r="W388" s="100">
        <v>0</v>
      </c>
      <c r="X388" s="68">
        <f>IFERROR(IF($M388&lt;6.000001,0,VLOOKUP($M388,할증료!$B:$C,2,1)),0)</f>
        <v>0</v>
      </c>
      <c r="Y388" s="67">
        <v>0</v>
      </c>
      <c r="Z388" s="29">
        <f t="shared" ref="Z388:Z451" si="103">SUM(R388:Y388)+P388</f>
        <v>15369.88</v>
      </c>
      <c r="AB388" s="1" t="s">
        <v>2405</v>
      </c>
      <c r="AC388" s="1" t="s">
        <v>137</v>
      </c>
      <c r="AD388" s="1" t="s">
        <v>2406</v>
      </c>
      <c r="AE388" s="1" t="s">
        <v>2415</v>
      </c>
      <c r="AF388" s="1" t="s">
        <v>271</v>
      </c>
      <c r="AG388" s="1" t="s">
        <v>272</v>
      </c>
      <c r="AH388" s="1">
        <v>3618</v>
      </c>
      <c r="AI388" s="1" t="s">
        <v>47</v>
      </c>
      <c r="AJ388" s="20">
        <v>1</v>
      </c>
      <c r="AK388" s="21">
        <v>0.75</v>
      </c>
      <c r="AL388" s="21">
        <v>1</v>
      </c>
      <c r="AM388" s="21">
        <v>1</v>
      </c>
      <c r="AN388" s="1" t="s">
        <v>48</v>
      </c>
      <c r="AO388" s="21">
        <v>109.12</v>
      </c>
      <c r="AP388" s="1" t="s">
        <v>49</v>
      </c>
      <c r="AQ388" s="1" t="s">
        <v>49</v>
      </c>
      <c r="AR388" s="1" t="s">
        <v>49</v>
      </c>
      <c r="AS388" s="1" t="s">
        <v>49</v>
      </c>
      <c r="AT388" s="1" t="s">
        <v>49</v>
      </c>
      <c r="AU388" s="1" t="s">
        <v>138</v>
      </c>
      <c r="AV388" s="1" t="s">
        <v>139</v>
      </c>
      <c r="AW388" s="1" t="s">
        <v>2416</v>
      </c>
      <c r="AX388" s="1" t="s">
        <v>47</v>
      </c>
      <c r="AY388" s="1" t="s">
        <v>50</v>
      </c>
      <c r="AZ388" s="1" t="s">
        <v>2417</v>
      </c>
      <c r="BA388" s="1" t="s">
        <v>2418</v>
      </c>
      <c r="BB388" s="1" t="s">
        <v>2418</v>
      </c>
      <c r="BC388" s="1" t="s">
        <v>140</v>
      </c>
      <c r="BD388" s="1" t="s">
        <v>693</v>
      </c>
      <c r="BE388" s="1" t="s">
        <v>179</v>
      </c>
      <c r="BF388" s="1" t="s">
        <v>52</v>
      </c>
      <c r="BG388" s="1" t="s">
        <v>53</v>
      </c>
      <c r="BH388" s="1" t="s">
        <v>47</v>
      </c>
      <c r="BI388" s="1" t="s">
        <v>159</v>
      </c>
    </row>
    <row r="389" spans="2:61" x14ac:dyDescent="0.25">
      <c r="B389" s="16">
        <f t="shared" si="90"/>
        <v>385</v>
      </c>
      <c r="C389" s="16" t="str">
        <f t="shared" si="91"/>
        <v>LHR</v>
      </c>
      <c r="D389" s="16" t="str">
        <f t="shared" si="92"/>
        <v>2025-08-17</v>
      </c>
      <c r="E389" s="16" t="str">
        <f t="shared" si="93"/>
        <v>99431913792</v>
      </c>
      <c r="F389" s="16" t="str">
        <f t="shared" si="94"/>
        <v>PGB026518402</v>
      </c>
      <c r="G389" s="16" t="str">
        <f t="shared" si="95"/>
        <v>윤세규</v>
      </c>
      <c r="H389" s="16" t="str">
        <f t="shared" si="101"/>
        <v>목록(Manifest)</v>
      </c>
      <c r="I389" s="16">
        <f t="shared" si="96"/>
        <v>103.87</v>
      </c>
      <c r="J389" s="16">
        <f t="shared" si="97"/>
        <v>1</v>
      </c>
      <c r="K389" s="43">
        <f t="shared" si="98"/>
        <v>0.47</v>
      </c>
      <c r="L389" s="43">
        <f t="shared" si="99"/>
        <v>0.8</v>
      </c>
      <c r="M389" s="43">
        <f t="shared" si="99"/>
        <v>0.8</v>
      </c>
      <c r="N389" s="43">
        <f t="shared" si="102"/>
        <v>1</v>
      </c>
      <c r="O389" s="23" t="str">
        <f t="shared" si="100"/>
        <v>PGB026518402</v>
      </c>
      <c r="P389" s="51">
        <f>VLOOKUP(C389,MAPPING!$B$24:$G$27,2,0)+(N389-0.5)/0.5*VLOOKUP(C389,MAPPING!$B$24:$G$27,4,0)</f>
        <v>9710</v>
      </c>
      <c r="Q389" s="72">
        <f>VLOOKUP(C389,MAPPING!$B$24:$G$27,6,0)</f>
        <v>4.0719439987913404</v>
      </c>
      <c r="R389" s="105">
        <f>Q389*VLOOKUP(C389,MAPPING!$B$24:$H$27,7,0)</f>
        <v>5659.8799999999992</v>
      </c>
      <c r="S389" s="29">
        <f>VLOOKUP(H389,MAPPING!$B$3:$D$12,3,0)</f>
        <v>0</v>
      </c>
      <c r="T389" s="67">
        <f t="shared" ref="T389:T452" si="104">2500*(J389-1)</f>
        <v>0</v>
      </c>
      <c r="U389" s="75">
        <v>0</v>
      </c>
      <c r="V389" s="29">
        <f>(J389*VLOOKUP(M389/J389,MAPPING!$B$15:$C$22,2,10))</f>
        <v>0</v>
      </c>
      <c r="W389" s="100">
        <v>0</v>
      </c>
      <c r="X389" s="68">
        <f>IFERROR(IF($M389&lt;6.000001,0,VLOOKUP($M389,할증료!$B:$C,2,1)),0)</f>
        <v>0</v>
      </c>
      <c r="Y389" s="67">
        <v>0</v>
      </c>
      <c r="Z389" s="29">
        <f t="shared" si="103"/>
        <v>15369.88</v>
      </c>
      <c r="AB389" s="1" t="s">
        <v>2405</v>
      </c>
      <c r="AC389" s="1" t="s">
        <v>137</v>
      </c>
      <c r="AD389" s="1" t="s">
        <v>2406</v>
      </c>
      <c r="AE389" s="1" t="s">
        <v>2419</v>
      </c>
      <c r="AF389" s="1" t="s">
        <v>1176</v>
      </c>
      <c r="AG389" s="1" t="s">
        <v>1177</v>
      </c>
      <c r="AH389" s="1">
        <v>12906</v>
      </c>
      <c r="AI389" s="1" t="s">
        <v>47</v>
      </c>
      <c r="AJ389" s="20">
        <v>1</v>
      </c>
      <c r="AK389" s="21">
        <v>0.47</v>
      </c>
      <c r="AL389" s="21">
        <v>0.8</v>
      </c>
      <c r="AM389" s="21">
        <v>0.8</v>
      </c>
      <c r="AN389" s="1" t="s">
        <v>48</v>
      </c>
      <c r="AO389" s="21">
        <v>103.87</v>
      </c>
      <c r="AP389" s="1" t="s">
        <v>49</v>
      </c>
      <c r="AQ389" s="1" t="s">
        <v>49</v>
      </c>
      <c r="AR389" s="1" t="s">
        <v>49</v>
      </c>
      <c r="AS389" s="1" t="s">
        <v>49</v>
      </c>
      <c r="AT389" s="1" t="s">
        <v>49</v>
      </c>
      <c r="AU389" s="1" t="s">
        <v>138</v>
      </c>
      <c r="AV389" s="1" t="s">
        <v>139</v>
      </c>
      <c r="AW389" s="1" t="s">
        <v>397</v>
      </c>
      <c r="AX389" s="1" t="s">
        <v>47</v>
      </c>
      <c r="AY389" s="1" t="s">
        <v>50</v>
      </c>
      <c r="AZ389" s="1" t="s">
        <v>2420</v>
      </c>
      <c r="BA389" s="1" t="s">
        <v>2421</v>
      </c>
      <c r="BB389" s="1" t="s">
        <v>2421</v>
      </c>
      <c r="BC389" s="1" t="s">
        <v>140</v>
      </c>
      <c r="BD389" s="1" t="s">
        <v>693</v>
      </c>
      <c r="BE389" s="1" t="s">
        <v>179</v>
      </c>
      <c r="BF389" s="1" t="s">
        <v>52</v>
      </c>
      <c r="BG389" s="1" t="s">
        <v>53</v>
      </c>
      <c r="BH389" s="1" t="s">
        <v>47</v>
      </c>
      <c r="BI389" s="1" t="s">
        <v>159</v>
      </c>
    </row>
    <row r="390" spans="2:61" x14ac:dyDescent="0.25">
      <c r="B390" s="16">
        <f t="shared" ref="B390:B453" si="105">B389+1</f>
        <v>386</v>
      </c>
      <c r="C390" s="16" t="str">
        <f t="shared" ref="C390:C453" si="106">AC390</f>
        <v>LHR</v>
      </c>
      <c r="D390" s="16" t="str">
        <f t="shared" ref="D390:D453" si="107">AB390</f>
        <v>2025-08-17</v>
      </c>
      <c r="E390" s="16" t="str">
        <f t="shared" ref="E390:E453" si="108">AD390</f>
        <v>99431913792</v>
      </c>
      <c r="F390" s="16" t="str">
        <f t="shared" ref="F390:F453" si="109">AE390</f>
        <v>PGB026518399</v>
      </c>
      <c r="G390" s="16" t="str">
        <f t="shared" ref="G390:G453" si="110">AF390</f>
        <v>정서원</v>
      </c>
      <c r="H390" s="16" t="str">
        <f t="shared" si="101"/>
        <v>간이(Simple)</v>
      </c>
      <c r="I390" s="16">
        <f t="shared" ref="I390:I453" si="111">AO390</f>
        <v>256.3</v>
      </c>
      <c r="J390" s="16">
        <f t="shared" ref="J390:J453" si="112">AJ390</f>
        <v>1</v>
      </c>
      <c r="K390" s="43">
        <f t="shared" ref="K390:K453" si="113">AK390</f>
        <v>0.69</v>
      </c>
      <c r="L390" s="43">
        <f t="shared" ref="L390:M453" si="114">AL390</f>
        <v>0.7</v>
      </c>
      <c r="M390" s="43">
        <f t="shared" si="114"/>
        <v>0.7</v>
      </c>
      <c r="N390" s="43">
        <f t="shared" si="102"/>
        <v>1</v>
      </c>
      <c r="O390" s="23" t="str">
        <f t="shared" ref="O390:O453" si="115">AE390</f>
        <v>PGB026518399</v>
      </c>
      <c r="P390" s="51">
        <f>VLOOKUP(C390,MAPPING!$B$24:$G$27,2,0)+(N390-0.5)/0.5*VLOOKUP(C390,MAPPING!$B$24:$G$27,4,0)</f>
        <v>9710</v>
      </c>
      <c r="Q390" s="72">
        <f>VLOOKUP(C390,MAPPING!$B$24:$G$27,6,0)</f>
        <v>4.0719439987913404</v>
      </c>
      <c r="R390" s="105">
        <f>Q390*VLOOKUP(C390,MAPPING!$B$24:$H$27,7,0)</f>
        <v>5659.8799999999992</v>
      </c>
      <c r="S390" s="29">
        <f>VLOOKUP(H390,MAPPING!$B$3:$D$12,3,0)</f>
        <v>1100</v>
      </c>
      <c r="T390" s="67">
        <f t="shared" si="104"/>
        <v>0</v>
      </c>
      <c r="U390" s="75">
        <v>0</v>
      </c>
      <c r="V390" s="29">
        <f>(J390*VLOOKUP(M390/J390,MAPPING!$B$15:$C$22,2,10))</f>
        <v>0</v>
      </c>
      <c r="W390" s="100">
        <v>0</v>
      </c>
      <c r="X390" s="68">
        <f>IFERROR(IF($M390&lt;6.000001,0,VLOOKUP($M390,할증료!$B:$C,2,1)),0)</f>
        <v>0</v>
      </c>
      <c r="Y390" s="67">
        <v>0</v>
      </c>
      <c r="Z390" s="29">
        <f t="shared" si="103"/>
        <v>16469.879999999997</v>
      </c>
      <c r="AB390" s="1" t="s">
        <v>2405</v>
      </c>
      <c r="AC390" s="1" t="s">
        <v>137</v>
      </c>
      <c r="AD390" s="1" t="s">
        <v>2406</v>
      </c>
      <c r="AE390" s="1" t="s">
        <v>2422</v>
      </c>
      <c r="AF390" s="1" t="s">
        <v>2423</v>
      </c>
      <c r="AG390" s="1" t="s">
        <v>2424</v>
      </c>
      <c r="AH390" s="1">
        <v>12022</v>
      </c>
      <c r="AI390" s="1" t="s">
        <v>47</v>
      </c>
      <c r="AJ390" s="20">
        <v>1</v>
      </c>
      <c r="AK390" s="21">
        <v>0.69</v>
      </c>
      <c r="AL390" s="21">
        <v>0.7</v>
      </c>
      <c r="AM390" s="21">
        <v>0.7</v>
      </c>
      <c r="AN390" s="1" t="s">
        <v>56</v>
      </c>
      <c r="AO390" s="21">
        <v>256.3</v>
      </c>
      <c r="AP390" s="1" t="s">
        <v>49</v>
      </c>
      <c r="AQ390" s="1" t="s">
        <v>49</v>
      </c>
      <c r="AR390" s="1" t="s">
        <v>49</v>
      </c>
      <c r="AS390" s="1" t="s">
        <v>49</v>
      </c>
      <c r="AT390" s="1" t="s">
        <v>49</v>
      </c>
      <c r="AU390" s="1" t="s">
        <v>138</v>
      </c>
      <c r="AV390" s="1" t="s">
        <v>139</v>
      </c>
      <c r="AW390" s="1" t="s">
        <v>2425</v>
      </c>
      <c r="AX390" s="1" t="s">
        <v>47</v>
      </c>
      <c r="AY390" s="1" t="s">
        <v>50</v>
      </c>
      <c r="AZ390" s="1" t="s">
        <v>2426</v>
      </c>
      <c r="BA390" s="1" t="s">
        <v>2427</v>
      </c>
      <c r="BB390" s="1" t="s">
        <v>2427</v>
      </c>
      <c r="BC390" s="1" t="s">
        <v>140</v>
      </c>
      <c r="BD390" s="1" t="s">
        <v>693</v>
      </c>
      <c r="BE390" s="1" t="s">
        <v>179</v>
      </c>
      <c r="BF390" s="1" t="s">
        <v>52</v>
      </c>
      <c r="BG390" s="1" t="s">
        <v>53</v>
      </c>
      <c r="BH390" s="1" t="s">
        <v>47</v>
      </c>
      <c r="BI390" s="1" t="s">
        <v>159</v>
      </c>
    </row>
    <row r="391" spans="2:61" x14ac:dyDescent="0.25">
      <c r="B391" s="16">
        <f t="shared" si="105"/>
        <v>387</v>
      </c>
      <c r="C391" s="16" t="str">
        <f t="shared" si="106"/>
        <v>LHR</v>
      </c>
      <c r="D391" s="16" t="str">
        <f t="shared" si="107"/>
        <v>2025-08-17</v>
      </c>
      <c r="E391" s="16" t="str">
        <f t="shared" si="108"/>
        <v>99431913792</v>
      </c>
      <c r="F391" s="16" t="str">
        <f t="shared" si="109"/>
        <v>PGB026518398</v>
      </c>
      <c r="G391" s="16" t="str">
        <f t="shared" si="110"/>
        <v>여선혁</v>
      </c>
      <c r="H391" s="16" t="str">
        <f t="shared" si="101"/>
        <v>목록(Manifest)</v>
      </c>
      <c r="I391" s="16">
        <f t="shared" si="111"/>
        <v>144.61000000000001</v>
      </c>
      <c r="J391" s="16">
        <f t="shared" si="112"/>
        <v>1</v>
      </c>
      <c r="K391" s="43">
        <f t="shared" si="113"/>
        <v>0.61</v>
      </c>
      <c r="L391" s="43">
        <f t="shared" si="114"/>
        <v>1.3</v>
      </c>
      <c r="M391" s="43">
        <f t="shared" si="114"/>
        <v>1.3</v>
      </c>
      <c r="N391" s="43">
        <f t="shared" si="102"/>
        <v>1.5</v>
      </c>
      <c r="O391" s="23" t="str">
        <f t="shared" si="115"/>
        <v>PGB026518398</v>
      </c>
      <c r="P391" s="51">
        <f>VLOOKUP(C391,MAPPING!$B$24:$G$27,2,0)+(N391-0.5)/0.5*VLOOKUP(C391,MAPPING!$B$24:$G$27,4,0)</f>
        <v>12160</v>
      </c>
      <c r="Q391" s="72">
        <f>VLOOKUP(C391,MAPPING!$B$24:$G$27,6,0)</f>
        <v>4.0719439987913404</v>
      </c>
      <c r="R391" s="105">
        <f>Q391*VLOOKUP(C391,MAPPING!$B$24:$H$27,7,0)</f>
        <v>5659.8799999999992</v>
      </c>
      <c r="S391" s="29">
        <f>VLOOKUP(H391,MAPPING!$B$3:$D$12,3,0)</f>
        <v>0</v>
      </c>
      <c r="T391" s="67">
        <f t="shared" si="104"/>
        <v>0</v>
      </c>
      <c r="U391" s="75">
        <v>0</v>
      </c>
      <c r="V391" s="29">
        <f>(J391*VLOOKUP(M391/J391,MAPPING!$B$15:$C$22,2,10))</f>
        <v>0</v>
      </c>
      <c r="W391" s="100">
        <v>0</v>
      </c>
      <c r="X391" s="68">
        <f>IFERROR(IF($M391&lt;6.000001,0,VLOOKUP($M391,할증료!$B:$C,2,1)),0)</f>
        <v>0</v>
      </c>
      <c r="Y391" s="67">
        <v>0</v>
      </c>
      <c r="Z391" s="29">
        <f t="shared" si="103"/>
        <v>17819.879999999997</v>
      </c>
      <c r="AB391" s="1" t="s">
        <v>2405</v>
      </c>
      <c r="AC391" s="1" t="s">
        <v>137</v>
      </c>
      <c r="AD391" s="1" t="s">
        <v>2406</v>
      </c>
      <c r="AE391" s="1" t="s">
        <v>2428</v>
      </c>
      <c r="AF391" s="1" t="s">
        <v>212</v>
      </c>
      <c r="AG391" s="1" t="s">
        <v>213</v>
      </c>
      <c r="AH391" s="1">
        <v>44667</v>
      </c>
      <c r="AI391" s="1" t="s">
        <v>47</v>
      </c>
      <c r="AJ391" s="20">
        <v>1</v>
      </c>
      <c r="AK391" s="21">
        <v>0.61</v>
      </c>
      <c r="AL391" s="21">
        <v>1.3</v>
      </c>
      <c r="AM391" s="21">
        <v>1.3</v>
      </c>
      <c r="AN391" s="1" t="s">
        <v>48</v>
      </c>
      <c r="AO391" s="21">
        <v>144.61000000000001</v>
      </c>
      <c r="AP391" s="1" t="s">
        <v>49</v>
      </c>
      <c r="AQ391" s="1" t="s">
        <v>49</v>
      </c>
      <c r="AR391" s="1" t="s">
        <v>49</v>
      </c>
      <c r="AS391" s="1" t="s">
        <v>49</v>
      </c>
      <c r="AT391" s="1" t="s">
        <v>49</v>
      </c>
      <c r="AU391" s="1" t="s">
        <v>138</v>
      </c>
      <c r="AV391" s="1" t="s">
        <v>139</v>
      </c>
      <c r="AW391" s="1" t="s">
        <v>2429</v>
      </c>
      <c r="AX391" s="1" t="s">
        <v>47</v>
      </c>
      <c r="AY391" s="1" t="s">
        <v>50</v>
      </c>
      <c r="AZ391" s="1" t="s">
        <v>2430</v>
      </c>
      <c r="BA391" s="1" t="s">
        <v>2431</v>
      </c>
      <c r="BB391" s="1" t="s">
        <v>2431</v>
      </c>
      <c r="BC391" s="1" t="s">
        <v>140</v>
      </c>
      <c r="BD391" s="1" t="s">
        <v>693</v>
      </c>
      <c r="BE391" s="1" t="s">
        <v>179</v>
      </c>
      <c r="BF391" s="1" t="s">
        <v>52</v>
      </c>
      <c r="BG391" s="1" t="s">
        <v>53</v>
      </c>
      <c r="BH391" s="1" t="s">
        <v>47</v>
      </c>
      <c r="BI391" s="1" t="s">
        <v>159</v>
      </c>
    </row>
    <row r="392" spans="2:61" x14ac:dyDescent="0.25">
      <c r="B392" s="16">
        <f t="shared" si="105"/>
        <v>388</v>
      </c>
      <c r="C392" s="16" t="str">
        <f t="shared" si="106"/>
        <v>LHR</v>
      </c>
      <c r="D392" s="16" t="str">
        <f t="shared" si="107"/>
        <v>2025-08-17</v>
      </c>
      <c r="E392" s="16" t="str">
        <f t="shared" si="108"/>
        <v>99431913792</v>
      </c>
      <c r="F392" s="16" t="str">
        <f t="shared" si="109"/>
        <v>PGB026518397</v>
      </c>
      <c r="G392" s="16" t="str">
        <f t="shared" si="110"/>
        <v>곽경근</v>
      </c>
      <c r="H392" s="16" t="str">
        <f t="shared" si="101"/>
        <v>목록(Manifest)</v>
      </c>
      <c r="I392" s="16">
        <f t="shared" si="111"/>
        <v>107.92</v>
      </c>
      <c r="J392" s="16">
        <f t="shared" si="112"/>
        <v>1</v>
      </c>
      <c r="K392" s="43">
        <f t="shared" si="113"/>
        <v>0.23</v>
      </c>
      <c r="L392" s="43">
        <f t="shared" si="114"/>
        <v>0.2</v>
      </c>
      <c r="M392" s="43">
        <f t="shared" si="114"/>
        <v>0.3</v>
      </c>
      <c r="N392" s="43">
        <f t="shared" si="102"/>
        <v>0.5</v>
      </c>
      <c r="O392" s="23" t="str">
        <f t="shared" si="115"/>
        <v>PGB026518397</v>
      </c>
      <c r="P392" s="51">
        <f>VLOOKUP(C392,MAPPING!$B$24:$G$27,2,0)+(N392-0.5)/0.5*VLOOKUP(C392,MAPPING!$B$24:$G$27,4,0)</f>
        <v>7260</v>
      </c>
      <c r="Q392" s="72">
        <f>VLOOKUP(C392,MAPPING!$B$24:$G$27,6,0)</f>
        <v>4.0719439987913404</v>
      </c>
      <c r="R392" s="105">
        <f>Q392*VLOOKUP(C392,MAPPING!$B$24:$H$27,7,0)</f>
        <v>5659.8799999999992</v>
      </c>
      <c r="S392" s="29">
        <f>VLOOKUP(H392,MAPPING!$B$3:$D$12,3,0)</f>
        <v>0</v>
      </c>
      <c r="T392" s="67">
        <f t="shared" si="104"/>
        <v>0</v>
      </c>
      <c r="U392" s="75">
        <v>0</v>
      </c>
      <c r="V392" s="29">
        <f>(J392*VLOOKUP(M392/J392,MAPPING!$B$15:$C$22,2,10))</f>
        <v>0</v>
      </c>
      <c r="W392" s="100">
        <v>0</v>
      </c>
      <c r="X392" s="68">
        <f>IFERROR(IF($M392&lt;6.000001,0,VLOOKUP($M392,할증료!$B:$C,2,1)),0)</f>
        <v>0</v>
      </c>
      <c r="Y392" s="67">
        <v>0</v>
      </c>
      <c r="Z392" s="29">
        <f t="shared" si="103"/>
        <v>12919.88</v>
      </c>
      <c r="AB392" s="1" t="s">
        <v>2405</v>
      </c>
      <c r="AC392" s="1" t="s">
        <v>137</v>
      </c>
      <c r="AD392" s="1" t="s">
        <v>2406</v>
      </c>
      <c r="AE392" s="1" t="s">
        <v>2432</v>
      </c>
      <c r="AF392" s="1" t="s">
        <v>2433</v>
      </c>
      <c r="AG392" s="1" t="s">
        <v>2434</v>
      </c>
      <c r="AH392" s="1">
        <v>62362</v>
      </c>
      <c r="AI392" s="1" t="s">
        <v>47</v>
      </c>
      <c r="AJ392" s="20">
        <v>1</v>
      </c>
      <c r="AK392" s="21">
        <v>0.23</v>
      </c>
      <c r="AL392" s="21">
        <v>0.2</v>
      </c>
      <c r="AM392" s="21">
        <v>0.3</v>
      </c>
      <c r="AN392" s="1" t="s">
        <v>48</v>
      </c>
      <c r="AO392" s="21">
        <v>107.92</v>
      </c>
      <c r="AP392" s="1" t="s">
        <v>49</v>
      </c>
      <c r="AQ392" s="1" t="s">
        <v>49</v>
      </c>
      <c r="AR392" s="1" t="s">
        <v>49</v>
      </c>
      <c r="AS392" s="1" t="s">
        <v>49</v>
      </c>
      <c r="AT392" s="1" t="s">
        <v>49</v>
      </c>
      <c r="AU392" s="1" t="s">
        <v>138</v>
      </c>
      <c r="AV392" s="1" t="s">
        <v>139</v>
      </c>
      <c r="AW392" s="1" t="s">
        <v>2435</v>
      </c>
      <c r="AX392" s="1" t="s">
        <v>47</v>
      </c>
      <c r="AY392" s="1" t="s">
        <v>50</v>
      </c>
      <c r="AZ392" s="1" t="s">
        <v>2436</v>
      </c>
      <c r="BA392" s="1" t="s">
        <v>2437</v>
      </c>
      <c r="BB392" s="1" t="s">
        <v>2437</v>
      </c>
      <c r="BC392" s="1" t="s">
        <v>140</v>
      </c>
      <c r="BD392" s="1" t="s">
        <v>693</v>
      </c>
      <c r="BE392" s="1" t="s">
        <v>179</v>
      </c>
      <c r="BF392" s="1" t="s">
        <v>52</v>
      </c>
      <c r="BG392" s="1" t="s">
        <v>53</v>
      </c>
      <c r="BH392" s="1" t="s">
        <v>47</v>
      </c>
      <c r="BI392" s="1" t="s">
        <v>159</v>
      </c>
    </row>
    <row r="393" spans="2:61" x14ac:dyDescent="0.25">
      <c r="B393" s="16">
        <f t="shared" si="105"/>
        <v>389</v>
      </c>
      <c r="C393" s="16" t="str">
        <f t="shared" si="106"/>
        <v>LHR</v>
      </c>
      <c r="D393" s="16" t="str">
        <f t="shared" si="107"/>
        <v>2025-08-17</v>
      </c>
      <c r="E393" s="16" t="str">
        <f t="shared" si="108"/>
        <v>99431913792</v>
      </c>
      <c r="F393" s="16" t="str">
        <f t="shared" si="109"/>
        <v>PGB026518395</v>
      </c>
      <c r="G393" s="16" t="str">
        <f t="shared" si="110"/>
        <v>오진영</v>
      </c>
      <c r="H393" s="16" t="str">
        <f t="shared" si="101"/>
        <v>목록(Manifest)</v>
      </c>
      <c r="I393" s="16">
        <f t="shared" si="111"/>
        <v>87.68</v>
      </c>
      <c r="J393" s="16">
        <f t="shared" si="112"/>
        <v>1</v>
      </c>
      <c r="K393" s="43">
        <f t="shared" si="113"/>
        <v>0.37</v>
      </c>
      <c r="L393" s="43">
        <f t="shared" si="114"/>
        <v>0.9</v>
      </c>
      <c r="M393" s="43">
        <f t="shared" si="114"/>
        <v>0.9</v>
      </c>
      <c r="N393" s="43">
        <f t="shared" si="102"/>
        <v>1</v>
      </c>
      <c r="O393" s="23" t="str">
        <f t="shared" si="115"/>
        <v>PGB026518395</v>
      </c>
      <c r="P393" s="51">
        <f>VLOOKUP(C393,MAPPING!$B$24:$G$27,2,0)+(N393-0.5)/0.5*VLOOKUP(C393,MAPPING!$B$24:$G$27,4,0)</f>
        <v>9710</v>
      </c>
      <c r="Q393" s="72">
        <f>VLOOKUP(C393,MAPPING!$B$24:$G$27,6,0)</f>
        <v>4.0719439987913404</v>
      </c>
      <c r="R393" s="105">
        <f>Q393*VLOOKUP(C393,MAPPING!$B$24:$H$27,7,0)</f>
        <v>5659.8799999999992</v>
      </c>
      <c r="S393" s="29">
        <f>VLOOKUP(H393,MAPPING!$B$3:$D$12,3,0)</f>
        <v>0</v>
      </c>
      <c r="T393" s="67">
        <f t="shared" si="104"/>
        <v>0</v>
      </c>
      <c r="U393" s="75">
        <v>0</v>
      </c>
      <c r="V393" s="29">
        <f>(J393*VLOOKUP(M393/J393,MAPPING!$B$15:$C$22,2,10))</f>
        <v>0</v>
      </c>
      <c r="W393" s="100">
        <v>0</v>
      </c>
      <c r="X393" s="68">
        <f>IFERROR(IF($M393&lt;6.000001,0,VLOOKUP($M393,할증료!$B:$C,2,1)),0)</f>
        <v>0</v>
      </c>
      <c r="Y393" s="67">
        <v>0</v>
      </c>
      <c r="Z393" s="29">
        <f t="shared" si="103"/>
        <v>15369.88</v>
      </c>
      <c r="AB393" s="1" t="s">
        <v>2405</v>
      </c>
      <c r="AC393" s="1" t="s">
        <v>137</v>
      </c>
      <c r="AD393" s="1" t="s">
        <v>2406</v>
      </c>
      <c r="AE393" s="1" t="s">
        <v>2438</v>
      </c>
      <c r="AF393" s="1" t="s">
        <v>2439</v>
      </c>
      <c r="AG393" s="1" t="s">
        <v>2440</v>
      </c>
      <c r="AH393" s="1">
        <v>34637</v>
      </c>
      <c r="AI393" s="1" t="s">
        <v>47</v>
      </c>
      <c r="AJ393" s="20">
        <v>1</v>
      </c>
      <c r="AK393" s="21">
        <v>0.37</v>
      </c>
      <c r="AL393" s="21">
        <v>0.9</v>
      </c>
      <c r="AM393" s="21">
        <v>0.9</v>
      </c>
      <c r="AN393" s="1" t="s">
        <v>48</v>
      </c>
      <c r="AO393" s="21">
        <v>87.68</v>
      </c>
      <c r="AP393" s="1" t="s">
        <v>49</v>
      </c>
      <c r="AQ393" s="1" t="s">
        <v>49</v>
      </c>
      <c r="AR393" s="1" t="s">
        <v>49</v>
      </c>
      <c r="AS393" s="1" t="s">
        <v>49</v>
      </c>
      <c r="AT393" s="1" t="s">
        <v>49</v>
      </c>
      <c r="AU393" s="1" t="s">
        <v>138</v>
      </c>
      <c r="AV393" s="1" t="s">
        <v>139</v>
      </c>
      <c r="AW393" s="1" t="s">
        <v>2441</v>
      </c>
      <c r="AX393" s="1" t="s">
        <v>47</v>
      </c>
      <c r="AY393" s="1" t="s">
        <v>50</v>
      </c>
      <c r="AZ393" s="1" t="s">
        <v>2442</v>
      </c>
      <c r="BA393" s="1" t="s">
        <v>2443</v>
      </c>
      <c r="BB393" s="1" t="s">
        <v>2443</v>
      </c>
      <c r="BC393" s="1" t="s">
        <v>140</v>
      </c>
      <c r="BD393" s="1" t="s">
        <v>693</v>
      </c>
      <c r="BE393" s="1" t="s">
        <v>179</v>
      </c>
      <c r="BF393" s="1" t="s">
        <v>52</v>
      </c>
      <c r="BG393" s="1" t="s">
        <v>53</v>
      </c>
      <c r="BH393" s="1" t="s">
        <v>47</v>
      </c>
      <c r="BI393" s="1" t="s">
        <v>159</v>
      </c>
    </row>
    <row r="394" spans="2:61" x14ac:dyDescent="0.25">
      <c r="B394" s="16">
        <f t="shared" si="105"/>
        <v>390</v>
      </c>
      <c r="C394" s="16" t="str">
        <f t="shared" si="106"/>
        <v>LHR</v>
      </c>
      <c r="D394" s="16" t="str">
        <f t="shared" si="107"/>
        <v>2025-08-17</v>
      </c>
      <c r="E394" s="16" t="str">
        <f t="shared" si="108"/>
        <v>99431913792</v>
      </c>
      <c r="F394" s="16" t="str">
        <f t="shared" si="109"/>
        <v>PGB026518394</v>
      </c>
      <c r="G394" s="16" t="str">
        <f t="shared" si="110"/>
        <v>김문환</v>
      </c>
      <c r="H394" s="16" t="str">
        <f t="shared" si="101"/>
        <v>간이(Simple)</v>
      </c>
      <c r="I394" s="16">
        <f t="shared" si="111"/>
        <v>200.89</v>
      </c>
      <c r="J394" s="16">
        <f t="shared" si="112"/>
        <v>1</v>
      </c>
      <c r="K394" s="43">
        <f t="shared" si="113"/>
        <v>0.73</v>
      </c>
      <c r="L394" s="43">
        <f t="shared" si="114"/>
        <v>0.6</v>
      </c>
      <c r="M394" s="43">
        <f t="shared" si="114"/>
        <v>0.8</v>
      </c>
      <c r="N394" s="43">
        <f t="shared" si="102"/>
        <v>1</v>
      </c>
      <c r="O394" s="23" t="str">
        <f t="shared" si="115"/>
        <v>PGB026518394</v>
      </c>
      <c r="P394" s="51">
        <f>VLOOKUP(C394,MAPPING!$B$24:$G$27,2,0)+(N394-0.5)/0.5*VLOOKUP(C394,MAPPING!$B$24:$G$27,4,0)</f>
        <v>9710</v>
      </c>
      <c r="Q394" s="72">
        <f>VLOOKUP(C394,MAPPING!$B$24:$G$27,6,0)</f>
        <v>4.0719439987913404</v>
      </c>
      <c r="R394" s="105">
        <f>Q394*VLOOKUP(C394,MAPPING!$B$24:$H$27,7,0)</f>
        <v>5659.8799999999992</v>
      </c>
      <c r="S394" s="29">
        <f>VLOOKUP(H394,MAPPING!$B$3:$D$12,3,0)</f>
        <v>1100</v>
      </c>
      <c r="T394" s="67">
        <f t="shared" si="104"/>
        <v>0</v>
      </c>
      <c r="U394" s="75">
        <v>0</v>
      </c>
      <c r="V394" s="29">
        <f>(J394*VLOOKUP(M394/J394,MAPPING!$B$15:$C$22,2,10))</f>
        <v>0</v>
      </c>
      <c r="W394" s="100">
        <v>0</v>
      </c>
      <c r="X394" s="68">
        <f>IFERROR(IF($M394&lt;6.000001,0,VLOOKUP($M394,할증료!$B:$C,2,1)),0)</f>
        <v>0</v>
      </c>
      <c r="Y394" s="67">
        <v>0</v>
      </c>
      <c r="Z394" s="29">
        <f t="shared" si="103"/>
        <v>16469.879999999997</v>
      </c>
      <c r="AB394" s="1" t="s">
        <v>2405</v>
      </c>
      <c r="AC394" s="1" t="s">
        <v>137</v>
      </c>
      <c r="AD394" s="1" t="s">
        <v>2406</v>
      </c>
      <c r="AE394" s="1" t="s">
        <v>2444</v>
      </c>
      <c r="AF394" s="1" t="s">
        <v>175</v>
      </c>
      <c r="AG394" s="1" t="s">
        <v>176</v>
      </c>
      <c r="AH394" s="1">
        <v>4781</v>
      </c>
      <c r="AI394" s="1" t="s">
        <v>47</v>
      </c>
      <c r="AJ394" s="20">
        <v>1</v>
      </c>
      <c r="AK394" s="21">
        <v>0.73</v>
      </c>
      <c r="AL394" s="21">
        <v>0.6</v>
      </c>
      <c r="AM394" s="21">
        <v>0.8</v>
      </c>
      <c r="AN394" s="1" t="s">
        <v>56</v>
      </c>
      <c r="AO394" s="21">
        <v>200.89</v>
      </c>
      <c r="AP394" s="1" t="s">
        <v>49</v>
      </c>
      <c r="AQ394" s="1" t="s">
        <v>49</v>
      </c>
      <c r="AR394" s="1" t="s">
        <v>49</v>
      </c>
      <c r="AS394" s="1" t="s">
        <v>49</v>
      </c>
      <c r="AT394" s="1" t="s">
        <v>49</v>
      </c>
      <c r="AU394" s="1" t="s">
        <v>138</v>
      </c>
      <c r="AV394" s="1" t="s">
        <v>139</v>
      </c>
      <c r="AW394" s="1" t="s">
        <v>2445</v>
      </c>
      <c r="AX394" s="1" t="s">
        <v>47</v>
      </c>
      <c r="AY394" s="1" t="s">
        <v>50</v>
      </c>
      <c r="AZ394" s="1" t="s">
        <v>2446</v>
      </c>
      <c r="BA394" s="1" t="s">
        <v>2447</v>
      </c>
      <c r="BB394" s="1" t="s">
        <v>2447</v>
      </c>
      <c r="BC394" s="1" t="s">
        <v>140</v>
      </c>
      <c r="BD394" s="1" t="s">
        <v>693</v>
      </c>
      <c r="BE394" s="1" t="s">
        <v>179</v>
      </c>
      <c r="BF394" s="1" t="s">
        <v>52</v>
      </c>
      <c r="BG394" s="1" t="s">
        <v>53</v>
      </c>
      <c r="BH394" s="1" t="s">
        <v>47</v>
      </c>
      <c r="BI394" s="1" t="s">
        <v>159</v>
      </c>
    </row>
    <row r="395" spans="2:61" x14ac:dyDescent="0.25">
      <c r="B395" s="16">
        <f t="shared" si="105"/>
        <v>391</v>
      </c>
      <c r="C395" s="16" t="str">
        <f t="shared" si="106"/>
        <v>LHR</v>
      </c>
      <c r="D395" s="16" t="str">
        <f t="shared" si="107"/>
        <v>2025-08-17</v>
      </c>
      <c r="E395" s="16" t="str">
        <f t="shared" si="108"/>
        <v>99431913792</v>
      </c>
      <c r="F395" s="16" t="str">
        <f t="shared" si="109"/>
        <v>PGB026518392</v>
      </c>
      <c r="G395" s="16" t="str">
        <f t="shared" si="110"/>
        <v>김예은</v>
      </c>
      <c r="H395" s="16" t="str">
        <f t="shared" si="101"/>
        <v>목록(Manifest)</v>
      </c>
      <c r="I395" s="16">
        <f t="shared" si="111"/>
        <v>94.43</v>
      </c>
      <c r="J395" s="16">
        <f t="shared" si="112"/>
        <v>1</v>
      </c>
      <c r="K395" s="43">
        <f t="shared" si="113"/>
        <v>0.61</v>
      </c>
      <c r="L395" s="43">
        <f t="shared" si="114"/>
        <v>0.5</v>
      </c>
      <c r="M395" s="43">
        <f t="shared" si="114"/>
        <v>0.7</v>
      </c>
      <c r="N395" s="43">
        <f t="shared" si="102"/>
        <v>1</v>
      </c>
      <c r="O395" s="23" t="str">
        <f t="shared" si="115"/>
        <v>PGB026518392</v>
      </c>
      <c r="P395" s="51">
        <f>VLOOKUP(C395,MAPPING!$B$24:$G$27,2,0)+(N395-0.5)/0.5*VLOOKUP(C395,MAPPING!$B$24:$G$27,4,0)</f>
        <v>9710</v>
      </c>
      <c r="Q395" s="72">
        <f>VLOOKUP(C395,MAPPING!$B$24:$G$27,6,0)</f>
        <v>4.0719439987913404</v>
      </c>
      <c r="R395" s="105">
        <f>Q395*VLOOKUP(C395,MAPPING!$B$24:$H$27,7,0)</f>
        <v>5659.8799999999992</v>
      </c>
      <c r="S395" s="29">
        <f>VLOOKUP(H395,MAPPING!$B$3:$D$12,3,0)</f>
        <v>0</v>
      </c>
      <c r="T395" s="67">
        <f t="shared" si="104"/>
        <v>0</v>
      </c>
      <c r="U395" s="75">
        <v>0</v>
      </c>
      <c r="V395" s="29">
        <f>(J395*VLOOKUP(M395/J395,MAPPING!$B$15:$C$22,2,10))</f>
        <v>0</v>
      </c>
      <c r="W395" s="100">
        <v>0</v>
      </c>
      <c r="X395" s="68">
        <f>IFERROR(IF($M395&lt;6.000001,0,VLOOKUP($M395,할증료!$B:$C,2,1)),0)</f>
        <v>0</v>
      </c>
      <c r="Y395" s="67">
        <v>0</v>
      </c>
      <c r="Z395" s="29">
        <f t="shared" si="103"/>
        <v>15369.88</v>
      </c>
      <c r="AB395" s="1" t="s">
        <v>2405</v>
      </c>
      <c r="AC395" s="1" t="s">
        <v>137</v>
      </c>
      <c r="AD395" s="1" t="s">
        <v>2406</v>
      </c>
      <c r="AE395" s="1" t="s">
        <v>2448</v>
      </c>
      <c r="AF395" s="1" t="s">
        <v>2449</v>
      </c>
      <c r="AG395" s="1" t="s">
        <v>2450</v>
      </c>
      <c r="AH395" s="1">
        <v>5676</v>
      </c>
      <c r="AI395" s="1" t="s">
        <v>47</v>
      </c>
      <c r="AJ395" s="20">
        <v>1</v>
      </c>
      <c r="AK395" s="21">
        <v>0.61</v>
      </c>
      <c r="AL395" s="21">
        <v>0.5</v>
      </c>
      <c r="AM395" s="21">
        <v>0.7</v>
      </c>
      <c r="AN395" s="1" t="s">
        <v>48</v>
      </c>
      <c r="AO395" s="21">
        <v>94.43</v>
      </c>
      <c r="AP395" s="1" t="s">
        <v>49</v>
      </c>
      <c r="AQ395" s="1" t="s">
        <v>49</v>
      </c>
      <c r="AR395" s="1" t="s">
        <v>49</v>
      </c>
      <c r="AS395" s="1" t="s">
        <v>49</v>
      </c>
      <c r="AT395" s="1" t="s">
        <v>49</v>
      </c>
      <c r="AU395" s="1" t="s">
        <v>138</v>
      </c>
      <c r="AV395" s="1" t="s">
        <v>139</v>
      </c>
      <c r="AW395" s="1" t="s">
        <v>2451</v>
      </c>
      <c r="AX395" s="1" t="s">
        <v>47</v>
      </c>
      <c r="AY395" s="1" t="s">
        <v>50</v>
      </c>
      <c r="AZ395" s="1" t="s">
        <v>2452</v>
      </c>
      <c r="BA395" s="1" t="s">
        <v>2453</v>
      </c>
      <c r="BB395" s="1" t="s">
        <v>2453</v>
      </c>
      <c r="BC395" s="1" t="s">
        <v>140</v>
      </c>
      <c r="BD395" s="1" t="s">
        <v>693</v>
      </c>
      <c r="BE395" s="1" t="s">
        <v>179</v>
      </c>
      <c r="BF395" s="1" t="s">
        <v>52</v>
      </c>
      <c r="BG395" s="1" t="s">
        <v>53</v>
      </c>
      <c r="BH395" s="1" t="s">
        <v>47</v>
      </c>
      <c r="BI395" s="1" t="s">
        <v>159</v>
      </c>
    </row>
    <row r="396" spans="2:61" x14ac:dyDescent="0.25">
      <c r="B396" s="16">
        <f t="shared" si="105"/>
        <v>392</v>
      </c>
      <c r="C396" s="16" t="str">
        <f t="shared" si="106"/>
        <v>LHR</v>
      </c>
      <c r="D396" s="16" t="str">
        <f t="shared" si="107"/>
        <v>2025-08-17</v>
      </c>
      <c r="E396" s="16" t="str">
        <f t="shared" si="108"/>
        <v>99431913792</v>
      </c>
      <c r="F396" s="16" t="str">
        <f t="shared" si="109"/>
        <v>PGB026518379</v>
      </c>
      <c r="G396" s="16" t="str">
        <f t="shared" si="110"/>
        <v>방민혁</v>
      </c>
      <c r="H396" s="16" t="str">
        <f t="shared" si="101"/>
        <v>목록(Manifest)</v>
      </c>
      <c r="I396" s="16">
        <f t="shared" si="111"/>
        <v>141.91999999999999</v>
      </c>
      <c r="J396" s="16">
        <f t="shared" si="112"/>
        <v>1</v>
      </c>
      <c r="K396" s="43">
        <f t="shared" si="113"/>
        <v>1.1399999999999999</v>
      </c>
      <c r="L396" s="43">
        <f t="shared" si="114"/>
        <v>1.8</v>
      </c>
      <c r="M396" s="43">
        <f t="shared" si="114"/>
        <v>1.8</v>
      </c>
      <c r="N396" s="43">
        <f t="shared" si="102"/>
        <v>2</v>
      </c>
      <c r="O396" s="23" t="str">
        <f t="shared" si="115"/>
        <v>PGB026518379</v>
      </c>
      <c r="P396" s="51">
        <f>VLOOKUP(C396,MAPPING!$B$24:$G$27,2,0)+(N396-0.5)/0.5*VLOOKUP(C396,MAPPING!$B$24:$G$27,4,0)</f>
        <v>14610</v>
      </c>
      <c r="Q396" s="72">
        <f>VLOOKUP(C396,MAPPING!$B$24:$G$27,6,0)</f>
        <v>4.0719439987913404</v>
      </c>
      <c r="R396" s="105">
        <f>Q396*VLOOKUP(C396,MAPPING!$B$24:$H$27,7,0)</f>
        <v>5659.8799999999992</v>
      </c>
      <c r="S396" s="29">
        <f>VLOOKUP(H396,MAPPING!$B$3:$D$12,3,0)</f>
        <v>0</v>
      </c>
      <c r="T396" s="67">
        <f t="shared" si="104"/>
        <v>0</v>
      </c>
      <c r="U396" s="75">
        <v>0</v>
      </c>
      <c r="V396" s="29">
        <f>(J396*VLOOKUP(M396/J396,MAPPING!$B$15:$C$22,2,10))</f>
        <v>0</v>
      </c>
      <c r="W396" s="100">
        <v>0</v>
      </c>
      <c r="X396" s="68">
        <f>IFERROR(IF($M396&lt;6.000001,0,VLOOKUP($M396,할증료!$B:$C,2,1)),0)</f>
        <v>0</v>
      </c>
      <c r="Y396" s="67">
        <v>0</v>
      </c>
      <c r="Z396" s="29">
        <f t="shared" si="103"/>
        <v>20269.879999999997</v>
      </c>
      <c r="AB396" s="1" t="s">
        <v>2405</v>
      </c>
      <c r="AC396" s="1" t="s">
        <v>137</v>
      </c>
      <c r="AD396" s="1" t="s">
        <v>2406</v>
      </c>
      <c r="AE396" s="1" t="s">
        <v>2454</v>
      </c>
      <c r="AF396" s="1" t="s">
        <v>280</v>
      </c>
      <c r="AG396" s="1" t="s">
        <v>281</v>
      </c>
      <c r="AH396" s="1">
        <v>15012</v>
      </c>
      <c r="AI396" s="1" t="s">
        <v>47</v>
      </c>
      <c r="AJ396" s="20">
        <v>1</v>
      </c>
      <c r="AK396" s="21">
        <v>1.1399999999999999</v>
      </c>
      <c r="AL396" s="21">
        <v>1.8</v>
      </c>
      <c r="AM396" s="21">
        <v>1.8</v>
      </c>
      <c r="AN396" s="1" t="s">
        <v>48</v>
      </c>
      <c r="AO396" s="21">
        <v>141.91999999999999</v>
      </c>
      <c r="AP396" s="1" t="s">
        <v>49</v>
      </c>
      <c r="AQ396" s="1" t="s">
        <v>49</v>
      </c>
      <c r="AR396" s="1" t="s">
        <v>49</v>
      </c>
      <c r="AS396" s="1" t="s">
        <v>49</v>
      </c>
      <c r="AT396" s="1" t="s">
        <v>49</v>
      </c>
      <c r="AU396" s="1" t="s">
        <v>138</v>
      </c>
      <c r="AV396" s="1" t="s">
        <v>139</v>
      </c>
      <c r="AW396" s="1" t="s">
        <v>156</v>
      </c>
      <c r="AX396" s="1" t="s">
        <v>47</v>
      </c>
      <c r="AY396" s="1" t="s">
        <v>50</v>
      </c>
      <c r="AZ396" s="1" t="s">
        <v>2455</v>
      </c>
      <c r="BA396" s="1" t="s">
        <v>2456</v>
      </c>
      <c r="BB396" s="1" t="s">
        <v>2456</v>
      </c>
      <c r="BC396" s="1" t="s">
        <v>140</v>
      </c>
      <c r="BD396" s="1" t="s">
        <v>693</v>
      </c>
      <c r="BE396" s="1" t="s">
        <v>179</v>
      </c>
      <c r="BF396" s="1" t="s">
        <v>52</v>
      </c>
      <c r="BG396" s="1" t="s">
        <v>53</v>
      </c>
      <c r="BH396" s="1" t="s">
        <v>47</v>
      </c>
      <c r="BI396" s="1" t="s">
        <v>159</v>
      </c>
    </row>
    <row r="397" spans="2:61" x14ac:dyDescent="0.25">
      <c r="B397" s="16">
        <f t="shared" si="105"/>
        <v>393</v>
      </c>
      <c r="C397" s="16" t="str">
        <f t="shared" si="106"/>
        <v>LHR</v>
      </c>
      <c r="D397" s="16" t="str">
        <f t="shared" si="107"/>
        <v>2025-08-17</v>
      </c>
      <c r="E397" s="16" t="str">
        <f t="shared" si="108"/>
        <v>99431913792</v>
      </c>
      <c r="F397" s="16" t="str">
        <f t="shared" si="109"/>
        <v>PGB026518372</v>
      </c>
      <c r="G397" s="16" t="str">
        <f t="shared" si="110"/>
        <v>윤호균</v>
      </c>
      <c r="H397" s="16" t="str">
        <f t="shared" si="101"/>
        <v>목록취하(허용배제,Manifest-Drop)</v>
      </c>
      <c r="I397" s="16">
        <f t="shared" si="111"/>
        <v>109.25</v>
      </c>
      <c r="J397" s="16">
        <f t="shared" si="112"/>
        <v>1</v>
      </c>
      <c r="K397" s="43">
        <f t="shared" si="113"/>
        <v>0.41</v>
      </c>
      <c r="L397" s="43">
        <f t="shared" si="114"/>
        <v>1</v>
      </c>
      <c r="M397" s="43">
        <f t="shared" si="114"/>
        <v>1</v>
      </c>
      <c r="N397" s="43">
        <f t="shared" si="102"/>
        <v>1</v>
      </c>
      <c r="O397" s="23" t="str">
        <f t="shared" si="115"/>
        <v>PGB026518372</v>
      </c>
      <c r="P397" s="51">
        <f>VLOOKUP(C397,MAPPING!$B$24:$G$27,2,0)+(N397-0.5)/0.5*VLOOKUP(C397,MAPPING!$B$24:$G$27,4,0)</f>
        <v>9710</v>
      </c>
      <c r="Q397" s="72">
        <f>VLOOKUP(C397,MAPPING!$B$24:$G$27,6,0)</f>
        <v>4.0719439987913404</v>
      </c>
      <c r="R397" s="105">
        <f>Q397*VLOOKUP(C397,MAPPING!$B$24:$H$27,7,0)</f>
        <v>5659.8799999999992</v>
      </c>
      <c r="S397" s="29">
        <f>VLOOKUP(H397,MAPPING!$B$3:$D$12,3,0)</f>
        <v>1100</v>
      </c>
      <c r="T397" s="67">
        <f t="shared" si="104"/>
        <v>0</v>
      </c>
      <c r="U397" s="75">
        <v>0</v>
      </c>
      <c r="V397" s="29">
        <f>(J397*VLOOKUP(M397/J397,MAPPING!$B$15:$C$22,2,10))</f>
        <v>0</v>
      </c>
      <c r="W397" s="100">
        <v>0</v>
      </c>
      <c r="X397" s="68">
        <f>IFERROR(IF($M397&lt;6.000001,0,VLOOKUP($M397,할증료!$B:$C,2,1)),0)</f>
        <v>0</v>
      </c>
      <c r="Y397" s="67">
        <v>0</v>
      </c>
      <c r="Z397" s="29">
        <f t="shared" si="103"/>
        <v>16469.879999999997</v>
      </c>
      <c r="AB397" s="1" t="s">
        <v>2405</v>
      </c>
      <c r="AC397" s="1" t="s">
        <v>137</v>
      </c>
      <c r="AD397" s="1" t="s">
        <v>2406</v>
      </c>
      <c r="AE397" s="1" t="s">
        <v>2457</v>
      </c>
      <c r="AF397" s="1" t="s">
        <v>263</v>
      </c>
      <c r="AG397" s="1" t="s">
        <v>274</v>
      </c>
      <c r="AH397" s="1">
        <v>30100</v>
      </c>
      <c r="AI397" s="1" t="s">
        <v>2458</v>
      </c>
      <c r="AJ397" s="20">
        <v>1</v>
      </c>
      <c r="AK397" s="21">
        <v>0.41</v>
      </c>
      <c r="AL397" s="21">
        <v>1</v>
      </c>
      <c r="AM397" s="21">
        <v>1</v>
      </c>
      <c r="AN397" s="1" t="s">
        <v>148</v>
      </c>
      <c r="AO397" s="21">
        <v>109.25</v>
      </c>
      <c r="AP397" s="1" t="s">
        <v>49</v>
      </c>
      <c r="AQ397" s="1" t="s">
        <v>47</v>
      </c>
      <c r="AR397" s="1" t="s">
        <v>47</v>
      </c>
      <c r="AS397" s="1" t="s">
        <v>47</v>
      </c>
      <c r="AT397" s="1" t="s">
        <v>47</v>
      </c>
      <c r="AU397" s="1" t="s">
        <v>138</v>
      </c>
      <c r="AV397" s="1" t="s">
        <v>139</v>
      </c>
      <c r="AW397" s="1" t="s">
        <v>2459</v>
      </c>
      <c r="AX397" s="1" t="s">
        <v>47</v>
      </c>
      <c r="AY397" s="1" t="s">
        <v>50</v>
      </c>
      <c r="AZ397" s="1" t="s">
        <v>2460</v>
      </c>
      <c r="BA397" s="1" t="s">
        <v>2461</v>
      </c>
      <c r="BB397" s="1" t="s">
        <v>2461</v>
      </c>
      <c r="BC397" s="1" t="s">
        <v>140</v>
      </c>
      <c r="BD397" s="1" t="s">
        <v>693</v>
      </c>
      <c r="BE397" s="1" t="s">
        <v>179</v>
      </c>
      <c r="BF397" s="1" t="s">
        <v>52</v>
      </c>
      <c r="BG397" s="1" t="s">
        <v>53</v>
      </c>
      <c r="BH397" s="1" t="s">
        <v>47</v>
      </c>
      <c r="BI397" s="1" t="s">
        <v>159</v>
      </c>
    </row>
    <row r="398" spans="2:61" x14ac:dyDescent="0.25">
      <c r="B398" s="16">
        <f t="shared" si="105"/>
        <v>394</v>
      </c>
      <c r="C398" s="16" t="str">
        <f t="shared" si="106"/>
        <v>LHR</v>
      </c>
      <c r="D398" s="16" t="str">
        <f t="shared" si="107"/>
        <v>2025-08-17</v>
      </c>
      <c r="E398" s="16" t="str">
        <f t="shared" si="108"/>
        <v>99431913792</v>
      </c>
      <c r="F398" s="16" t="str">
        <f t="shared" si="109"/>
        <v>PGB026518367</v>
      </c>
      <c r="G398" s="16" t="str">
        <f t="shared" si="110"/>
        <v>조준성</v>
      </c>
      <c r="H398" s="16" t="str">
        <f t="shared" si="101"/>
        <v>목록(Manifest)</v>
      </c>
      <c r="I398" s="16">
        <f t="shared" si="111"/>
        <v>86.6</v>
      </c>
      <c r="J398" s="16">
        <f t="shared" si="112"/>
        <v>1</v>
      </c>
      <c r="K398" s="43">
        <f t="shared" si="113"/>
        <v>3.62</v>
      </c>
      <c r="L398" s="43">
        <f t="shared" si="114"/>
        <v>4.4000000000000004</v>
      </c>
      <c r="M398" s="43">
        <f t="shared" si="114"/>
        <v>4.4000000000000004</v>
      </c>
      <c r="N398" s="43">
        <f t="shared" si="102"/>
        <v>4.5</v>
      </c>
      <c r="O398" s="23" t="str">
        <f t="shared" si="115"/>
        <v>PGB026518367</v>
      </c>
      <c r="P398" s="51">
        <f>VLOOKUP(C398,MAPPING!$B$24:$G$27,2,0)+(N398-0.5)/0.5*VLOOKUP(C398,MAPPING!$B$24:$G$27,4,0)</f>
        <v>26860</v>
      </c>
      <c r="Q398" s="72">
        <f>VLOOKUP(C398,MAPPING!$B$24:$G$27,6,0)</f>
        <v>4.0719439987913404</v>
      </c>
      <c r="R398" s="105">
        <f>Q398*VLOOKUP(C398,MAPPING!$B$24:$H$27,7,0)</f>
        <v>5659.8799999999992</v>
      </c>
      <c r="S398" s="29">
        <f>VLOOKUP(H398,MAPPING!$B$3:$D$12,3,0)</f>
        <v>0</v>
      </c>
      <c r="T398" s="67">
        <f t="shared" si="104"/>
        <v>0</v>
      </c>
      <c r="U398" s="75">
        <v>0</v>
      </c>
      <c r="V398" s="29">
        <f>(J398*VLOOKUP(M398/J398,MAPPING!$B$15:$C$22,2,10))</f>
        <v>550</v>
      </c>
      <c r="W398" s="100">
        <v>0</v>
      </c>
      <c r="X398" s="68">
        <f>IFERROR(IF($M398&lt;6.000001,0,VLOOKUP($M398,할증료!$B:$C,2,1)),0)</f>
        <v>0</v>
      </c>
      <c r="Y398" s="67">
        <v>0</v>
      </c>
      <c r="Z398" s="29">
        <f t="shared" si="103"/>
        <v>33069.879999999997</v>
      </c>
      <c r="AB398" s="1" t="s">
        <v>2405</v>
      </c>
      <c r="AC398" s="1" t="s">
        <v>137</v>
      </c>
      <c r="AD398" s="1" t="s">
        <v>2406</v>
      </c>
      <c r="AE398" s="1" t="s">
        <v>2462</v>
      </c>
      <c r="AF398" s="1" t="s">
        <v>2463</v>
      </c>
      <c r="AG398" s="1" t="s">
        <v>2464</v>
      </c>
      <c r="AH398" s="1">
        <v>18027</v>
      </c>
      <c r="AI398" s="1" t="s">
        <v>47</v>
      </c>
      <c r="AJ398" s="20">
        <v>1</v>
      </c>
      <c r="AK398" s="21">
        <v>3.62</v>
      </c>
      <c r="AL398" s="21">
        <v>4.4000000000000004</v>
      </c>
      <c r="AM398" s="21">
        <v>4.4000000000000004</v>
      </c>
      <c r="AN398" s="1" t="s">
        <v>48</v>
      </c>
      <c r="AO398" s="21">
        <v>86.6</v>
      </c>
      <c r="AP398" s="1" t="s">
        <v>49</v>
      </c>
      <c r="AQ398" s="1" t="s">
        <v>49</v>
      </c>
      <c r="AR398" s="1" t="s">
        <v>49</v>
      </c>
      <c r="AS398" s="1" t="s">
        <v>49</v>
      </c>
      <c r="AT398" s="1" t="s">
        <v>49</v>
      </c>
      <c r="AU398" s="1" t="s">
        <v>138</v>
      </c>
      <c r="AV398" s="1" t="s">
        <v>139</v>
      </c>
      <c r="AW398" s="1" t="s">
        <v>2465</v>
      </c>
      <c r="AX398" s="1" t="s">
        <v>47</v>
      </c>
      <c r="AY398" s="1" t="s">
        <v>50</v>
      </c>
      <c r="AZ398" s="1" t="s">
        <v>2466</v>
      </c>
      <c r="BA398" s="1" t="s">
        <v>2467</v>
      </c>
      <c r="BB398" s="1" t="s">
        <v>2467</v>
      </c>
      <c r="BC398" s="1" t="s">
        <v>140</v>
      </c>
      <c r="BD398" s="1" t="s">
        <v>693</v>
      </c>
      <c r="BE398" s="1" t="s">
        <v>179</v>
      </c>
      <c r="BF398" s="1" t="s">
        <v>52</v>
      </c>
      <c r="BG398" s="1" t="s">
        <v>53</v>
      </c>
      <c r="BH398" s="1" t="s">
        <v>47</v>
      </c>
      <c r="BI398" s="1" t="s">
        <v>159</v>
      </c>
    </row>
    <row r="399" spans="2:61" x14ac:dyDescent="0.25">
      <c r="B399" s="16">
        <f t="shared" si="105"/>
        <v>395</v>
      </c>
      <c r="C399" s="16" t="str">
        <f t="shared" si="106"/>
        <v>LHR</v>
      </c>
      <c r="D399" s="16" t="str">
        <f t="shared" si="107"/>
        <v>2025-08-17</v>
      </c>
      <c r="E399" s="16" t="str">
        <f t="shared" si="108"/>
        <v>99431913792</v>
      </c>
      <c r="F399" s="16" t="str">
        <f t="shared" si="109"/>
        <v>PGB026518366</v>
      </c>
      <c r="G399" s="16" t="str">
        <f t="shared" si="110"/>
        <v>주성우</v>
      </c>
      <c r="H399" s="16" t="str">
        <f t="shared" si="101"/>
        <v>목록(Manifest)</v>
      </c>
      <c r="I399" s="16">
        <f t="shared" si="111"/>
        <v>125.44</v>
      </c>
      <c r="J399" s="16">
        <f t="shared" si="112"/>
        <v>1</v>
      </c>
      <c r="K399" s="43">
        <f t="shared" si="113"/>
        <v>1.34</v>
      </c>
      <c r="L399" s="43">
        <f t="shared" si="114"/>
        <v>3.4</v>
      </c>
      <c r="M399" s="43">
        <f t="shared" si="114"/>
        <v>3.4</v>
      </c>
      <c r="N399" s="43">
        <f t="shared" si="102"/>
        <v>3.5</v>
      </c>
      <c r="O399" s="23" t="str">
        <f t="shared" si="115"/>
        <v>PGB026518366</v>
      </c>
      <c r="P399" s="51">
        <f>VLOOKUP(C399,MAPPING!$B$24:$G$27,2,0)+(N399-0.5)/0.5*VLOOKUP(C399,MAPPING!$B$24:$G$27,4,0)</f>
        <v>21960</v>
      </c>
      <c r="Q399" s="72">
        <f>VLOOKUP(C399,MAPPING!$B$24:$G$27,6,0)</f>
        <v>4.0719439987913404</v>
      </c>
      <c r="R399" s="105">
        <f>Q399*VLOOKUP(C399,MAPPING!$B$24:$H$27,7,0)</f>
        <v>5659.8799999999992</v>
      </c>
      <c r="S399" s="29">
        <f>VLOOKUP(H399,MAPPING!$B$3:$D$12,3,0)</f>
        <v>0</v>
      </c>
      <c r="T399" s="67">
        <f t="shared" si="104"/>
        <v>0</v>
      </c>
      <c r="U399" s="75">
        <v>0</v>
      </c>
      <c r="V399" s="29">
        <f>(J399*VLOOKUP(M399/J399,MAPPING!$B$15:$C$22,2,10))</f>
        <v>550</v>
      </c>
      <c r="W399" s="100">
        <v>0</v>
      </c>
      <c r="X399" s="68">
        <f>IFERROR(IF($M399&lt;6.000001,0,VLOOKUP($M399,할증료!$B:$C,2,1)),0)</f>
        <v>0</v>
      </c>
      <c r="Y399" s="67">
        <v>0</v>
      </c>
      <c r="Z399" s="29">
        <f t="shared" si="103"/>
        <v>28169.879999999997</v>
      </c>
      <c r="AB399" s="1" t="s">
        <v>2405</v>
      </c>
      <c r="AC399" s="1" t="s">
        <v>137</v>
      </c>
      <c r="AD399" s="1" t="s">
        <v>2406</v>
      </c>
      <c r="AE399" s="1" t="s">
        <v>2468</v>
      </c>
      <c r="AF399" s="1" t="s">
        <v>244</v>
      </c>
      <c r="AG399" s="1" t="s">
        <v>245</v>
      </c>
      <c r="AH399" s="1">
        <v>24554</v>
      </c>
      <c r="AI399" s="1" t="s">
        <v>47</v>
      </c>
      <c r="AJ399" s="20">
        <v>1</v>
      </c>
      <c r="AK399" s="21">
        <v>1.34</v>
      </c>
      <c r="AL399" s="21">
        <v>3.4</v>
      </c>
      <c r="AM399" s="21">
        <v>3.4</v>
      </c>
      <c r="AN399" s="1" t="s">
        <v>48</v>
      </c>
      <c r="AO399" s="21">
        <v>125.44</v>
      </c>
      <c r="AP399" s="1" t="s">
        <v>49</v>
      </c>
      <c r="AQ399" s="1" t="s">
        <v>49</v>
      </c>
      <c r="AR399" s="1" t="s">
        <v>49</v>
      </c>
      <c r="AS399" s="1" t="s">
        <v>49</v>
      </c>
      <c r="AT399" s="1" t="s">
        <v>49</v>
      </c>
      <c r="AU399" s="1" t="s">
        <v>138</v>
      </c>
      <c r="AV399" s="1" t="s">
        <v>139</v>
      </c>
      <c r="AW399" s="1" t="s">
        <v>2469</v>
      </c>
      <c r="AX399" s="1" t="s">
        <v>47</v>
      </c>
      <c r="AY399" s="1" t="s">
        <v>50</v>
      </c>
      <c r="AZ399" s="1" t="s">
        <v>2470</v>
      </c>
      <c r="BA399" s="1" t="s">
        <v>2471</v>
      </c>
      <c r="BB399" s="1" t="s">
        <v>2471</v>
      </c>
      <c r="BC399" s="1" t="s">
        <v>140</v>
      </c>
      <c r="BD399" s="1" t="s">
        <v>693</v>
      </c>
      <c r="BE399" s="1" t="s">
        <v>179</v>
      </c>
      <c r="BF399" s="1" t="s">
        <v>52</v>
      </c>
      <c r="BG399" s="1" t="s">
        <v>53</v>
      </c>
      <c r="BH399" s="1" t="s">
        <v>47</v>
      </c>
      <c r="BI399" s="1" t="s">
        <v>159</v>
      </c>
    </row>
    <row r="400" spans="2:61" x14ac:dyDescent="0.25">
      <c r="B400" s="16">
        <f t="shared" si="105"/>
        <v>396</v>
      </c>
      <c r="C400" s="16" t="str">
        <f t="shared" si="106"/>
        <v>LHR</v>
      </c>
      <c r="D400" s="16" t="str">
        <f t="shared" si="107"/>
        <v>2025-08-17</v>
      </c>
      <c r="E400" s="16" t="str">
        <f t="shared" si="108"/>
        <v>99431913792</v>
      </c>
      <c r="F400" s="16" t="str">
        <f t="shared" si="109"/>
        <v>PGB026518364</v>
      </c>
      <c r="G400" s="16" t="str">
        <f t="shared" si="110"/>
        <v>손인석</v>
      </c>
      <c r="H400" s="16" t="str">
        <f t="shared" si="101"/>
        <v>일반(목록배제,Normal-Manifest Exception)</v>
      </c>
      <c r="I400" s="16">
        <f t="shared" si="111"/>
        <v>17.52</v>
      </c>
      <c r="J400" s="16">
        <f t="shared" si="112"/>
        <v>1</v>
      </c>
      <c r="K400" s="43">
        <f t="shared" si="113"/>
        <v>0.19</v>
      </c>
      <c r="L400" s="43">
        <f t="shared" si="114"/>
        <v>0.1</v>
      </c>
      <c r="M400" s="43">
        <f t="shared" si="114"/>
        <v>0.2</v>
      </c>
      <c r="N400" s="43">
        <f t="shared" si="102"/>
        <v>0.5</v>
      </c>
      <c r="O400" s="23" t="str">
        <f t="shared" si="115"/>
        <v>PGB026518364</v>
      </c>
      <c r="P400" s="51">
        <f>VLOOKUP(C400,MAPPING!$B$24:$G$27,2,0)+(N400-0.5)/0.5*VLOOKUP(C400,MAPPING!$B$24:$G$27,4,0)</f>
        <v>7260</v>
      </c>
      <c r="Q400" s="72">
        <f>VLOOKUP(C400,MAPPING!$B$24:$G$27,6,0)</f>
        <v>4.0719439987913404</v>
      </c>
      <c r="R400" s="105">
        <f>Q400*VLOOKUP(C400,MAPPING!$B$24:$H$27,7,0)</f>
        <v>5659.8799999999992</v>
      </c>
      <c r="S400" s="29">
        <f>VLOOKUP(H400,MAPPING!$B$3:$D$12,3,0)</f>
        <v>1100</v>
      </c>
      <c r="T400" s="67">
        <f t="shared" si="104"/>
        <v>0</v>
      </c>
      <c r="U400" s="75">
        <v>0</v>
      </c>
      <c r="V400" s="29">
        <f>(J400*VLOOKUP(M400/J400,MAPPING!$B$15:$C$22,2,10))</f>
        <v>0</v>
      </c>
      <c r="W400" s="100">
        <v>0</v>
      </c>
      <c r="X400" s="68">
        <f>IFERROR(IF($M400&lt;6.000001,0,VLOOKUP($M400,할증료!$B:$C,2,1)),0)</f>
        <v>0</v>
      </c>
      <c r="Y400" s="67">
        <v>0</v>
      </c>
      <c r="Z400" s="29">
        <f t="shared" si="103"/>
        <v>14019.88</v>
      </c>
      <c r="AB400" s="1" t="s">
        <v>2405</v>
      </c>
      <c r="AC400" s="1" t="s">
        <v>137</v>
      </c>
      <c r="AD400" s="1" t="s">
        <v>2406</v>
      </c>
      <c r="AE400" s="1" t="s">
        <v>2472</v>
      </c>
      <c r="AF400" s="1" t="s">
        <v>2473</v>
      </c>
      <c r="AG400" s="1" t="s">
        <v>2474</v>
      </c>
      <c r="AH400" s="1">
        <v>54051</v>
      </c>
      <c r="AI400" s="1" t="s">
        <v>47</v>
      </c>
      <c r="AJ400" s="20">
        <v>1</v>
      </c>
      <c r="AK400" s="21">
        <v>0.19</v>
      </c>
      <c r="AL400" s="21">
        <v>0.1</v>
      </c>
      <c r="AM400" s="21">
        <v>0.2</v>
      </c>
      <c r="AN400" s="1" t="s">
        <v>54</v>
      </c>
      <c r="AO400" s="21">
        <v>17.52</v>
      </c>
      <c r="AP400" s="1" t="s">
        <v>49</v>
      </c>
      <c r="AQ400" s="1" t="s">
        <v>49</v>
      </c>
      <c r="AR400" s="1" t="s">
        <v>49</v>
      </c>
      <c r="AS400" s="1" t="s">
        <v>49</v>
      </c>
      <c r="AT400" s="1" t="s">
        <v>49</v>
      </c>
      <c r="AU400" s="1" t="s">
        <v>138</v>
      </c>
      <c r="AV400" s="1" t="s">
        <v>139</v>
      </c>
      <c r="AW400" s="1" t="s">
        <v>2475</v>
      </c>
      <c r="AX400" s="1" t="s">
        <v>47</v>
      </c>
      <c r="AY400" s="1" t="s">
        <v>50</v>
      </c>
      <c r="AZ400" s="1" t="s">
        <v>2476</v>
      </c>
      <c r="BA400" s="1" t="s">
        <v>2477</v>
      </c>
      <c r="BB400" s="1" t="s">
        <v>2477</v>
      </c>
      <c r="BC400" s="1" t="s">
        <v>140</v>
      </c>
      <c r="BD400" s="1" t="s">
        <v>693</v>
      </c>
      <c r="BE400" s="1" t="s">
        <v>179</v>
      </c>
      <c r="BF400" s="1" t="s">
        <v>52</v>
      </c>
      <c r="BG400" s="1" t="s">
        <v>53</v>
      </c>
      <c r="BH400" s="1" t="s">
        <v>47</v>
      </c>
      <c r="BI400" s="1" t="s">
        <v>159</v>
      </c>
    </row>
    <row r="401" spans="2:61" x14ac:dyDescent="0.25">
      <c r="B401" s="16">
        <f t="shared" si="105"/>
        <v>397</v>
      </c>
      <c r="C401" s="16" t="str">
        <f t="shared" si="106"/>
        <v>LHR</v>
      </c>
      <c r="D401" s="16" t="str">
        <f t="shared" si="107"/>
        <v>2025-08-17</v>
      </c>
      <c r="E401" s="16" t="str">
        <f t="shared" si="108"/>
        <v>99431913792</v>
      </c>
      <c r="F401" s="16" t="str">
        <f t="shared" si="109"/>
        <v>PGB026518359</v>
      </c>
      <c r="G401" s="16" t="str">
        <f t="shared" si="110"/>
        <v>박찬욱</v>
      </c>
      <c r="H401" s="16" t="str">
        <f t="shared" si="101"/>
        <v>목록(Manifest)</v>
      </c>
      <c r="I401" s="16">
        <f t="shared" si="111"/>
        <v>128.15</v>
      </c>
      <c r="J401" s="16">
        <f t="shared" si="112"/>
        <v>1</v>
      </c>
      <c r="K401" s="43">
        <f t="shared" si="113"/>
        <v>0.73</v>
      </c>
      <c r="L401" s="43">
        <f t="shared" si="114"/>
        <v>0.5</v>
      </c>
      <c r="M401" s="43">
        <f t="shared" si="114"/>
        <v>0.8</v>
      </c>
      <c r="N401" s="43">
        <f t="shared" si="102"/>
        <v>1</v>
      </c>
      <c r="O401" s="23" t="str">
        <f t="shared" si="115"/>
        <v>PGB026518359</v>
      </c>
      <c r="P401" s="51">
        <f>VLOOKUP(C401,MAPPING!$B$24:$G$27,2,0)+(N401-0.5)/0.5*VLOOKUP(C401,MAPPING!$B$24:$G$27,4,0)</f>
        <v>9710</v>
      </c>
      <c r="Q401" s="72">
        <f>VLOOKUP(C401,MAPPING!$B$24:$G$27,6,0)</f>
        <v>4.0719439987913404</v>
      </c>
      <c r="R401" s="105">
        <f>Q401*VLOOKUP(C401,MAPPING!$B$24:$H$27,7,0)</f>
        <v>5659.8799999999992</v>
      </c>
      <c r="S401" s="29">
        <f>VLOOKUP(H401,MAPPING!$B$3:$D$12,3,0)</f>
        <v>0</v>
      </c>
      <c r="T401" s="67">
        <f t="shared" si="104"/>
        <v>0</v>
      </c>
      <c r="U401" s="75">
        <v>0</v>
      </c>
      <c r="V401" s="29">
        <f>(J401*VLOOKUP(M401/J401,MAPPING!$B$15:$C$22,2,10))</f>
        <v>0</v>
      </c>
      <c r="W401" s="100">
        <v>0</v>
      </c>
      <c r="X401" s="68">
        <f>IFERROR(IF($M401&lt;6.000001,0,VLOOKUP($M401,할증료!$B:$C,2,1)),0)</f>
        <v>0</v>
      </c>
      <c r="Y401" s="67">
        <v>0</v>
      </c>
      <c r="Z401" s="29">
        <f t="shared" si="103"/>
        <v>15369.88</v>
      </c>
      <c r="AB401" s="1" t="s">
        <v>2405</v>
      </c>
      <c r="AC401" s="1" t="s">
        <v>137</v>
      </c>
      <c r="AD401" s="1" t="s">
        <v>2406</v>
      </c>
      <c r="AE401" s="1" t="s">
        <v>2478</v>
      </c>
      <c r="AF401" s="1" t="s">
        <v>2479</v>
      </c>
      <c r="AG401" s="1" t="s">
        <v>2480</v>
      </c>
      <c r="AH401" s="1">
        <v>4319</v>
      </c>
      <c r="AI401" s="1" t="s">
        <v>47</v>
      </c>
      <c r="AJ401" s="20">
        <v>1</v>
      </c>
      <c r="AK401" s="21">
        <v>0.73</v>
      </c>
      <c r="AL401" s="21">
        <v>0.5</v>
      </c>
      <c r="AM401" s="21">
        <v>0.8</v>
      </c>
      <c r="AN401" s="1" t="s">
        <v>48</v>
      </c>
      <c r="AO401" s="21">
        <v>128.15</v>
      </c>
      <c r="AP401" s="1" t="s">
        <v>49</v>
      </c>
      <c r="AQ401" s="1" t="s">
        <v>49</v>
      </c>
      <c r="AR401" s="1" t="s">
        <v>49</v>
      </c>
      <c r="AS401" s="1" t="s">
        <v>49</v>
      </c>
      <c r="AT401" s="1" t="s">
        <v>49</v>
      </c>
      <c r="AU401" s="1" t="s">
        <v>138</v>
      </c>
      <c r="AV401" s="1" t="s">
        <v>139</v>
      </c>
      <c r="AW401" s="1" t="s">
        <v>2481</v>
      </c>
      <c r="AX401" s="1" t="s">
        <v>47</v>
      </c>
      <c r="AY401" s="1" t="s">
        <v>50</v>
      </c>
      <c r="AZ401" s="1" t="s">
        <v>2482</v>
      </c>
      <c r="BA401" s="1" t="s">
        <v>2483</v>
      </c>
      <c r="BB401" s="1" t="s">
        <v>2483</v>
      </c>
      <c r="BC401" s="1" t="s">
        <v>140</v>
      </c>
      <c r="BD401" s="1" t="s">
        <v>693</v>
      </c>
      <c r="BE401" s="1" t="s">
        <v>179</v>
      </c>
      <c r="BF401" s="1" t="s">
        <v>52</v>
      </c>
      <c r="BG401" s="1" t="s">
        <v>53</v>
      </c>
      <c r="BH401" s="1" t="s">
        <v>47</v>
      </c>
      <c r="BI401" s="1" t="s">
        <v>159</v>
      </c>
    </row>
    <row r="402" spans="2:61" x14ac:dyDescent="0.25">
      <c r="B402" s="16">
        <f t="shared" si="105"/>
        <v>398</v>
      </c>
      <c r="C402" s="16" t="str">
        <f t="shared" si="106"/>
        <v>LHR</v>
      </c>
      <c r="D402" s="16" t="str">
        <f t="shared" si="107"/>
        <v>2025-08-17</v>
      </c>
      <c r="E402" s="16" t="str">
        <f t="shared" si="108"/>
        <v>99431913792</v>
      </c>
      <c r="F402" s="16" t="str">
        <f t="shared" si="109"/>
        <v>PGB026518357</v>
      </c>
      <c r="G402" s="16" t="str">
        <f t="shared" si="110"/>
        <v>유윤순</v>
      </c>
      <c r="H402" s="16" t="str">
        <f t="shared" si="101"/>
        <v>일반(목록배제,Normal-Manifest Exception)</v>
      </c>
      <c r="I402" s="16">
        <f t="shared" si="111"/>
        <v>25.62</v>
      </c>
      <c r="J402" s="16">
        <f t="shared" si="112"/>
        <v>1</v>
      </c>
      <c r="K402" s="43">
        <f t="shared" si="113"/>
        <v>0.16</v>
      </c>
      <c r="L402" s="43">
        <f t="shared" si="114"/>
        <v>0.2</v>
      </c>
      <c r="M402" s="43">
        <f t="shared" si="114"/>
        <v>0.2</v>
      </c>
      <c r="N402" s="43">
        <f t="shared" si="102"/>
        <v>0.5</v>
      </c>
      <c r="O402" s="23" t="str">
        <f t="shared" si="115"/>
        <v>PGB026518357</v>
      </c>
      <c r="P402" s="51">
        <f>VLOOKUP(C402,MAPPING!$B$24:$G$27,2,0)+(N402-0.5)/0.5*VLOOKUP(C402,MAPPING!$B$24:$G$27,4,0)</f>
        <v>7260</v>
      </c>
      <c r="Q402" s="72">
        <f>VLOOKUP(C402,MAPPING!$B$24:$G$27,6,0)</f>
        <v>4.0719439987913404</v>
      </c>
      <c r="R402" s="105">
        <f>Q402*VLOOKUP(C402,MAPPING!$B$24:$H$27,7,0)</f>
        <v>5659.8799999999992</v>
      </c>
      <c r="S402" s="29">
        <f>VLOOKUP(H402,MAPPING!$B$3:$D$12,3,0)</f>
        <v>1100</v>
      </c>
      <c r="T402" s="67">
        <f t="shared" si="104"/>
        <v>0</v>
      </c>
      <c r="U402" s="75">
        <v>0</v>
      </c>
      <c r="V402" s="29">
        <f>(J402*VLOOKUP(M402/J402,MAPPING!$B$15:$C$22,2,10))</f>
        <v>0</v>
      </c>
      <c r="W402" s="100">
        <v>0</v>
      </c>
      <c r="X402" s="68">
        <f>IFERROR(IF($M402&lt;6.000001,0,VLOOKUP($M402,할증료!$B:$C,2,1)),0)</f>
        <v>0</v>
      </c>
      <c r="Y402" s="67">
        <v>0</v>
      </c>
      <c r="Z402" s="29">
        <f t="shared" si="103"/>
        <v>14019.88</v>
      </c>
      <c r="AB402" s="1" t="s">
        <v>2405</v>
      </c>
      <c r="AC402" s="1" t="s">
        <v>137</v>
      </c>
      <c r="AD402" s="1" t="s">
        <v>2406</v>
      </c>
      <c r="AE402" s="1" t="s">
        <v>2484</v>
      </c>
      <c r="AF402" s="1" t="s">
        <v>2485</v>
      </c>
      <c r="AG402" s="1" t="s">
        <v>2486</v>
      </c>
      <c r="AH402" s="1">
        <v>54920</v>
      </c>
      <c r="AI402" s="1" t="s">
        <v>47</v>
      </c>
      <c r="AJ402" s="20">
        <v>1</v>
      </c>
      <c r="AK402" s="21">
        <v>0.16</v>
      </c>
      <c r="AL402" s="21">
        <v>0.2</v>
      </c>
      <c r="AM402" s="21">
        <v>0.2</v>
      </c>
      <c r="AN402" s="1" t="s">
        <v>54</v>
      </c>
      <c r="AO402" s="21">
        <v>25.62</v>
      </c>
      <c r="AP402" s="1" t="s">
        <v>49</v>
      </c>
      <c r="AQ402" s="1" t="s">
        <v>49</v>
      </c>
      <c r="AR402" s="1" t="s">
        <v>49</v>
      </c>
      <c r="AS402" s="1" t="s">
        <v>49</v>
      </c>
      <c r="AT402" s="1" t="s">
        <v>49</v>
      </c>
      <c r="AU402" s="1" t="s">
        <v>138</v>
      </c>
      <c r="AV402" s="1" t="s">
        <v>139</v>
      </c>
      <c r="AW402" s="1" t="s">
        <v>2487</v>
      </c>
      <c r="AX402" s="1" t="s">
        <v>47</v>
      </c>
      <c r="AY402" s="1" t="s">
        <v>50</v>
      </c>
      <c r="AZ402" s="1" t="s">
        <v>2488</v>
      </c>
      <c r="BA402" s="1" t="s">
        <v>2489</v>
      </c>
      <c r="BB402" s="1" t="s">
        <v>2489</v>
      </c>
      <c r="BC402" s="1" t="s">
        <v>140</v>
      </c>
      <c r="BD402" s="1" t="s">
        <v>693</v>
      </c>
      <c r="BE402" s="1" t="s">
        <v>179</v>
      </c>
      <c r="BF402" s="1" t="s">
        <v>52</v>
      </c>
      <c r="BG402" s="1" t="s">
        <v>53</v>
      </c>
      <c r="BH402" s="1" t="s">
        <v>47</v>
      </c>
      <c r="BI402" s="1" t="s">
        <v>159</v>
      </c>
    </row>
    <row r="403" spans="2:61" x14ac:dyDescent="0.25">
      <c r="B403" s="16">
        <f t="shared" si="105"/>
        <v>399</v>
      </c>
      <c r="C403" s="16" t="str">
        <f t="shared" si="106"/>
        <v>LHR</v>
      </c>
      <c r="D403" s="16" t="str">
        <f t="shared" si="107"/>
        <v>2025-08-17</v>
      </c>
      <c r="E403" s="16" t="str">
        <f t="shared" si="108"/>
        <v>99431913792</v>
      </c>
      <c r="F403" s="16" t="str">
        <f t="shared" si="109"/>
        <v>PGB026518356</v>
      </c>
      <c r="G403" s="16" t="str">
        <f t="shared" si="110"/>
        <v>홍지로</v>
      </c>
      <c r="H403" s="16" t="str">
        <f t="shared" si="101"/>
        <v>목록(Manifest)</v>
      </c>
      <c r="I403" s="16">
        <f t="shared" si="111"/>
        <v>125.4</v>
      </c>
      <c r="J403" s="16">
        <f t="shared" si="112"/>
        <v>1</v>
      </c>
      <c r="K403" s="43">
        <f t="shared" si="113"/>
        <v>0.9</v>
      </c>
      <c r="L403" s="43">
        <f t="shared" si="114"/>
        <v>0.7</v>
      </c>
      <c r="M403" s="43">
        <f t="shared" si="114"/>
        <v>0.9</v>
      </c>
      <c r="N403" s="43">
        <f t="shared" si="102"/>
        <v>1</v>
      </c>
      <c r="O403" s="23" t="str">
        <f t="shared" si="115"/>
        <v>PGB026518356</v>
      </c>
      <c r="P403" s="51">
        <f>VLOOKUP(C403,MAPPING!$B$24:$G$27,2,0)+(N403-0.5)/0.5*VLOOKUP(C403,MAPPING!$B$24:$G$27,4,0)</f>
        <v>9710</v>
      </c>
      <c r="Q403" s="72">
        <f>VLOOKUP(C403,MAPPING!$B$24:$G$27,6,0)</f>
        <v>4.0719439987913404</v>
      </c>
      <c r="R403" s="105">
        <f>Q403*VLOOKUP(C403,MAPPING!$B$24:$H$27,7,0)</f>
        <v>5659.8799999999992</v>
      </c>
      <c r="S403" s="29">
        <f>VLOOKUP(H403,MAPPING!$B$3:$D$12,3,0)</f>
        <v>0</v>
      </c>
      <c r="T403" s="67">
        <f t="shared" si="104"/>
        <v>0</v>
      </c>
      <c r="U403" s="75">
        <v>0</v>
      </c>
      <c r="V403" s="29">
        <f>(J403*VLOOKUP(M403/J403,MAPPING!$B$15:$C$22,2,10))</f>
        <v>0</v>
      </c>
      <c r="W403" s="100">
        <v>0</v>
      </c>
      <c r="X403" s="68">
        <f>IFERROR(IF($M403&lt;6.000001,0,VLOOKUP($M403,할증료!$B:$C,2,1)),0)</f>
        <v>0</v>
      </c>
      <c r="Y403" s="67">
        <v>0</v>
      </c>
      <c r="Z403" s="29">
        <f t="shared" si="103"/>
        <v>15369.88</v>
      </c>
      <c r="AB403" s="1" t="s">
        <v>2405</v>
      </c>
      <c r="AC403" s="1" t="s">
        <v>137</v>
      </c>
      <c r="AD403" s="1" t="s">
        <v>2406</v>
      </c>
      <c r="AE403" s="1" t="s">
        <v>2490</v>
      </c>
      <c r="AF403" s="1" t="s">
        <v>2491</v>
      </c>
      <c r="AG403" s="1" t="s">
        <v>2492</v>
      </c>
      <c r="AH403" s="1">
        <v>63343</v>
      </c>
      <c r="AI403" s="1" t="s">
        <v>47</v>
      </c>
      <c r="AJ403" s="20">
        <v>1</v>
      </c>
      <c r="AK403" s="21">
        <v>0.9</v>
      </c>
      <c r="AL403" s="21">
        <v>0.7</v>
      </c>
      <c r="AM403" s="21">
        <v>0.9</v>
      </c>
      <c r="AN403" s="1" t="s">
        <v>48</v>
      </c>
      <c r="AO403" s="21">
        <v>125.4</v>
      </c>
      <c r="AP403" s="1" t="s">
        <v>49</v>
      </c>
      <c r="AQ403" s="1" t="s">
        <v>49</v>
      </c>
      <c r="AR403" s="1" t="s">
        <v>49</v>
      </c>
      <c r="AS403" s="1" t="s">
        <v>49</v>
      </c>
      <c r="AT403" s="1" t="s">
        <v>49</v>
      </c>
      <c r="AU403" s="1" t="s">
        <v>138</v>
      </c>
      <c r="AV403" s="1" t="s">
        <v>139</v>
      </c>
      <c r="AW403" s="1" t="s">
        <v>2493</v>
      </c>
      <c r="AX403" s="1" t="s">
        <v>47</v>
      </c>
      <c r="AY403" s="1" t="s">
        <v>50</v>
      </c>
      <c r="AZ403" s="1" t="s">
        <v>2494</v>
      </c>
      <c r="BA403" s="1" t="s">
        <v>2495</v>
      </c>
      <c r="BB403" s="1" t="s">
        <v>2495</v>
      </c>
      <c r="BC403" s="1" t="s">
        <v>140</v>
      </c>
      <c r="BD403" s="1" t="s">
        <v>693</v>
      </c>
      <c r="BE403" s="1" t="s">
        <v>179</v>
      </c>
      <c r="BF403" s="1" t="s">
        <v>52</v>
      </c>
      <c r="BG403" s="1" t="s">
        <v>53</v>
      </c>
      <c r="BH403" s="1" t="s">
        <v>47</v>
      </c>
      <c r="BI403" s="1" t="s">
        <v>159</v>
      </c>
    </row>
    <row r="404" spans="2:61" x14ac:dyDescent="0.25">
      <c r="B404" s="16">
        <f t="shared" si="105"/>
        <v>400</v>
      </c>
      <c r="C404" s="16" t="str">
        <f t="shared" si="106"/>
        <v>LHR</v>
      </c>
      <c r="D404" s="16" t="str">
        <f t="shared" si="107"/>
        <v>2025-08-17</v>
      </c>
      <c r="E404" s="16" t="str">
        <f t="shared" si="108"/>
        <v>99431913792</v>
      </c>
      <c r="F404" s="16" t="str">
        <f t="shared" si="109"/>
        <v>PGB026518355</v>
      </c>
      <c r="G404" s="16" t="str">
        <f t="shared" si="110"/>
        <v>조동연</v>
      </c>
      <c r="H404" s="16" t="str">
        <f t="shared" si="101"/>
        <v>간이(Simple)</v>
      </c>
      <c r="I404" s="16">
        <f t="shared" si="111"/>
        <v>169.97</v>
      </c>
      <c r="J404" s="16">
        <f t="shared" si="112"/>
        <v>1</v>
      </c>
      <c r="K404" s="43">
        <f t="shared" si="113"/>
        <v>1.01</v>
      </c>
      <c r="L404" s="43">
        <f t="shared" si="114"/>
        <v>1.7</v>
      </c>
      <c r="M404" s="43">
        <f t="shared" si="114"/>
        <v>1.7</v>
      </c>
      <c r="N404" s="43">
        <f t="shared" si="102"/>
        <v>2</v>
      </c>
      <c r="O404" s="23" t="str">
        <f t="shared" si="115"/>
        <v>PGB026518355</v>
      </c>
      <c r="P404" s="51">
        <f>VLOOKUP(C404,MAPPING!$B$24:$G$27,2,0)+(N404-0.5)/0.5*VLOOKUP(C404,MAPPING!$B$24:$G$27,4,0)</f>
        <v>14610</v>
      </c>
      <c r="Q404" s="72">
        <f>VLOOKUP(C404,MAPPING!$B$24:$G$27,6,0)</f>
        <v>4.0719439987913404</v>
      </c>
      <c r="R404" s="105">
        <f>Q404*VLOOKUP(C404,MAPPING!$B$24:$H$27,7,0)</f>
        <v>5659.8799999999992</v>
      </c>
      <c r="S404" s="29">
        <f>VLOOKUP(H404,MAPPING!$B$3:$D$12,3,0)</f>
        <v>1100</v>
      </c>
      <c r="T404" s="67">
        <f t="shared" si="104"/>
        <v>0</v>
      </c>
      <c r="U404" s="75">
        <v>0</v>
      </c>
      <c r="V404" s="29">
        <f>(J404*VLOOKUP(M404/J404,MAPPING!$B$15:$C$22,2,10))</f>
        <v>0</v>
      </c>
      <c r="W404" s="100">
        <v>0</v>
      </c>
      <c r="X404" s="68">
        <f>IFERROR(IF($M404&lt;6.000001,0,VLOOKUP($M404,할증료!$B:$C,2,1)),0)</f>
        <v>0</v>
      </c>
      <c r="Y404" s="67">
        <v>0</v>
      </c>
      <c r="Z404" s="29">
        <f t="shared" si="103"/>
        <v>21369.879999999997</v>
      </c>
      <c r="AB404" s="1" t="s">
        <v>2405</v>
      </c>
      <c r="AC404" s="1" t="s">
        <v>137</v>
      </c>
      <c r="AD404" s="1" t="s">
        <v>2406</v>
      </c>
      <c r="AE404" s="1" t="s">
        <v>2496</v>
      </c>
      <c r="AF404" s="1" t="s">
        <v>2497</v>
      </c>
      <c r="AG404" s="1" t="s">
        <v>2498</v>
      </c>
      <c r="AH404" s="1">
        <v>5544</v>
      </c>
      <c r="AI404" s="1" t="s">
        <v>47</v>
      </c>
      <c r="AJ404" s="20">
        <v>1</v>
      </c>
      <c r="AK404" s="21">
        <v>1.01</v>
      </c>
      <c r="AL404" s="21">
        <v>1.7</v>
      </c>
      <c r="AM404" s="21">
        <v>1.7</v>
      </c>
      <c r="AN404" s="1" t="s">
        <v>56</v>
      </c>
      <c r="AO404" s="21">
        <v>169.97</v>
      </c>
      <c r="AP404" s="1" t="s">
        <v>49</v>
      </c>
      <c r="AQ404" s="1" t="s">
        <v>49</v>
      </c>
      <c r="AR404" s="1" t="s">
        <v>49</v>
      </c>
      <c r="AS404" s="1" t="s">
        <v>49</v>
      </c>
      <c r="AT404" s="1" t="s">
        <v>49</v>
      </c>
      <c r="AU404" s="1" t="s">
        <v>138</v>
      </c>
      <c r="AV404" s="1" t="s">
        <v>139</v>
      </c>
      <c r="AW404" s="1" t="s">
        <v>2499</v>
      </c>
      <c r="AX404" s="1" t="s">
        <v>47</v>
      </c>
      <c r="AY404" s="1" t="s">
        <v>50</v>
      </c>
      <c r="AZ404" s="1" t="s">
        <v>2500</v>
      </c>
      <c r="BA404" s="1" t="s">
        <v>2501</v>
      </c>
      <c r="BB404" s="1" t="s">
        <v>2501</v>
      </c>
      <c r="BC404" s="1" t="s">
        <v>140</v>
      </c>
      <c r="BD404" s="1" t="s">
        <v>693</v>
      </c>
      <c r="BE404" s="1" t="s">
        <v>179</v>
      </c>
      <c r="BF404" s="1" t="s">
        <v>52</v>
      </c>
      <c r="BG404" s="1" t="s">
        <v>53</v>
      </c>
      <c r="BH404" s="1" t="s">
        <v>47</v>
      </c>
      <c r="BI404" s="1" t="s">
        <v>159</v>
      </c>
    </row>
    <row r="405" spans="2:61" x14ac:dyDescent="0.25">
      <c r="B405" s="16">
        <f t="shared" si="105"/>
        <v>401</v>
      </c>
      <c r="C405" s="16" t="str">
        <f t="shared" si="106"/>
        <v>LHR</v>
      </c>
      <c r="D405" s="16" t="str">
        <f t="shared" si="107"/>
        <v>2025-08-17</v>
      </c>
      <c r="E405" s="16" t="str">
        <f t="shared" si="108"/>
        <v>99431913792</v>
      </c>
      <c r="F405" s="16" t="str">
        <f t="shared" si="109"/>
        <v>PGB026518354</v>
      </c>
      <c r="G405" s="16" t="str">
        <f t="shared" si="110"/>
        <v>유희정</v>
      </c>
      <c r="H405" s="16" t="str">
        <f t="shared" si="101"/>
        <v>목록(Manifest)</v>
      </c>
      <c r="I405" s="16">
        <f t="shared" si="111"/>
        <v>67.36</v>
      </c>
      <c r="J405" s="16">
        <f t="shared" si="112"/>
        <v>1</v>
      </c>
      <c r="K405" s="43">
        <f t="shared" si="113"/>
        <v>0.66</v>
      </c>
      <c r="L405" s="43">
        <f t="shared" si="114"/>
        <v>2.6</v>
      </c>
      <c r="M405" s="43">
        <f t="shared" si="114"/>
        <v>2.6</v>
      </c>
      <c r="N405" s="43">
        <f t="shared" si="102"/>
        <v>3</v>
      </c>
      <c r="O405" s="23" t="str">
        <f t="shared" si="115"/>
        <v>PGB026518354</v>
      </c>
      <c r="P405" s="51">
        <f>VLOOKUP(C405,MAPPING!$B$24:$G$27,2,0)+(N405-0.5)/0.5*VLOOKUP(C405,MAPPING!$B$24:$G$27,4,0)</f>
        <v>19510</v>
      </c>
      <c r="Q405" s="72">
        <f>VLOOKUP(C405,MAPPING!$B$24:$G$27,6,0)</f>
        <v>4.0719439987913404</v>
      </c>
      <c r="R405" s="105">
        <f>Q405*VLOOKUP(C405,MAPPING!$B$24:$H$27,7,0)</f>
        <v>5659.8799999999992</v>
      </c>
      <c r="S405" s="29">
        <f>VLOOKUP(H405,MAPPING!$B$3:$D$12,3,0)</f>
        <v>0</v>
      </c>
      <c r="T405" s="67">
        <f t="shared" si="104"/>
        <v>0</v>
      </c>
      <c r="U405" s="75">
        <v>0</v>
      </c>
      <c r="V405" s="29">
        <f>(J405*VLOOKUP(M405/J405,MAPPING!$B$15:$C$22,2,10))</f>
        <v>550</v>
      </c>
      <c r="W405" s="100">
        <v>0</v>
      </c>
      <c r="X405" s="68">
        <f>IFERROR(IF($M405&lt;6.000001,0,VLOOKUP($M405,할증료!$B:$C,2,1)),0)</f>
        <v>0</v>
      </c>
      <c r="Y405" s="67">
        <v>0</v>
      </c>
      <c r="Z405" s="29">
        <f t="shared" si="103"/>
        <v>25719.879999999997</v>
      </c>
      <c r="AB405" s="1" t="s">
        <v>2405</v>
      </c>
      <c r="AC405" s="1" t="s">
        <v>137</v>
      </c>
      <c r="AD405" s="1" t="s">
        <v>2406</v>
      </c>
      <c r="AE405" s="1" t="s">
        <v>2502</v>
      </c>
      <c r="AF405" s="1" t="s">
        <v>2503</v>
      </c>
      <c r="AG405" s="1" t="s">
        <v>2504</v>
      </c>
      <c r="AH405" s="1">
        <v>4731</v>
      </c>
      <c r="AI405" s="1" t="s">
        <v>47</v>
      </c>
      <c r="AJ405" s="20">
        <v>1</v>
      </c>
      <c r="AK405" s="21">
        <v>0.66</v>
      </c>
      <c r="AL405" s="21">
        <v>2.6</v>
      </c>
      <c r="AM405" s="21">
        <v>2.6</v>
      </c>
      <c r="AN405" s="1" t="s">
        <v>48</v>
      </c>
      <c r="AO405" s="21">
        <v>67.36</v>
      </c>
      <c r="AP405" s="1" t="s">
        <v>49</v>
      </c>
      <c r="AQ405" s="1" t="s">
        <v>49</v>
      </c>
      <c r="AR405" s="1" t="s">
        <v>49</v>
      </c>
      <c r="AS405" s="1" t="s">
        <v>49</v>
      </c>
      <c r="AT405" s="1" t="s">
        <v>49</v>
      </c>
      <c r="AU405" s="1" t="s">
        <v>138</v>
      </c>
      <c r="AV405" s="1" t="s">
        <v>139</v>
      </c>
      <c r="AW405" s="1" t="s">
        <v>2505</v>
      </c>
      <c r="AX405" s="1" t="s">
        <v>47</v>
      </c>
      <c r="AY405" s="1" t="s">
        <v>50</v>
      </c>
      <c r="AZ405" s="1" t="s">
        <v>2506</v>
      </c>
      <c r="BA405" s="1" t="s">
        <v>2507</v>
      </c>
      <c r="BB405" s="1" t="s">
        <v>2507</v>
      </c>
      <c r="BC405" s="1" t="s">
        <v>140</v>
      </c>
      <c r="BD405" s="1" t="s">
        <v>693</v>
      </c>
      <c r="BE405" s="1" t="s">
        <v>179</v>
      </c>
      <c r="BF405" s="1" t="s">
        <v>52</v>
      </c>
      <c r="BG405" s="1" t="s">
        <v>53</v>
      </c>
      <c r="BH405" s="1" t="s">
        <v>47</v>
      </c>
      <c r="BI405" s="1" t="s">
        <v>159</v>
      </c>
    </row>
    <row r="406" spans="2:61" x14ac:dyDescent="0.25">
      <c r="B406" s="16">
        <f t="shared" si="105"/>
        <v>402</v>
      </c>
      <c r="C406" s="16" t="str">
        <f t="shared" si="106"/>
        <v>LHR</v>
      </c>
      <c r="D406" s="16" t="str">
        <f t="shared" si="107"/>
        <v>2025-08-17</v>
      </c>
      <c r="E406" s="16" t="str">
        <f t="shared" si="108"/>
        <v>99431913792</v>
      </c>
      <c r="F406" s="16" t="str">
        <f t="shared" si="109"/>
        <v>PGB026518353</v>
      </c>
      <c r="G406" s="16" t="str">
        <f t="shared" si="110"/>
        <v>김효숙</v>
      </c>
      <c r="H406" s="16" t="str">
        <f t="shared" si="101"/>
        <v>목록(Manifest)</v>
      </c>
      <c r="I406" s="16">
        <f t="shared" si="111"/>
        <v>120.06</v>
      </c>
      <c r="J406" s="16">
        <f t="shared" si="112"/>
        <v>1</v>
      </c>
      <c r="K406" s="43">
        <f t="shared" si="113"/>
        <v>0.21</v>
      </c>
      <c r="L406" s="43">
        <f t="shared" si="114"/>
        <v>0.2</v>
      </c>
      <c r="M406" s="43">
        <f t="shared" si="114"/>
        <v>0.3</v>
      </c>
      <c r="N406" s="43">
        <f t="shared" si="102"/>
        <v>0.5</v>
      </c>
      <c r="O406" s="23" t="str">
        <f t="shared" si="115"/>
        <v>PGB026518353</v>
      </c>
      <c r="P406" s="51">
        <f>VLOOKUP(C406,MAPPING!$B$24:$G$27,2,0)+(N406-0.5)/0.5*VLOOKUP(C406,MAPPING!$B$24:$G$27,4,0)</f>
        <v>7260</v>
      </c>
      <c r="Q406" s="72">
        <f>VLOOKUP(C406,MAPPING!$B$24:$G$27,6,0)</f>
        <v>4.0719439987913404</v>
      </c>
      <c r="R406" s="105">
        <f>Q406*VLOOKUP(C406,MAPPING!$B$24:$H$27,7,0)</f>
        <v>5659.8799999999992</v>
      </c>
      <c r="S406" s="29">
        <f>VLOOKUP(H406,MAPPING!$B$3:$D$12,3,0)</f>
        <v>0</v>
      </c>
      <c r="T406" s="67">
        <f t="shared" si="104"/>
        <v>0</v>
      </c>
      <c r="U406" s="75">
        <v>0</v>
      </c>
      <c r="V406" s="29">
        <f>(J406*VLOOKUP(M406/J406,MAPPING!$B$15:$C$22,2,10))</f>
        <v>0</v>
      </c>
      <c r="W406" s="100">
        <v>0</v>
      </c>
      <c r="X406" s="68">
        <f>IFERROR(IF($M406&lt;6.000001,0,VLOOKUP($M406,할증료!$B:$C,2,1)),0)</f>
        <v>0</v>
      </c>
      <c r="Y406" s="67">
        <v>0</v>
      </c>
      <c r="Z406" s="29">
        <f t="shared" si="103"/>
        <v>12919.88</v>
      </c>
      <c r="AB406" s="1" t="s">
        <v>2405</v>
      </c>
      <c r="AC406" s="1" t="s">
        <v>137</v>
      </c>
      <c r="AD406" s="1" t="s">
        <v>2406</v>
      </c>
      <c r="AE406" s="1" t="s">
        <v>2508</v>
      </c>
      <c r="AF406" s="1" t="s">
        <v>185</v>
      </c>
      <c r="AG406" s="1" t="s">
        <v>186</v>
      </c>
      <c r="AH406" s="1">
        <v>2831</v>
      </c>
      <c r="AI406" s="1" t="s">
        <v>47</v>
      </c>
      <c r="AJ406" s="20">
        <v>1</v>
      </c>
      <c r="AK406" s="21">
        <v>0.21</v>
      </c>
      <c r="AL406" s="21">
        <v>0.2</v>
      </c>
      <c r="AM406" s="21">
        <v>0.3</v>
      </c>
      <c r="AN406" s="1" t="s">
        <v>48</v>
      </c>
      <c r="AO406" s="21">
        <v>120.06</v>
      </c>
      <c r="AP406" s="1" t="s">
        <v>49</v>
      </c>
      <c r="AQ406" s="1" t="s">
        <v>49</v>
      </c>
      <c r="AR406" s="1" t="s">
        <v>49</v>
      </c>
      <c r="AS406" s="1" t="s">
        <v>49</v>
      </c>
      <c r="AT406" s="1" t="s">
        <v>49</v>
      </c>
      <c r="AU406" s="1" t="s">
        <v>138</v>
      </c>
      <c r="AV406" s="1" t="s">
        <v>139</v>
      </c>
      <c r="AW406" s="1" t="s">
        <v>187</v>
      </c>
      <c r="AX406" s="1" t="s">
        <v>47</v>
      </c>
      <c r="AY406" s="1" t="s">
        <v>50</v>
      </c>
      <c r="AZ406" s="1" t="s">
        <v>2509</v>
      </c>
      <c r="BA406" s="1" t="s">
        <v>2510</v>
      </c>
      <c r="BB406" s="1" t="s">
        <v>2510</v>
      </c>
      <c r="BC406" s="1" t="s">
        <v>140</v>
      </c>
      <c r="BD406" s="1" t="s">
        <v>693</v>
      </c>
      <c r="BE406" s="1" t="s">
        <v>179</v>
      </c>
      <c r="BF406" s="1" t="s">
        <v>52</v>
      </c>
      <c r="BG406" s="1" t="s">
        <v>53</v>
      </c>
      <c r="BH406" s="1" t="s">
        <v>47</v>
      </c>
      <c r="BI406" s="1" t="s">
        <v>159</v>
      </c>
    </row>
    <row r="407" spans="2:61" x14ac:dyDescent="0.25">
      <c r="B407" s="16">
        <f t="shared" si="105"/>
        <v>403</v>
      </c>
      <c r="C407" s="16" t="str">
        <f t="shared" si="106"/>
        <v>LHR</v>
      </c>
      <c r="D407" s="16" t="str">
        <f t="shared" si="107"/>
        <v>2025-08-17</v>
      </c>
      <c r="E407" s="16" t="str">
        <f t="shared" si="108"/>
        <v>99431913792</v>
      </c>
      <c r="F407" s="16" t="str">
        <f t="shared" si="109"/>
        <v>PGB026518349</v>
      </c>
      <c r="G407" s="16" t="str">
        <f t="shared" si="110"/>
        <v>어연오</v>
      </c>
      <c r="H407" s="16" t="str">
        <f t="shared" si="101"/>
        <v>목록(Manifest)</v>
      </c>
      <c r="I407" s="16">
        <f t="shared" si="111"/>
        <v>27.31</v>
      </c>
      <c r="J407" s="16">
        <f t="shared" si="112"/>
        <v>1</v>
      </c>
      <c r="K407" s="43">
        <f t="shared" si="113"/>
        <v>0.23</v>
      </c>
      <c r="L407" s="43">
        <f t="shared" si="114"/>
        <v>0.1</v>
      </c>
      <c r="M407" s="43">
        <f t="shared" si="114"/>
        <v>0.3</v>
      </c>
      <c r="N407" s="43">
        <f t="shared" si="102"/>
        <v>0.5</v>
      </c>
      <c r="O407" s="23" t="str">
        <f t="shared" si="115"/>
        <v>PGB026518349</v>
      </c>
      <c r="P407" s="51">
        <f>VLOOKUP(C407,MAPPING!$B$24:$G$27,2,0)+(N407-0.5)/0.5*VLOOKUP(C407,MAPPING!$B$24:$G$27,4,0)</f>
        <v>7260</v>
      </c>
      <c r="Q407" s="72">
        <f>VLOOKUP(C407,MAPPING!$B$24:$G$27,6,0)</f>
        <v>4.0719439987913404</v>
      </c>
      <c r="R407" s="105">
        <f>Q407*VLOOKUP(C407,MAPPING!$B$24:$H$27,7,0)</f>
        <v>5659.8799999999992</v>
      </c>
      <c r="S407" s="29">
        <f>VLOOKUP(H407,MAPPING!$B$3:$D$12,3,0)</f>
        <v>0</v>
      </c>
      <c r="T407" s="67">
        <f t="shared" si="104"/>
        <v>0</v>
      </c>
      <c r="U407" s="75">
        <v>0</v>
      </c>
      <c r="V407" s="29">
        <f>(J407*VLOOKUP(M407/J407,MAPPING!$B$15:$C$22,2,10))</f>
        <v>0</v>
      </c>
      <c r="W407" s="100">
        <v>0</v>
      </c>
      <c r="X407" s="68">
        <f>IFERROR(IF($M407&lt;6.000001,0,VLOOKUP($M407,할증료!$B:$C,2,1)),0)</f>
        <v>0</v>
      </c>
      <c r="Y407" s="67">
        <v>0</v>
      </c>
      <c r="Z407" s="29">
        <f t="shared" si="103"/>
        <v>12919.88</v>
      </c>
      <c r="AB407" s="1" t="s">
        <v>2405</v>
      </c>
      <c r="AC407" s="1" t="s">
        <v>137</v>
      </c>
      <c r="AD407" s="1" t="s">
        <v>2406</v>
      </c>
      <c r="AE407" s="1" t="s">
        <v>2511</v>
      </c>
      <c r="AF407" s="1" t="s">
        <v>1643</v>
      </c>
      <c r="AG407" s="1" t="s">
        <v>1644</v>
      </c>
      <c r="AH407" s="1">
        <v>28660</v>
      </c>
      <c r="AI407" s="1" t="s">
        <v>47</v>
      </c>
      <c r="AJ407" s="20">
        <v>1</v>
      </c>
      <c r="AK407" s="21">
        <v>0.23</v>
      </c>
      <c r="AL407" s="21">
        <v>0.1</v>
      </c>
      <c r="AM407" s="21">
        <v>0.3</v>
      </c>
      <c r="AN407" s="1" t="s">
        <v>48</v>
      </c>
      <c r="AO407" s="21">
        <v>27.31</v>
      </c>
      <c r="AP407" s="1" t="s">
        <v>49</v>
      </c>
      <c r="AQ407" s="1" t="s">
        <v>49</v>
      </c>
      <c r="AR407" s="1" t="s">
        <v>49</v>
      </c>
      <c r="AS407" s="1" t="s">
        <v>49</v>
      </c>
      <c r="AT407" s="1" t="s">
        <v>49</v>
      </c>
      <c r="AU407" s="1" t="s">
        <v>138</v>
      </c>
      <c r="AV407" s="1" t="s">
        <v>139</v>
      </c>
      <c r="AW407" s="1" t="s">
        <v>2512</v>
      </c>
      <c r="AX407" s="1" t="s">
        <v>47</v>
      </c>
      <c r="AY407" s="1" t="s">
        <v>50</v>
      </c>
      <c r="AZ407" s="1" t="s">
        <v>2513</v>
      </c>
      <c r="BA407" s="1" t="s">
        <v>2514</v>
      </c>
      <c r="BB407" s="1" t="s">
        <v>2514</v>
      </c>
      <c r="BC407" s="1" t="s">
        <v>140</v>
      </c>
      <c r="BD407" s="1" t="s">
        <v>693</v>
      </c>
      <c r="BE407" s="1" t="s">
        <v>179</v>
      </c>
      <c r="BF407" s="1" t="s">
        <v>52</v>
      </c>
      <c r="BG407" s="1" t="s">
        <v>53</v>
      </c>
      <c r="BH407" s="1" t="s">
        <v>47</v>
      </c>
      <c r="BI407" s="1" t="s">
        <v>159</v>
      </c>
    </row>
    <row r="408" spans="2:61" x14ac:dyDescent="0.25">
      <c r="B408" s="16">
        <f t="shared" si="105"/>
        <v>404</v>
      </c>
      <c r="C408" s="16" t="str">
        <f t="shared" si="106"/>
        <v>LHR</v>
      </c>
      <c r="D408" s="16" t="str">
        <f t="shared" si="107"/>
        <v>2025-08-17</v>
      </c>
      <c r="E408" s="16" t="str">
        <f t="shared" si="108"/>
        <v>99431913792</v>
      </c>
      <c r="F408" s="16" t="str">
        <f t="shared" si="109"/>
        <v>PGB026518347</v>
      </c>
      <c r="G408" s="16" t="str">
        <f t="shared" si="110"/>
        <v>지한나</v>
      </c>
      <c r="H408" s="16" t="str">
        <f t="shared" si="101"/>
        <v>목록(Manifest)</v>
      </c>
      <c r="I408" s="16">
        <f t="shared" si="111"/>
        <v>114.66</v>
      </c>
      <c r="J408" s="16">
        <f t="shared" si="112"/>
        <v>1</v>
      </c>
      <c r="K408" s="43">
        <f t="shared" si="113"/>
        <v>0.78</v>
      </c>
      <c r="L408" s="43">
        <f t="shared" si="114"/>
        <v>1</v>
      </c>
      <c r="M408" s="43">
        <f t="shared" si="114"/>
        <v>1</v>
      </c>
      <c r="N408" s="43">
        <f t="shared" si="102"/>
        <v>1</v>
      </c>
      <c r="O408" s="23" t="str">
        <f t="shared" si="115"/>
        <v>PGB026518347</v>
      </c>
      <c r="P408" s="51">
        <f>VLOOKUP(C408,MAPPING!$B$24:$G$27,2,0)+(N408-0.5)/0.5*VLOOKUP(C408,MAPPING!$B$24:$G$27,4,0)</f>
        <v>9710</v>
      </c>
      <c r="Q408" s="72">
        <f>VLOOKUP(C408,MAPPING!$B$24:$G$27,6,0)</f>
        <v>4.0719439987913404</v>
      </c>
      <c r="R408" s="105">
        <f>Q408*VLOOKUP(C408,MAPPING!$B$24:$H$27,7,0)</f>
        <v>5659.8799999999992</v>
      </c>
      <c r="S408" s="29">
        <f>VLOOKUP(H408,MAPPING!$B$3:$D$12,3,0)</f>
        <v>0</v>
      </c>
      <c r="T408" s="67">
        <f t="shared" si="104"/>
        <v>0</v>
      </c>
      <c r="U408" s="75">
        <v>0</v>
      </c>
      <c r="V408" s="29">
        <f>(J408*VLOOKUP(M408/J408,MAPPING!$B$15:$C$22,2,10))</f>
        <v>0</v>
      </c>
      <c r="W408" s="100">
        <v>0</v>
      </c>
      <c r="X408" s="68">
        <f>IFERROR(IF($M408&lt;6.000001,0,VLOOKUP($M408,할증료!$B:$C,2,1)),0)</f>
        <v>0</v>
      </c>
      <c r="Y408" s="67">
        <v>0</v>
      </c>
      <c r="Z408" s="29">
        <f t="shared" si="103"/>
        <v>15369.88</v>
      </c>
      <c r="AB408" s="1" t="s">
        <v>2405</v>
      </c>
      <c r="AC408" s="1" t="s">
        <v>137</v>
      </c>
      <c r="AD408" s="1" t="s">
        <v>2406</v>
      </c>
      <c r="AE408" s="1" t="s">
        <v>2515</v>
      </c>
      <c r="AF408" s="1" t="s">
        <v>2516</v>
      </c>
      <c r="AG408" s="1" t="s">
        <v>2517</v>
      </c>
      <c r="AH408" s="1">
        <v>22021</v>
      </c>
      <c r="AI408" s="1" t="s">
        <v>47</v>
      </c>
      <c r="AJ408" s="20">
        <v>1</v>
      </c>
      <c r="AK408" s="21">
        <v>0.78</v>
      </c>
      <c r="AL408" s="21">
        <v>1</v>
      </c>
      <c r="AM408" s="21">
        <v>1</v>
      </c>
      <c r="AN408" s="1" t="s">
        <v>48</v>
      </c>
      <c r="AO408" s="21">
        <v>114.66</v>
      </c>
      <c r="AP408" s="1" t="s">
        <v>49</v>
      </c>
      <c r="AQ408" s="1" t="s">
        <v>49</v>
      </c>
      <c r="AR408" s="1" t="s">
        <v>49</v>
      </c>
      <c r="AS408" s="1" t="s">
        <v>49</v>
      </c>
      <c r="AT408" s="1" t="s">
        <v>49</v>
      </c>
      <c r="AU408" s="1" t="s">
        <v>138</v>
      </c>
      <c r="AV408" s="1" t="s">
        <v>139</v>
      </c>
      <c r="AW408" s="1" t="s">
        <v>352</v>
      </c>
      <c r="AX408" s="1" t="s">
        <v>47</v>
      </c>
      <c r="AY408" s="1" t="s">
        <v>50</v>
      </c>
      <c r="AZ408" s="1" t="s">
        <v>2518</v>
      </c>
      <c r="BA408" s="1" t="s">
        <v>2519</v>
      </c>
      <c r="BB408" s="1" t="s">
        <v>2519</v>
      </c>
      <c r="BC408" s="1" t="s">
        <v>140</v>
      </c>
      <c r="BD408" s="1" t="s">
        <v>693</v>
      </c>
      <c r="BE408" s="1" t="s">
        <v>179</v>
      </c>
      <c r="BF408" s="1" t="s">
        <v>52</v>
      </c>
      <c r="BG408" s="1" t="s">
        <v>53</v>
      </c>
      <c r="BH408" s="1" t="s">
        <v>47</v>
      </c>
      <c r="BI408" s="1" t="s">
        <v>159</v>
      </c>
    </row>
    <row r="409" spans="2:61" x14ac:dyDescent="0.25">
      <c r="B409" s="16">
        <f t="shared" si="105"/>
        <v>405</v>
      </c>
      <c r="C409" s="16" t="str">
        <f t="shared" si="106"/>
        <v>LHR</v>
      </c>
      <c r="D409" s="16" t="str">
        <f t="shared" si="107"/>
        <v>2025-08-17</v>
      </c>
      <c r="E409" s="16" t="str">
        <f t="shared" si="108"/>
        <v>99431913792</v>
      </c>
      <c r="F409" s="16" t="str">
        <f t="shared" si="109"/>
        <v>PGB026518346</v>
      </c>
      <c r="G409" s="16" t="str">
        <f t="shared" si="110"/>
        <v>유훈민</v>
      </c>
      <c r="H409" s="16" t="str">
        <f t="shared" si="101"/>
        <v>목록(Manifest)</v>
      </c>
      <c r="I409" s="16">
        <f t="shared" si="111"/>
        <v>72.83</v>
      </c>
      <c r="J409" s="16">
        <f t="shared" si="112"/>
        <v>1</v>
      </c>
      <c r="K409" s="43">
        <f t="shared" si="113"/>
        <v>1.27</v>
      </c>
      <c r="L409" s="43">
        <f t="shared" si="114"/>
        <v>1.1000000000000001</v>
      </c>
      <c r="M409" s="43">
        <f t="shared" si="114"/>
        <v>1.3</v>
      </c>
      <c r="N409" s="43">
        <f t="shared" si="102"/>
        <v>1.5</v>
      </c>
      <c r="O409" s="23" t="str">
        <f t="shared" si="115"/>
        <v>PGB026518346</v>
      </c>
      <c r="P409" s="51">
        <f>VLOOKUP(C409,MAPPING!$B$24:$G$27,2,0)+(N409-0.5)/0.5*VLOOKUP(C409,MAPPING!$B$24:$G$27,4,0)</f>
        <v>12160</v>
      </c>
      <c r="Q409" s="72">
        <f>VLOOKUP(C409,MAPPING!$B$24:$G$27,6,0)</f>
        <v>4.0719439987913404</v>
      </c>
      <c r="R409" s="105">
        <f>Q409*VLOOKUP(C409,MAPPING!$B$24:$H$27,7,0)</f>
        <v>5659.8799999999992</v>
      </c>
      <c r="S409" s="29">
        <f>VLOOKUP(H409,MAPPING!$B$3:$D$12,3,0)</f>
        <v>0</v>
      </c>
      <c r="T409" s="67">
        <f t="shared" si="104"/>
        <v>0</v>
      </c>
      <c r="U409" s="75">
        <v>0</v>
      </c>
      <c r="V409" s="29">
        <f>(J409*VLOOKUP(M409/J409,MAPPING!$B$15:$C$22,2,10))</f>
        <v>0</v>
      </c>
      <c r="W409" s="100">
        <v>0</v>
      </c>
      <c r="X409" s="68">
        <f>IFERROR(IF($M409&lt;6.000001,0,VLOOKUP($M409,할증료!$B:$C,2,1)),0)</f>
        <v>0</v>
      </c>
      <c r="Y409" s="67">
        <v>0</v>
      </c>
      <c r="Z409" s="29">
        <f t="shared" si="103"/>
        <v>17819.879999999997</v>
      </c>
      <c r="AB409" s="1" t="s">
        <v>2405</v>
      </c>
      <c r="AC409" s="1" t="s">
        <v>137</v>
      </c>
      <c r="AD409" s="1" t="s">
        <v>2406</v>
      </c>
      <c r="AE409" s="1" t="s">
        <v>2520</v>
      </c>
      <c r="AF409" s="1" t="s">
        <v>2521</v>
      </c>
      <c r="AG409" s="1" t="s">
        <v>2522</v>
      </c>
      <c r="AH409" s="1">
        <v>12456</v>
      </c>
      <c r="AI409" s="1" t="s">
        <v>47</v>
      </c>
      <c r="AJ409" s="20">
        <v>1</v>
      </c>
      <c r="AK409" s="21">
        <v>1.27</v>
      </c>
      <c r="AL409" s="21">
        <v>1.1000000000000001</v>
      </c>
      <c r="AM409" s="21">
        <v>1.3</v>
      </c>
      <c r="AN409" s="1" t="s">
        <v>48</v>
      </c>
      <c r="AO409" s="21">
        <v>72.83</v>
      </c>
      <c r="AP409" s="1" t="s">
        <v>49</v>
      </c>
      <c r="AQ409" s="1" t="s">
        <v>49</v>
      </c>
      <c r="AR409" s="1" t="s">
        <v>49</v>
      </c>
      <c r="AS409" s="1" t="s">
        <v>49</v>
      </c>
      <c r="AT409" s="1" t="s">
        <v>49</v>
      </c>
      <c r="AU409" s="1" t="s">
        <v>138</v>
      </c>
      <c r="AV409" s="1" t="s">
        <v>139</v>
      </c>
      <c r="AW409" s="1" t="s">
        <v>233</v>
      </c>
      <c r="AX409" s="1" t="s">
        <v>47</v>
      </c>
      <c r="AY409" s="1" t="s">
        <v>50</v>
      </c>
      <c r="AZ409" s="1" t="s">
        <v>2523</v>
      </c>
      <c r="BA409" s="1" t="s">
        <v>2524</v>
      </c>
      <c r="BB409" s="1" t="s">
        <v>2524</v>
      </c>
      <c r="BC409" s="1" t="s">
        <v>140</v>
      </c>
      <c r="BD409" s="1" t="s">
        <v>693</v>
      </c>
      <c r="BE409" s="1" t="s">
        <v>179</v>
      </c>
      <c r="BF409" s="1" t="s">
        <v>52</v>
      </c>
      <c r="BG409" s="1" t="s">
        <v>53</v>
      </c>
      <c r="BH409" s="1" t="s">
        <v>47</v>
      </c>
      <c r="BI409" s="1" t="s">
        <v>159</v>
      </c>
    </row>
    <row r="410" spans="2:61" x14ac:dyDescent="0.25">
      <c r="B410" s="16">
        <f t="shared" si="105"/>
        <v>406</v>
      </c>
      <c r="C410" s="16" t="str">
        <f t="shared" si="106"/>
        <v>LHR</v>
      </c>
      <c r="D410" s="16" t="str">
        <f t="shared" si="107"/>
        <v>2025-08-17</v>
      </c>
      <c r="E410" s="16" t="str">
        <f t="shared" si="108"/>
        <v>99431913792</v>
      </c>
      <c r="F410" s="16" t="str">
        <f t="shared" si="109"/>
        <v>PGB026518345</v>
      </c>
      <c r="G410" s="16" t="str">
        <f t="shared" si="110"/>
        <v>오승균</v>
      </c>
      <c r="H410" s="16" t="str">
        <f t="shared" si="101"/>
        <v>목록(Manifest)</v>
      </c>
      <c r="I410" s="16">
        <f t="shared" si="111"/>
        <v>114.66</v>
      </c>
      <c r="J410" s="16">
        <f t="shared" si="112"/>
        <v>1</v>
      </c>
      <c r="K410" s="43">
        <f t="shared" si="113"/>
        <v>0.87</v>
      </c>
      <c r="L410" s="43">
        <f t="shared" si="114"/>
        <v>1</v>
      </c>
      <c r="M410" s="43">
        <f t="shared" si="114"/>
        <v>1</v>
      </c>
      <c r="N410" s="43">
        <f t="shared" si="102"/>
        <v>1</v>
      </c>
      <c r="O410" s="23" t="str">
        <f t="shared" si="115"/>
        <v>PGB026518345</v>
      </c>
      <c r="P410" s="51">
        <f>VLOOKUP(C410,MAPPING!$B$24:$G$27,2,0)+(N410-0.5)/0.5*VLOOKUP(C410,MAPPING!$B$24:$G$27,4,0)</f>
        <v>9710</v>
      </c>
      <c r="Q410" s="72">
        <f>VLOOKUP(C410,MAPPING!$B$24:$G$27,6,0)</f>
        <v>4.0719439987913404</v>
      </c>
      <c r="R410" s="105">
        <f>Q410*VLOOKUP(C410,MAPPING!$B$24:$H$27,7,0)</f>
        <v>5659.8799999999992</v>
      </c>
      <c r="S410" s="29">
        <f>VLOOKUP(H410,MAPPING!$B$3:$D$12,3,0)</f>
        <v>0</v>
      </c>
      <c r="T410" s="67">
        <f t="shared" si="104"/>
        <v>0</v>
      </c>
      <c r="U410" s="75">
        <v>0</v>
      </c>
      <c r="V410" s="29">
        <f>(J410*VLOOKUP(M410/J410,MAPPING!$B$15:$C$22,2,10))</f>
        <v>0</v>
      </c>
      <c r="W410" s="100">
        <v>0</v>
      </c>
      <c r="X410" s="68">
        <f>IFERROR(IF($M410&lt;6.000001,0,VLOOKUP($M410,할증료!$B:$C,2,1)),0)</f>
        <v>0</v>
      </c>
      <c r="Y410" s="67">
        <v>0</v>
      </c>
      <c r="Z410" s="29">
        <f t="shared" si="103"/>
        <v>15369.88</v>
      </c>
      <c r="AB410" s="1" t="s">
        <v>2405</v>
      </c>
      <c r="AC410" s="1" t="s">
        <v>137</v>
      </c>
      <c r="AD410" s="1" t="s">
        <v>2406</v>
      </c>
      <c r="AE410" s="1" t="s">
        <v>2525</v>
      </c>
      <c r="AF410" s="1" t="s">
        <v>2526</v>
      </c>
      <c r="AG410" s="1" t="s">
        <v>2527</v>
      </c>
      <c r="AH410" s="1">
        <v>3711</v>
      </c>
      <c r="AI410" s="1" t="s">
        <v>47</v>
      </c>
      <c r="AJ410" s="20">
        <v>1</v>
      </c>
      <c r="AK410" s="21">
        <v>0.87</v>
      </c>
      <c r="AL410" s="21">
        <v>1</v>
      </c>
      <c r="AM410" s="21">
        <v>1</v>
      </c>
      <c r="AN410" s="1" t="s">
        <v>48</v>
      </c>
      <c r="AO410" s="21">
        <v>114.66</v>
      </c>
      <c r="AP410" s="1" t="s">
        <v>49</v>
      </c>
      <c r="AQ410" s="1" t="s">
        <v>49</v>
      </c>
      <c r="AR410" s="1" t="s">
        <v>49</v>
      </c>
      <c r="AS410" s="1" t="s">
        <v>49</v>
      </c>
      <c r="AT410" s="1" t="s">
        <v>49</v>
      </c>
      <c r="AU410" s="1" t="s">
        <v>138</v>
      </c>
      <c r="AV410" s="1" t="s">
        <v>139</v>
      </c>
      <c r="AW410" s="1" t="s">
        <v>352</v>
      </c>
      <c r="AX410" s="1" t="s">
        <v>47</v>
      </c>
      <c r="AY410" s="1" t="s">
        <v>50</v>
      </c>
      <c r="AZ410" s="1" t="s">
        <v>2528</v>
      </c>
      <c r="BA410" s="1" t="s">
        <v>2529</v>
      </c>
      <c r="BB410" s="1" t="s">
        <v>2529</v>
      </c>
      <c r="BC410" s="1" t="s">
        <v>140</v>
      </c>
      <c r="BD410" s="1" t="s">
        <v>693</v>
      </c>
      <c r="BE410" s="1" t="s">
        <v>179</v>
      </c>
      <c r="BF410" s="1" t="s">
        <v>52</v>
      </c>
      <c r="BG410" s="1" t="s">
        <v>53</v>
      </c>
      <c r="BH410" s="1" t="s">
        <v>47</v>
      </c>
      <c r="BI410" s="1" t="s">
        <v>159</v>
      </c>
    </row>
    <row r="411" spans="2:61" x14ac:dyDescent="0.25">
      <c r="B411" s="16">
        <f t="shared" si="105"/>
        <v>407</v>
      </c>
      <c r="C411" s="16" t="str">
        <f t="shared" si="106"/>
        <v>LHR</v>
      </c>
      <c r="D411" s="16" t="str">
        <f t="shared" si="107"/>
        <v>2025-08-17</v>
      </c>
      <c r="E411" s="16" t="str">
        <f t="shared" si="108"/>
        <v>99431913792</v>
      </c>
      <c r="F411" s="16" t="str">
        <f t="shared" si="109"/>
        <v>PGB026518343</v>
      </c>
      <c r="G411" s="16" t="str">
        <f t="shared" si="110"/>
        <v>황인혁</v>
      </c>
      <c r="H411" s="16" t="str">
        <f t="shared" si="101"/>
        <v>목록(Manifest)</v>
      </c>
      <c r="I411" s="16">
        <f t="shared" si="111"/>
        <v>94.43</v>
      </c>
      <c r="J411" s="16">
        <f t="shared" si="112"/>
        <v>1</v>
      </c>
      <c r="K411" s="43">
        <f t="shared" si="113"/>
        <v>0.81</v>
      </c>
      <c r="L411" s="43">
        <f t="shared" si="114"/>
        <v>1.2</v>
      </c>
      <c r="M411" s="43">
        <f t="shared" si="114"/>
        <v>1.2</v>
      </c>
      <c r="N411" s="43">
        <f t="shared" si="102"/>
        <v>1.5</v>
      </c>
      <c r="O411" s="23" t="str">
        <f t="shared" si="115"/>
        <v>PGB026518343</v>
      </c>
      <c r="P411" s="51">
        <f>VLOOKUP(C411,MAPPING!$B$24:$G$27,2,0)+(N411-0.5)/0.5*VLOOKUP(C411,MAPPING!$B$24:$G$27,4,0)</f>
        <v>12160</v>
      </c>
      <c r="Q411" s="72">
        <f>VLOOKUP(C411,MAPPING!$B$24:$G$27,6,0)</f>
        <v>4.0719439987913404</v>
      </c>
      <c r="R411" s="105">
        <f>Q411*VLOOKUP(C411,MAPPING!$B$24:$H$27,7,0)</f>
        <v>5659.8799999999992</v>
      </c>
      <c r="S411" s="29">
        <f>VLOOKUP(H411,MAPPING!$B$3:$D$12,3,0)</f>
        <v>0</v>
      </c>
      <c r="T411" s="67">
        <f t="shared" si="104"/>
        <v>0</v>
      </c>
      <c r="U411" s="75">
        <v>0</v>
      </c>
      <c r="V411" s="29">
        <f>(J411*VLOOKUP(M411/J411,MAPPING!$B$15:$C$22,2,10))</f>
        <v>0</v>
      </c>
      <c r="W411" s="100">
        <v>0</v>
      </c>
      <c r="X411" s="68">
        <f>IFERROR(IF($M411&lt;6.000001,0,VLOOKUP($M411,할증료!$B:$C,2,1)),0)</f>
        <v>0</v>
      </c>
      <c r="Y411" s="67">
        <v>0</v>
      </c>
      <c r="Z411" s="29">
        <f t="shared" si="103"/>
        <v>17819.879999999997</v>
      </c>
      <c r="AB411" s="1" t="s">
        <v>2405</v>
      </c>
      <c r="AC411" s="1" t="s">
        <v>137</v>
      </c>
      <c r="AD411" s="1" t="s">
        <v>2406</v>
      </c>
      <c r="AE411" s="1" t="s">
        <v>2530</v>
      </c>
      <c r="AF411" s="1" t="s">
        <v>2531</v>
      </c>
      <c r="AG411" s="1" t="s">
        <v>2532</v>
      </c>
      <c r="AH411" s="1">
        <v>17950</v>
      </c>
      <c r="AI411" s="1" t="s">
        <v>47</v>
      </c>
      <c r="AJ411" s="20">
        <v>1</v>
      </c>
      <c r="AK411" s="21">
        <v>0.81</v>
      </c>
      <c r="AL411" s="21">
        <v>1.2</v>
      </c>
      <c r="AM411" s="21">
        <v>1.2</v>
      </c>
      <c r="AN411" s="1" t="s">
        <v>48</v>
      </c>
      <c r="AO411" s="21">
        <v>94.43</v>
      </c>
      <c r="AP411" s="1" t="s">
        <v>49</v>
      </c>
      <c r="AQ411" s="1" t="s">
        <v>49</v>
      </c>
      <c r="AR411" s="1" t="s">
        <v>49</v>
      </c>
      <c r="AS411" s="1" t="s">
        <v>49</v>
      </c>
      <c r="AT411" s="1" t="s">
        <v>49</v>
      </c>
      <c r="AU411" s="1" t="s">
        <v>138</v>
      </c>
      <c r="AV411" s="1" t="s">
        <v>139</v>
      </c>
      <c r="AW411" s="1" t="s">
        <v>475</v>
      </c>
      <c r="AX411" s="1" t="s">
        <v>47</v>
      </c>
      <c r="AY411" s="1" t="s">
        <v>50</v>
      </c>
      <c r="AZ411" s="1" t="s">
        <v>2533</v>
      </c>
      <c r="BA411" s="1" t="s">
        <v>2534</v>
      </c>
      <c r="BB411" s="1" t="s">
        <v>2534</v>
      </c>
      <c r="BC411" s="1" t="s">
        <v>140</v>
      </c>
      <c r="BD411" s="1" t="s">
        <v>693</v>
      </c>
      <c r="BE411" s="1" t="s">
        <v>179</v>
      </c>
      <c r="BF411" s="1" t="s">
        <v>52</v>
      </c>
      <c r="BG411" s="1" t="s">
        <v>53</v>
      </c>
      <c r="BH411" s="1" t="s">
        <v>47</v>
      </c>
      <c r="BI411" s="1" t="s">
        <v>159</v>
      </c>
    </row>
    <row r="412" spans="2:61" x14ac:dyDescent="0.25">
      <c r="B412" s="16">
        <f t="shared" si="105"/>
        <v>408</v>
      </c>
      <c r="C412" s="16" t="str">
        <f t="shared" si="106"/>
        <v>LHR</v>
      </c>
      <c r="D412" s="16" t="str">
        <f t="shared" si="107"/>
        <v>2025-08-17</v>
      </c>
      <c r="E412" s="16" t="str">
        <f t="shared" si="108"/>
        <v>99431913792</v>
      </c>
      <c r="F412" s="16" t="str">
        <f t="shared" si="109"/>
        <v>PGB026518341</v>
      </c>
      <c r="G412" s="16" t="str">
        <f t="shared" si="110"/>
        <v>류현종</v>
      </c>
      <c r="H412" s="16" t="str">
        <f t="shared" si="101"/>
        <v>목록(Manifest)</v>
      </c>
      <c r="I412" s="16">
        <f t="shared" si="111"/>
        <v>114.66</v>
      </c>
      <c r="J412" s="16">
        <f t="shared" si="112"/>
        <v>1</v>
      </c>
      <c r="K412" s="43">
        <f t="shared" si="113"/>
        <v>0.78</v>
      </c>
      <c r="L412" s="43">
        <f t="shared" si="114"/>
        <v>1.1000000000000001</v>
      </c>
      <c r="M412" s="43">
        <f t="shared" si="114"/>
        <v>1.1000000000000001</v>
      </c>
      <c r="N412" s="43">
        <f t="shared" si="102"/>
        <v>1.5</v>
      </c>
      <c r="O412" s="23" t="str">
        <f t="shared" si="115"/>
        <v>PGB026518341</v>
      </c>
      <c r="P412" s="51">
        <f>VLOOKUP(C412,MAPPING!$B$24:$G$27,2,0)+(N412-0.5)/0.5*VLOOKUP(C412,MAPPING!$B$24:$G$27,4,0)</f>
        <v>12160</v>
      </c>
      <c r="Q412" s="72">
        <f>VLOOKUP(C412,MAPPING!$B$24:$G$27,6,0)</f>
        <v>4.0719439987913404</v>
      </c>
      <c r="R412" s="105">
        <f>Q412*VLOOKUP(C412,MAPPING!$B$24:$H$27,7,0)</f>
        <v>5659.8799999999992</v>
      </c>
      <c r="S412" s="29">
        <f>VLOOKUP(H412,MAPPING!$B$3:$D$12,3,0)</f>
        <v>0</v>
      </c>
      <c r="T412" s="67">
        <f t="shared" si="104"/>
        <v>0</v>
      </c>
      <c r="U412" s="75">
        <v>0</v>
      </c>
      <c r="V412" s="29">
        <f>(J412*VLOOKUP(M412/J412,MAPPING!$B$15:$C$22,2,10))</f>
        <v>0</v>
      </c>
      <c r="W412" s="100">
        <v>0</v>
      </c>
      <c r="X412" s="68">
        <f>IFERROR(IF($M412&lt;6.000001,0,VLOOKUP($M412,할증료!$B:$C,2,1)),0)</f>
        <v>0</v>
      </c>
      <c r="Y412" s="67">
        <v>0</v>
      </c>
      <c r="Z412" s="29">
        <f t="shared" si="103"/>
        <v>17819.879999999997</v>
      </c>
      <c r="AB412" s="1" t="s">
        <v>2405</v>
      </c>
      <c r="AC412" s="1" t="s">
        <v>137</v>
      </c>
      <c r="AD412" s="1" t="s">
        <v>2406</v>
      </c>
      <c r="AE412" s="1" t="s">
        <v>2535</v>
      </c>
      <c r="AF412" s="1" t="s">
        <v>2536</v>
      </c>
      <c r="AG412" s="1" t="s">
        <v>2537</v>
      </c>
      <c r="AH412" s="1">
        <v>62313</v>
      </c>
      <c r="AI412" s="1" t="s">
        <v>47</v>
      </c>
      <c r="AJ412" s="20">
        <v>1</v>
      </c>
      <c r="AK412" s="21">
        <v>0.78</v>
      </c>
      <c r="AL412" s="21">
        <v>1.1000000000000001</v>
      </c>
      <c r="AM412" s="21">
        <v>1.1000000000000001</v>
      </c>
      <c r="AN412" s="1" t="s">
        <v>48</v>
      </c>
      <c r="AO412" s="21">
        <v>114.66</v>
      </c>
      <c r="AP412" s="1" t="s">
        <v>49</v>
      </c>
      <c r="AQ412" s="1" t="s">
        <v>49</v>
      </c>
      <c r="AR412" s="1" t="s">
        <v>49</v>
      </c>
      <c r="AS412" s="1" t="s">
        <v>49</v>
      </c>
      <c r="AT412" s="1" t="s">
        <v>49</v>
      </c>
      <c r="AU412" s="1" t="s">
        <v>138</v>
      </c>
      <c r="AV412" s="1" t="s">
        <v>139</v>
      </c>
      <c r="AW412" s="1" t="s">
        <v>352</v>
      </c>
      <c r="AX412" s="1" t="s">
        <v>47</v>
      </c>
      <c r="AY412" s="1" t="s">
        <v>50</v>
      </c>
      <c r="AZ412" s="1" t="s">
        <v>2538</v>
      </c>
      <c r="BA412" s="1" t="s">
        <v>2539</v>
      </c>
      <c r="BB412" s="1" t="s">
        <v>2539</v>
      </c>
      <c r="BC412" s="1" t="s">
        <v>140</v>
      </c>
      <c r="BD412" s="1" t="s">
        <v>693</v>
      </c>
      <c r="BE412" s="1" t="s">
        <v>179</v>
      </c>
      <c r="BF412" s="1" t="s">
        <v>52</v>
      </c>
      <c r="BG412" s="1" t="s">
        <v>53</v>
      </c>
      <c r="BH412" s="1" t="s">
        <v>47</v>
      </c>
      <c r="BI412" s="1" t="s">
        <v>159</v>
      </c>
    </row>
    <row r="413" spans="2:61" x14ac:dyDescent="0.25">
      <c r="B413" s="16">
        <f t="shared" si="105"/>
        <v>409</v>
      </c>
      <c r="C413" s="16" t="str">
        <f t="shared" si="106"/>
        <v>LHR</v>
      </c>
      <c r="D413" s="16" t="str">
        <f t="shared" si="107"/>
        <v>2025-08-17</v>
      </c>
      <c r="E413" s="16" t="str">
        <f t="shared" si="108"/>
        <v>99431913792</v>
      </c>
      <c r="F413" s="16" t="str">
        <f t="shared" si="109"/>
        <v>PGB026518337</v>
      </c>
      <c r="G413" s="16" t="str">
        <f t="shared" si="110"/>
        <v>전현호</v>
      </c>
      <c r="H413" s="16" t="str">
        <f t="shared" si="101"/>
        <v>목록(Manifest)</v>
      </c>
      <c r="I413" s="16">
        <f t="shared" si="111"/>
        <v>125.45</v>
      </c>
      <c r="J413" s="16">
        <f t="shared" si="112"/>
        <v>1</v>
      </c>
      <c r="K413" s="43">
        <f t="shared" si="113"/>
        <v>0.3</v>
      </c>
      <c r="L413" s="43">
        <f t="shared" si="114"/>
        <v>0.9</v>
      </c>
      <c r="M413" s="43">
        <f t="shared" si="114"/>
        <v>0.9</v>
      </c>
      <c r="N413" s="43">
        <f t="shared" si="102"/>
        <v>1</v>
      </c>
      <c r="O413" s="23" t="str">
        <f t="shared" si="115"/>
        <v>PGB026518337</v>
      </c>
      <c r="P413" s="51">
        <f>VLOOKUP(C413,MAPPING!$B$24:$G$27,2,0)+(N413-0.5)/0.5*VLOOKUP(C413,MAPPING!$B$24:$G$27,4,0)</f>
        <v>9710</v>
      </c>
      <c r="Q413" s="72">
        <f>VLOOKUP(C413,MAPPING!$B$24:$G$27,6,0)</f>
        <v>4.0719439987913404</v>
      </c>
      <c r="R413" s="105">
        <f>Q413*VLOOKUP(C413,MAPPING!$B$24:$H$27,7,0)</f>
        <v>5659.8799999999992</v>
      </c>
      <c r="S413" s="29">
        <f>VLOOKUP(H413,MAPPING!$B$3:$D$12,3,0)</f>
        <v>0</v>
      </c>
      <c r="T413" s="67">
        <f t="shared" si="104"/>
        <v>0</v>
      </c>
      <c r="U413" s="75">
        <v>0</v>
      </c>
      <c r="V413" s="29">
        <f>(J413*VLOOKUP(M413/J413,MAPPING!$B$15:$C$22,2,10))</f>
        <v>0</v>
      </c>
      <c r="W413" s="100">
        <v>0</v>
      </c>
      <c r="X413" s="68">
        <f>IFERROR(IF($M413&lt;6.000001,0,VLOOKUP($M413,할증료!$B:$C,2,1)),0)</f>
        <v>0</v>
      </c>
      <c r="Y413" s="67">
        <v>0</v>
      </c>
      <c r="Z413" s="29">
        <f t="shared" si="103"/>
        <v>15369.88</v>
      </c>
      <c r="AB413" s="1" t="s">
        <v>2405</v>
      </c>
      <c r="AC413" s="1" t="s">
        <v>137</v>
      </c>
      <c r="AD413" s="1" t="s">
        <v>2406</v>
      </c>
      <c r="AE413" s="1" t="s">
        <v>2540</v>
      </c>
      <c r="AF413" s="1" t="s">
        <v>313</v>
      </c>
      <c r="AG413" s="1" t="s">
        <v>347</v>
      </c>
      <c r="AH413" s="1">
        <v>8511</v>
      </c>
      <c r="AI413" s="1" t="s">
        <v>47</v>
      </c>
      <c r="AJ413" s="20">
        <v>1</v>
      </c>
      <c r="AK413" s="21">
        <v>0.3</v>
      </c>
      <c r="AL413" s="21">
        <v>0.9</v>
      </c>
      <c r="AM413" s="21">
        <v>0.9</v>
      </c>
      <c r="AN413" s="1" t="s">
        <v>48</v>
      </c>
      <c r="AO413" s="21">
        <v>125.45</v>
      </c>
      <c r="AP413" s="1" t="s">
        <v>49</v>
      </c>
      <c r="AQ413" s="1" t="s">
        <v>49</v>
      </c>
      <c r="AR413" s="1" t="s">
        <v>49</v>
      </c>
      <c r="AS413" s="1" t="s">
        <v>49</v>
      </c>
      <c r="AT413" s="1" t="s">
        <v>49</v>
      </c>
      <c r="AU413" s="1" t="s">
        <v>138</v>
      </c>
      <c r="AV413" s="1" t="s">
        <v>139</v>
      </c>
      <c r="AW413" s="1" t="s">
        <v>226</v>
      </c>
      <c r="AX413" s="1" t="s">
        <v>47</v>
      </c>
      <c r="AY413" s="1" t="s">
        <v>50</v>
      </c>
      <c r="AZ413" s="1" t="s">
        <v>2541</v>
      </c>
      <c r="BA413" s="1" t="s">
        <v>2542</v>
      </c>
      <c r="BB413" s="1" t="s">
        <v>2542</v>
      </c>
      <c r="BC413" s="1" t="s">
        <v>140</v>
      </c>
      <c r="BD413" s="1" t="s">
        <v>693</v>
      </c>
      <c r="BE413" s="1" t="s">
        <v>179</v>
      </c>
      <c r="BF413" s="1" t="s">
        <v>52</v>
      </c>
      <c r="BG413" s="1" t="s">
        <v>53</v>
      </c>
      <c r="BH413" s="1" t="s">
        <v>47</v>
      </c>
      <c r="BI413" s="1" t="s">
        <v>159</v>
      </c>
    </row>
    <row r="414" spans="2:61" x14ac:dyDescent="0.25">
      <c r="B414" s="16">
        <f t="shared" si="105"/>
        <v>410</v>
      </c>
      <c r="C414" s="16" t="str">
        <f t="shared" si="106"/>
        <v>LHR</v>
      </c>
      <c r="D414" s="16" t="str">
        <f t="shared" si="107"/>
        <v>2025-08-17</v>
      </c>
      <c r="E414" s="16" t="str">
        <f t="shared" si="108"/>
        <v>99431913792</v>
      </c>
      <c r="F414" s="16" t="str">
        <f t="shared" si="109"/>
        <v>PGB026518330</v>
      </c>
      <c r="G414" s="16" t="str">
        <f t="shared" si="110"/>
        <v>김민경</v>
      </c>
      <c r="H414" s="16" t="str">
        <f t="shared" si="101"/>
        <v>간이(Simple)</v>
      </c>
      <c r="I414" s="16">
        <f t="shared" si="111"/>
        <v>168.62</v>
      </c>
      <c r="J414" s="16">
        <f t="shared" si="112"/>
        <v>1</v>
      </c>
      <c r="K414" s="43">
        <f t="shared" si="113"/>
        <v>1.61</v>
      </c>
      <c r="L414" s="43">
        <f t="shared" si="114"/>
        <v>2.2999999999999998</v>
      </c>
      <c r="M414" s="43">
        <f t="shared" si="114"/>
        <v>2.2999999999999998</v>
      </c>
      <c r="N414" s="43">
        <f t="shared" si="102"/>
        <v>2.5</v>
      </c>
      <c r="O414" s="23" t="str">
        <f t="shared" si="115"/>
        <v>PGB026518330</v>
      </c>
      <c r="P414" s="51">
        <f>VLOOKUP(C414,MAPPING!$B$24:$G$27,2,0)+(N414-0.5)/0.5*VLOOKUP(C414,MAPPING!$B$24:$G$27,4,0)</f>
        <v>17060</v>
      </c>
      <c r="Q414" s="72">
        <f>VLOOKUP(C414,MAPPING!$B$24:$G$27,6,0)</f>
        <v>4.0719439987913404</v>
      </c>
      <c r="R414" s="105">
        <f>Q414*VLOOKUP(C414,MAPPING!$B$24:$H$27,7,0)</f>
        <v>5659.8799999999992</v>
      </c>
      <c r="S414" s="29">
        <f>VLOOKUP(H414,MAPPING!$B$3:$D$12,3,0)</f>
        <v>1100</v>
      </c>
      <c r="T414" s="67">
        <f t="shared" si="104"/>
        <v>0</v>
      </c>
      <c r="U414" s="75">
        <v>0</v>
      </c>
      <c r="V414" s="29">
        <f>(J414*VLOOKUP(M414/J414,MAPPING!$B$15:$C$22,2,10))</f>
        <v>550</v>
      </c>
      <c r="W414" s="100">
        <v>0</v>
      </c>
      <c r="X414" s="68">
        <f>IFERROR(IF($M414&lt;6.000001,0,VLOOKUP($M414,할증료!$B:$C,2,1)),0)</f>
        <v>0</v>
      </c>
      <c r="Y414" s="67">
        <v>0</v>
      </c>
      <c r="Z414" s="29">
        <f t="shared" si="103"/>
        <v>24369.879999999997</v>
      </c>
      <c r="AB414" s="1" t="s">
        <v>2405</v>
      </c>
      <c r="AC414" s="1" t="s">
        <v>137</v>
      </c>
      <c r="AD414" s="1" t="s">
        <v>2406</v>
      </c>
      <c r="AE414" s="1" t="s">
        <v>2543</v>
      </c>
      <c r="AF414" s="1" t="s">
        <v>472</v>
      </c>
      <c r="AG414" s="1" t="s">
        <v>2544</v>
      </c>
      <c r="AH414" s="1">
        <v>4389</v>
      </c>
      <c r="AI414" s="1" t="s">
        <v>47</v>
      </c>
      <c r="AJ414" s="20">
        <v>1</v>
      </c>
      <c r="AK414" s="21">
        <v>1.61</v>
      </c>
      <c r="AL414" s="21">
        <v>2.2999999999999998</v>
      </c>
      <c r="AM414" s="21">
        <v>2.2999999999999998</v>
      </c>
      <c r="AN414" s="1" t="s">
        <v>56</v>
      </c>
      <c r="AO414" s="21">
        <v>168.62</v>
      </c>
      <c r="AP414" s="1" t="s">
        <v>49</v>
      </c>
      <c r="AQ414" s="1" t="s">
        <v>49</v>
      </c>
      <c r="AR414" s="1" t="s">
        <v>49</v>
      </c>
      <c r="AS414" s="1" t="s">
        <v>49</v>
      </c>
      <c r="AT414" s="1" t="s">
        <v>49</v>
      </c>
      <c r="AU414" s="1" t="s">
        <v>138</v>
      </c>
      <c r="AV414" s="1" t="s">
        <v>139</v>
      </c>
      <c r="AW414" s="1" t="s">
        <v>2545</v>
      </c>
      <c r="AX414" s="1" t="s">
        <v>47</v>
      </c>
      <c r="AY414" s="1" t="s">
        <v>50</v>
      </c>
      <c r="AZ414" s="1" t="s">
        <v>2546</v>
      </c>
      <c r="BA414" s="1" t="s">
        <v>2547</v>
      </c>
      <c r="BB414" s="1" t="s">
        <v>2547</v>
      </c>
      <c r="BC414" s="1" t="s">
        <v>140</v>
      </c>
      <c r="BD414" s="1" t="s">
        <v>693</v>
      </c>
      <c r="BE414" s="1" t="s">
        <v>179</v>
      </c>
      <c r="BF414" s="1" t="s">
        <v>52</v>
      </c>
      <c r="BG414" s="1" t="s">
        <v>53</v>
      </c>
      <c r="BH414" s="1" t="s">
        <v>47</v>
      </c>
      <c r="BI414" s="1" t="s">
        <v>159</v>
      </c>
    </row>
    <row r="415" spans="2:61" x14ac:dyDescent="0.25">
      <c r="B415" s="16">
        <f t="shared" si="105"/>
        <v>411</v>
      </c>
      <c r="C415" s="16" t="str">
        <f t="shared" si="106"/>
        <v>LHR</v>
      </c>
      <c r="D415" s="16" t="str">
        <f t="shared" si="107"/>
        <v>2025-08-17</v>
      </c>
      <c r="E415" s="16" t="str">
        <f t="shared" si="108"/>
        <v>99431913792</v>
      </c>
      <c r="F415" s="16" t="str">
        <f t="shared" si="109"/>
        <v>PGB026518328</v>
      </c>
      <c r="G415" s="16" t="str">
        <f t="shared" si="110"/>
        <v>박해성</v>
      </c>
      <c r="H415" s="16" t="str">
        <f t="shared" si="101"/>
        <v>목록(Manifest)</v>
      </c>
      <c r="I415" s="16">
        <f t="shared" si="111"/>
        <v>73.92</v>
      </c>
      <c r="J415" s="16">
        <f t="shared" si="112"/>
        <v>1</v>
      </c>
      <c r="K415" s="43">
        <f t="shared" si="113"/>
        <v>0.17</v>
      </c>
      <c r="L415" s="43">
        <f t="shared" si="114"/>
        <v>0.1</v>
      </c>
      <c r="M415" s="43">
        <f t="shared" si="114"/>
        <v>0.2</v>
      </c>
      <c r="N415" s="43">
        <f t="shared" si="102"/>
        <v>0.5</v>
      </c>
      <c r="O415" s="23" t="str">
        <f t="shared" si="115"/>
        <v>PGB026518328</v>
      </c>
      <c r="P415" s="51">
        <f>VLOOKUP(C415,MAPPING!$B$24:$G$27,2,0)+(N415-0.5)/0.5*VLOOKUP(C415,MAPPING!$B$24:$G$27,4,0)</f>
        <v>7260</v>
      </c>
      <c r="Q415" s="72">
        <f>VLOOKUP(C415,MAPPING!$B$24:$G$27,6,0)</f>
        <v>4.0719439987913404</v>
      </c>
      <c r="R415" s="105">
        <f>Q415*VLOOKUP(C415,MAPPING!$B$24:$H$27,7,0)</f>
        <v>5659.8799999999992</v>
      </c>
      <c r="S415" s="29">
        <f>VLOOKUP(H415,MAPPING!$B$3:$D$12,3,0)</f>
        <v>0</v>
      </c>
      <c r="T415" s="67">
        <f t="shared" si="104"/>
        <v>0</v>
      </c>
      <c r="U415" s="75">
        <v>0</v>
      </c>
      <c r="V415" s="29">
        <f>(J415*VLOOKUP(M415/J415,MAPPING!$B$15:$C$22,2,10))</f>
        <v>0</v>
      </c>
      <c r="W415" s="100">
        <v>0</v>
      </c>
      <c r="X415" s="68">
        <f>IFERROR(IF($M415&lt;6.000001,0,VLOOKUP($M415,할증료!$B:$C,2,1)),0)</f>
        <v>0</v>
      </c>
      <c r="Y415" s="67">
        <v>0</v>
      </c>
      <c r="Z415" s="29">
        <f t="shared" si="103"/>
        <v>12919.88</v>
      </c>
      <c r="AB415" s="1" t="s">
        <v>2405</v>
      </c>
      <c r="AC415" s="1" t="s">
        <v>137</v>
      </c>
      <c r="AD415" s="1" t="s">
        <v>2406</v>
      </c>
      <c r="AE415" s="1" t="s">
        <v>2548</v>
      </c>
      <c r="AF415" s="1" t="s">
        <v>2549</v>
      </c>
      <c r="AG415" s="1" t="s">
        <v>2550</v>
      </c>
      <c r="AH415" s="1">
        <v>17842</v>
      </c>
      <c r="AI415" s="1" t="s">
        <v>47</v>
      </c>
      <c r="AJ415" s="20">
        <v>1</v>
      </c>
      <c r="AK415" s="21">
        <v>0.17</v>
      </c>
      <c r="AL415" s="21">
        <v>0.1</v>
      </c>
      <c r="AM415" s="21">
        <v>0.2</v>
      </c>
      <c r="AN415" s="1" t="s">
        <v>48</v>
      </c>
      <c r="AO415" s="21">
        <v>73.92</v>
      </c>
      <c r="AP415" s="1" t="s">
        <v>49</v>
      </c>
      <c r="AQ415" s="1" t="s">
        <v>49</v>
      </c>
      <c r="AR415" s="1" t="s">
        <v>49</v>
      </c>
      <c r="AS415" s="1" t="s">
        <v>49</v>
      </c>
      <c r="AT415" s="1" t="s">
        <v>49</v>
      </c>
      <c r="AU415" s="1" t="s">
        <v>138</v>
      </c>
      <c r="AV415" s="1" t="s">
        <v>139</v>
      </c>
      <c r="AW415" s="1" t="s">
        <v>2551</v>
      </c>
      <c r="AX415" s="1" t="s">
        <v>47</v>
      </c>
      <c r="AY415" s="1" t="s">
        <v>50</v>
      </c>
      <c r="AZ415" s="1" t="s">
        <v>2552</v>
      </c>
      <c r="BA415" s="1" t="s">
        <v>2553</v>
      </c>
      <c r="BB415" s="1" t="s">
        <v>2553</v>
      </c>
      <c r="BC415" s="1" t="s">
        <v>140</v>
      </c>
      <c r="BD415" s="1" t="s">
        <v>693</v>
      </c>
      <c r="BE415" s="1" t="s">
        <v>179</v>
      </c>
      <c r="BF415" s="1" t="s">
        <v>52</v>
      </c>
      <c r="BG415" s="1" t="s">
        <v>53</v>
      </c>
      <c r="BH415" s="1" t="s">
        <v>47</v>
      </c>
      <c r="BI415" s="1" t="s">
        <v>159</v>
      </c>
    </row>
    <row r="416" spans="2:61" x14ac:dyDescent="0.25">
      <c r="B416" s="16">
        <f t="shared" si="105"/>
        <v>412</v>
      </c>
      <c r="C416" s="16" t="str">
        <f t="shared" si="106"/>
        <v>LHR</v>
      </c>
      <c r="D416" s="16" t="str">
        <f t="shared" si="107"/>
        <v>2025-08-17</v>
      </c>
      <c r="E416" s="16" t="str">
        <f t="shared" si="108"/>
        <v>99431913792</v>
      </c>
      <c r="F416" s="16" t="str">
        <f t="shared" si="109"/>
        <v>PGB026518327</v>
      </c>
      <c r="G416" s="16" t="str">
        <f t="shared" si="110"/>
        <v>정용호</v>
      </c>
      <c r="H416" s="16" t="str">
        <f t="shared" si="101"/>
        <v>목록(Manifest)</v>
      </c>
      <c r="I416" s="16">
        <f t="shared" si="111"/>
        <v>114.66</v>
      </c>
      <c r="J416" s="16">
        <f t="shared" si="112"/>
        <v>1</v>
      </c>
      <c r="K416" s="43">
        <f t="shared" si="113"/>
        <v>0.71</v>
      </c>
      <c r="L416" s="43">
        <f t="shared" si="114"/>
        <v>0.8</v>
      </c>
      <c r="M416" s="43">
        <f t="shared" si="114"/>
        <v>0.8</v>
      </c>
      <c r="N416" s="43">
        <f t="shared" si="102"/>
        <v>1</v>
      </c>
      <c r="O416" s="23" t="str">
        <f t="shared" si="115"/>
        <v>PGB026518327</v>
      </c>
      <c r="P416" s="51">
        <f>VLOOKUP(C416,MAPPING!$B$24:$G$27,2,0)+(N416-0.5)/0.5*VLOOKUP(C416,MAPPING!$B$24:$G$27,4,0)</f>
        <v>9710</v>
      </c>
      <c r="Q416" s="72">
        <f>VLOOKUP(C416,MAPPING!$B$24:$G$27,6,0)</f>
        <v>4.0719439987913404</v>
      </c>
      <c r="R416" s="105">
        <f>Q416*VLOOKUP(C416,MAPPING!$B$24:$H$27,7,0)</f>
        <v>5659.8799999999992</v>
      </c>
      <c r="S416" s="29">
        <f>VLOOKUP(H416,MAPPING!$B$3:$D$12,3,0)</f>
        <v>0</v>
      </c>
      <c r="T416" s="67">
        <f t="shared" si="104"/>
        <v>0</v>
      </c>
      <c r="U416" s="75">
        <v>0</v>
      </c>
      <c r="V416" s="29">
        <f>(J416*VLOOKUP(M416/J416,MAPPING!$B$15:$C$22,2,10))</f>
        <v>0</v>
      </c>
      <c r="W416" s="100">
        <v>0</v>
      </c>
      <c r="X416" s="68">
        <f>IFERROR(IF($M416&lt;6.000001,0,VLOOKUP($M416,할증료!$B:$C,2,1)),0)</f>
        <v>0</v>
      </c>
      <c r="Y416" s="67">
        <v>0</v>
      </c>
      <c r="Z416" s="29">
        <f t="shared" si="103"/>
        <v>15369.88</v>
      </c>
      <c r="AB416" s="1" t="s">
        <v>2405</v>
      </c>
      <c r="AC416" s="1" t="s">
        <v>137</v>
      </c>
      <c r="AD416" s="1" t="s">
        <v>2406</v>
      </c>
      <c r="AE416" s="1" t="s">
        <v>2554</v>
      </c>
      <c r="AF416" s="1" t="s">
        <v>2555</v>
      </c>
      <c r="AG416" s="1" t="s">
        <v>2556</v>
      </c>
      <c r="AH416" s="1">
        <v>17737</v>
      </c>
      <c r="AI416" s="1" t="s">
        <v>47</v>
      </c>
      <c r="AJ416" s="20">
        <v>1</v>
      </c>
      <c r="AK416" s="21">
        <v>0.71</v>
      </c>
      <c r="AL416" s="21">
        <v>0.8</v>
      </c>
      <c r="AM416" s="21">
        <v>0.8</v>
      </c>
      <c r="AN416" s="1" t="s">
        <v>48</v>
      </c>
      <c r="AO416" s="21">
        <v>114.66</v>
      </c>
      <c r="AP416" s="1" t="s">
        <v>49</v>
      </c>
      <c r="AQ416" s="1" t="s">
        <v>49</v>
      </c>
      <c r="AR416" s="1" t="s">
        <v>49</v>
      </c>
      <c r="AS416" s="1" t="s">
        <v>49</v>
      </c>
      <c r="AT416" s="1" t="s">
        <v>49</v>
      </c>
      <c r="AU416" s="1" t="s">
        <v>138</v>
      </c>
      <c r="AV416" s="1" t="s">
        <v>139</v>
      </c>
      <c r="AW416" s="1" t="s">
        <v>352</v>
      </c>
      <c r="AX416" s="1" t="s">
        <v>47</v>
      </c>
      <c r="AY416" s="1" t="s">
        <v>50</v>
      </c>
      <c r="AZ416" s="1" t="s">
        <v>2557</v>
      </c>
      <c r="BA416" s="1" t="s">
        <v>2558</v>
      </c>
      <c r="BB416" s="1" t="s">
        <v>2558</v>
      </c>
      <c r="BC416" s="1" t="s">
        <v>140</v>
      </c>
      <c r="BD416" s="1" t="s">
        <v>693</v>
      </c>
      <c r="BE416" s="1" t="s">
        <v>179</v>
      </c>
      <c r="BF416" s="1" t="s">
        <v>52</v>
      </c>
      <c r="BG416" s="1" t="s">
        <v>53</v>
      </c>
      <c r="BH416" s="1" t="s">
        <v>47</v>
      </c>
      <c r="BI416" s="1" t="s">
        <v>159</v>
      </c>
    </row>
    <row r="417" spans="2:61" x14ac:dyDescent="0.25">
      <c r="B417" s="16">
        <f t="shared" si="105"/>
        <v>413</v>
      </c>
      <c r="C417" s="16" t="str">
        <f t="shared" si="106"/>
        <v>LHR</v>
      </c>
      <c r="D417" s="16" t="str">
        <f t="shared" si="107"/>
        <v>2025-08-17</v>
      </c>
      <c r="E417" s="16" t="str">
        <f t="shared" si="108"/>
        <v>99431913792</v>
      </c>
      <c r="F417" s="16" t="str">
        <f t="shared" si="109"/>
        <v>PGB026518326</v>
      </c>
      <c r="G417" s="16" t="str">
        <f t="shared" si="110"/>
        <v>배건우</v>
      </c>
      <c r="H417" s="16" t="str">
        <f t="shared" si="101"/>
        <v>간이(Simple)</v>
      </c>
      <c r="I417" s="16">
        <f t="shared" si="111"/>
        <v>276.54000000000002</v>
      </c>
      <c r="J417" s="16">
        <f t="shared" si="112"/>
        <v>1</v>
      </c>
      <c r="K417" s="43">
        <f t="shared" si="113"/>
        <v>0.51</v>
      </c>
      <c r="L417" s="43">
        <f t="shared" si="114"/>
        <v>0.4</v>
      </c>
      <c r="M417" s="43">
        <f t="shared" si="114"/>
        <v>0.6</v>
      </c>
      <c r="N417" s="43">
        <f t="shared" si="102"/>
        <v>1</v>
      </c>
      <c r="O417" s="23" t="str">
        <f t="shared" si="115"/>
        <v>PGB026518326</v>
      </c>
      <c r="P417" s="51">
        <f>VLOOKUP(C417,MAPPING!$B$24:$G$27,2,0)+(N417-0.5)/0.5*VLOOKUP(C417,MAPPING!$B$24:$G$27,4,0)</f>
        <v>9710</v>
      </c>
      <c r="Q417" s="72">
        <f>VLOOKUP(C417,MAPPING!$B$24:$G$27,6,0)</f>
        <v>4.0719439987913404</v>
      </c>
      <c r="R417" s="105">
        <f>Q417*VLOOKUP(C417,MAPPING!$B$24:$H$27,7,0)</f>
        <v>5659.8799999999992</v>
      </c>
      <c r="S417" s="29">
        <f>VLOOKUP(H417,MAPPING!$B$3:$D$12,3,0)</f>
        <v>1100</v>
      </c>
      <c r="T417" s="67">
        <f t="shared" si="104"/>
        <v>0</v>
      </c>
      <c r="U417" s="75">
        <v>0</v>
      </c>
      <c r="V417" s="29">
        <f>(J417*VLOOKUP(M417/J417,MAPPING!$B$15:$C$22,2,10))</f>
        <v>0</v>
      </c>
      <c r="W417" s="100">
        <v>0</v>
      </c>
      <c r="X417" s="68">
        <f>IFERROR(IF($M417&lt;6.000001,0,VLOOKUP($M417,할증료!$B:$C,2,1)),0)</f>
        <v>0</v>
      </c>
      <c r="Y417" s="67">
        <v>0</v>
      </c>
      <c r="Z417" s="29">
        <f t="shared" si="103"/>
        <v>16469.879999999997</v>
      </c>
      <c r="AB417" s="1" t="s">
        <v>2405</v>
      </c>
      <c r="AC417" s="1" t="s">
        <v>137</v>
      </c>
      <c r="AD417" s="1" t="s">
        <v>2406</v>
      </c>
      <c r="AE417" s="1" t="s">
        <v>2559</v>
      </c>
      <c r="AF417" s="1" t="s">
        <v>2560</v>
      </c>
      <c r="AG417" s="1" t="s">
        <v>2561</v>
      </c>
      <c r="AH417" s="1">
        <v>44236</v>
      </c>
      <c r="AI417" s="1" t="s">
        <v>47</v>
      </c>
      <c r="AJ417" s="20">
        <v>1</v>
      </c>
      <c r="AK417" s="21">
        <v>0.51</v>
      </c>
      <c r="AL417" s="21">
        <v>0.4</v>
      </c>
      <c r="AM417" s="21">
        <v>0.6</v>
      </c>
      <c r="AN417" s="1" t="s">
        <v>56</v>
      </c>
      <c r="AO417" s="21">
        <v>276.54000000000002</v>
      </c>
      <c r="AP417" s="1" t="s">
        <v>49</v>
      </c>
      <c r="AQ417" s="1" t="s">
        <v>49</v>
      </c>
      <c r="AR417" s="1" t="s">
        <v>49</v>
      </c>
      <c r="AS417" s="1" t="s">
        <v>49</v>
      </c>
      <c r="AT417" s="1" t="s">
        <v>49</v>
      </c>
      <c r="AU417" s="1" t="s">
        <v>138</v>
      </c>
      <c r="AV417" s="1" t="s">
        <v>139</v>
      </c>
      <c r="AW417" s="1" t="s">
        <v>2562</v>
      </c>
      <c r="AX417" s="1" t="s">
        <v>47</v>
      </c>
      <c r="AY417" s="1" t="s">
        <v>50</v>
      </c>
      <c r="AZ417" s="1" t="s">
        <v>2563</v>
      </c>
      <c r="BA417" s="1" t="s">
        <v>2564</v>
      </c>
      <c r="BB417" s="1" t="s">
        <v>2564</v>
      </c>
      <c r="BC417" s="1" t="s">
        <v>140</v>
      </c>
      <c r="BD417" s="1" t="s">
        <v>693</v>
      </c>
      <c r="BE417" s="1" t="s">
        <v>179</v>
      </c>
      <c r="BF417" s="1" t="s">
        <v>52</v>
      </c>
      <c r="BG417" s="1" t="s">
        <v>53</v>
      </c>
      <c r="BH417" s="1" t="s">
        <v>47</v>
      </c>
      <c r="BI417" s="1" t="s">
        <v>159</v>
      </c>
    </row>
    <row r="418" spans="2:61" x14ac:dyDescent="0.25">
      <c r="B418" s="16">
        <f t="shared" si="105"/>
        <v>414</v>
      </c>
      <c r="C418" s="16" t="str">
        <f t="shared" si="106"/>
        <v>LHR</v>
      </c>
      <c r="D418" s="16" t="str">
        <f t="shared" si="107"/>
        <v>2025-08-17</v>
      </c>
      <c r="E418" s="16" t="str">
        <f t="shared" si="108"/>
        <v>99431913792</v>
      </c>
      <c r="F418" s="16" t="str">
        <f t="shared" si="109"/>
        <v>PGB026518322</v>
      </c>
      <c r="G418" s="16" t="str">
        <f t="shared" si="110"/>
        <v>박민정</v>
      </c>
      <c r="H418" s="16" t="str">
        <f t="shared" si="101"/>
        <v>목록(Manifest)</v>
      </c>
      <c r="I418" s="16">
        <f t="shared" si="111"/>
        <v>60.7</v>
      </c>
      <c r="J418" s="16">
        <f t="shared" si="112"/>
        <v>1</v>
      </c>
      <c r="K418" s="43">
        <f t="shared" si="113"/>
        <v>0.34</v>
      </c>
      <c r="L418" s="43">
        <f t="shared" si="114"/>
        <v>0.8</v>
      </c>
      <c r="M418" s="43">
        <f t="shared" si="114"/>
        <v>0.8</v>
      </c>
      <c r="N418" s="43">
        <f t="shared" si="102"/>
        <v>1</v>
      </c>
      <c r="O418" s="23" t="str">
        <f t="shared" si="115"/>
        <v>PGB026518322</v>
      </c>
      <c r="P418" s="51">
        <f>VLOOKUP(C418,MAPPING!$B$24:$G$27,2,0)+(N418-0.5)/0.5*VLOOKUP(C418,MAPPING!$B$24:$G$27,4,0)</f>
        <v>9710</v>
      </c>
      <c r="Q418" s="72">
        <f>VLOOKUP(C418,MAPPING!$B$24:$G$27,6,0)</f>
        <v>4.0719439987913404</v>
      </c>
      <c r="R418" s="105">
        <f>Q418*VLOOKUP(C418,MAPPING!$B$24:$H$27,7,0)</f>
        <v>5659.8799999999992</v>
      </c>
      <c r="S418" s="29">
        <f>VLOOKUP(H418,MAPPING!$B$3:$D$12,3,0)</f>
        <v>0</v>
      </c>
      <c r="T418" s="67">
        <f t="shared" si="104"/>
        <v>0</v>
      </c>
      <c r="U418" s="75">
        <v>0</v>
      </c>
      <c r="V418" s="29">
        <f>(J418*VLOOKUP(M418/J418,MAPPING!$B$15:$C$22,2,10))</f>
        <v>0</v>
      </c>
      <c r="W418" s="100">
        <v>0</v>
      </c>
      <c r="X418" s="68">
        <f>IFERROR(IF($M418&lt;6.000001,0,VLOOKUP($M418,할증료!$B:$C,2,1)),0)</f>
        <v>0</v>
      </c>
      <c r="Y418" s="67">
        <v>0</v>
      </c>
      <c r="Z418" s="29">
        <f t="shared" si="103"/>
        <v>15369.88</v>
      </c>
      <c r="AB418" s="1" t="s">
        <v>2405</v>
      </c>
      <c r="AC418" s="1" t="s">
        <v>137</v>
      </c>
      <c r="AD418" s="1" t="s">
        <v>2406</v>
      </c>
      <c r="AE418" s="1" t="s">
        <v>2565</v>
      </c>
      <c r="AF418" s="1" t="s">
        <v>2566</v>
      </c>
      <c r="AG418" s="1" t="s">
        <v>2567</v>
      </c>
      <c r="AH418" s="1">
        <v>31557</v>
      </c>
      <c r="AI418" s="1" t="s">
        <v>47</v>
      </c>
      <c r="AJ418" s="20">
        <v>1</v>
      </c>
      <c r="AK418" s="21">
        <v>0.34</v>
      </c>
      <c r="AL418" s="21">
        <v>0.8</v>
      </c>
      <c r="AM418" s="21">
        <v>0.8</v>
      </c>
      <c r="AN418" s="1" t="s">
        <v>48</v>
      </c>
      <c r="AO418" s="21">
        <v>60.7</v>
      </c>
      <c r="AP418" s="1" t="s">
        <v>49</v>
      </c>
      <c r="AQ418" s="1" t="s">
        <v>49</v>
      </c>
      <c r="AR418" s="1" t="s">
        <v>49</v>
      </c>
      <c r="AS418" s="1" t="s">
        <v>49</v>
      </c>
      <c r="AT418" s="1" t="s">
        <v>49</v>
      </c>
      <c r="AU418" s="1" t="s">
        <v>138</v>
      </c>
      <c r="AV418" s="1" t="s">
        <v>139</v>
      </c>
      <c r="AW418" s="1" t="s">
        <v>357</v>
      </c>
      <c r="AX418" s="1" t="s">
        <v>47</v>
      </c>
      <c r="AY418" s="1" t="s">
        <v>50</v>
      </c>
      <c r="AZ418" s="1" t="s">
        <v>2568</v>
      </c>
      <c r="BA418" s="1" t="s">
        <v>2569</v>
      </c>
      <c r="BB418" s="1" t="s">
        <v>2569</v>
      </c>
      <c r="BC418" s="1" t="s">
        <v>140</v>
      </c>
      <c r="BD418" s="1" t="s">
        <v>693</v>
      </c>
      <c r="BE418" s="1" t="s">
        <v>179</v>
      </c>
      <c r="BF418" s="1" t="s">
        <v>52</v>
      </c>
      <c r="BG418" s="1" t="s">
        <v>53</v>
      </c>
      <c r="BH418" s="1" t="s">
        <v>47</v>
      </c>
      <c r="BI418" s="1" t="s">
        <v>159</v>
      </c>
    </row>
    <row r="419" spans="2:61" x14ac:dyDescent="0.25">
      <c r="B419" s="16">
        <f t="shared" si="105"/>
        <v>415</v>
      </c>
      <c r="C419" s="16" t="str">
        <f t="shared" si="106"/>
        <v>LHR</v>
      </c>
      <c r="D419" s="16" t="str">
        <f t="shared" si="107"/>
        <v>2025-08-17</v>
      </c>
      <c r="E419" s="16" t="str">
        <f t="shared" si="108"/>
        <v>99431913792</v>
      </c>
      <c r="F419" s="16" t="str">
        <f t="shared" si="109"/>
        <v>PGB026518306</v>
      </c>
      <c r="G419" s="16" t="str">
        <f t="shared" si="110"/>
        <v>천세환</v>
      </c>
      <c r="H419" s="16" t="str">
        <f t="shared" si="101"/>
        <v>목록(Manifest)</v>
      </c>
      <c r="I419" s="16">
        <f t="shared" si="111"/>
        <v>51.26</v>
      </c>
      <c r="J419" s="16">
        <f t="shared" si="112"/>
        <v>1</v>
      </c>
      <c r="K419" s="43">
        <f t="shared" si="113"/>
        <v>0.62</v>
      </c>
      <c r="L419" s="43">
        <f t="shared" si="114"/>
        <v>0.5</v>
      </c>
      <c r="M419" s="43">
        <f t="shared" si="114"/>
        <v>0.7</v>
      </c>
      <c r="N419" s="43">
        <f t="shared" si="102"/>
        <v>1</v>
      </c>
      <c r="O419" s="23" t="str">
        <f t="shared" si="115"/>
        <v>PGB026518306</v>
      </c>
      <c r="P419" s="51">
        <f>VLOOKUP(C419,MAPPING!$B$24:$G$27,2,0)+(N419-0.5)/0.5*VLOOKUP(C419,MAPPING!$B$24:$G$27,4,0)</f>
        <v>9710</v>
      </c>
      <c r="Q419" s="72">
        <f>VLOOKUP(C419,MAPPING!$B$24:$G$27,6,0)</f>
        <v>4.0719439987913404</v>
      </c>
      <c r="R419" s="105">
        <f>Q419*VLOOKUP(C419,MAPPING!$B$24:$H$27,7,0)</f>
        <v>5659.8799999999992</v>
      </c>
      <c r="S419" s="29">
        <f>VLOOKUP(H419,MAPPING!$B$3:$D$12,3,0)</f>
        <v>0</v>
      </c>
      <c r="T419" s="67">
        <f t="shared" si="104"/>
        <v>0</v>
      </c>
      <c r="U419" s="75">
        <v>0</v>
      </c>
      <c r="V419" s="29">
        <f>(J419*VLOOKUP(M419/J419,MAPPING!$B$15:$C$22,2,10))</f>
        <v>0</v>
      </c>
      <c r="W419" s="100">
        <v>0</v>
      </c>
      <c r="X419" s="68">
        <f>IFERROR(IF($M419&lt;6.000001,0,VLOOKUP($M419,할증료!$B:$C,2,1)),0)</f>
        <v>0</v>
      </c>
      <c r="Y419" s="67">
        <v>0</v>
      </c>
      <c r="Z419" s="29">
        <f t="shared" si="103"/>
        <v>15369.88</v>
      </c>
      <c r="AB419" s="1" t="s">
        <v>2405</v>
      </c>
      <c r="AC419" s="1" t="s">
        <v>137</v>
      </c>
      <c r="AD419" s="1" t="s">
        <v>2406</v>
      </c>
      <c r="AE419" s="1" t="s">
        <v>2570</v>
      </c>
      <c r="AF419" s="1" t="s">
        <v>2571</v>
      </c>
      <c r="AG419" s="1" t="s">
        <v>2572</v>
      </c>
      <c r="AH419" s="1">
        <v>4920</v>
      </c>
      <c r="AI419" s="1" t="s">
        <v>47</v>
      </c>
      <c r="AJ419" s="20">
        <v>1</v>
      </c>
      <c r="AK419" s="21">
        <v>0.62</v>
      </c>
      <c r="AL419" s="21">
        <v>0.5</v>
      </c>
      <c r="AM419" s="21">
        <v>0.7</v>
      </c>
      <c r="AN419" s="1" t="s">
        <v>48</v>
      </c>
      <c r="AO419" s="21">
        <v>51.26</v>
      </c>
      <c r="AP419" s="1" t="s">
        <v>49</v>
      </c>
      <c r="AQ419" s="1" t="s">
        <v>49</v>
      </c>
      <c r="AR419" s="1" t="s">
        <v>49</v>
      </c>
      <c r="AS419" s="1" t="s">
        <v>49</v>
      </c>
      <c r="AT419" s="1" t="s">
        <v>49</v>
      </c>
      <c r="AU419" s="1" t="s">
        <v>138</v>
      </c>
      <c r="AV419" s="1" t="s">
        <v>139</v>
      </c>
      <c r="AW419" s="1" t="s">
        <v>226</v>
      </c>
      <c r="AX419" s="1" t="s">
        <v>47</v>
      </c>
      <c r="AY419" s="1" t="s">
        <v>50</v>
      </c>
      <c r="AZ419" s="1" t="s">
        <v>2573</v>
      </c>
      <c r="BA419" s="1" t="s">
        <v>2574</v>
      </c>
      <c r="BB419" s="1" t="s">
        <v>2574</v>
      </c>
      <c r="BC419" s="1" t="s">
        <v>140</v>
      </c>
      <c r="BD419" s="1" t="s">
        <v>693</v>
      </c>
      <c r="BE419" s="1" t="s">
        <v>179</v>
      </c>
      <c r="BF419" s="1" t="s">
        <v>52</v>
      </c>
      <c r="BG419" s="1" t="s">
        <v>53</v>
      </c>
      <c r="BH419" s="1" t="s">
        <v>47</v>
      </c>
      <c r="BI419" s="1" t="s">
        <v>159</v>
      </c>
    </row>
    <row r="420" spans="2:61" x14ac:dyDescent="0.25">
      <c r="B420" s="16">
        <f t="shared" si="105"/>
        <v>416</v>
      </c>
      <c r="C420" s="16" t="str">
        <f t="shared" si="106"/>
        <v>LHR</v>
      </c>
      <c r="D420" s="16" t="str">
        <f t="shared" si="107"/>
        <v>2025-08-17</v>
      </c>
      <c r="E420" s="16" t="str">
        <f t="shared" si="108"/>
        <v>99431913792</v>
      </c>
      <c r="F420" s="16" t="str">
        <f t="shared" si="109"/>
        <v>PGB026518305</v>
      </c>
      <c r="G420" s="16" t="str">
        <f t="shared" si="110"/>
        <v>박시우</v>
      </c>
      <c r="H420" s="16" t="str">
        <f t="shared" si="101"/>
        <v>목록(Manifest)</v>
      </c>
      <c r="I420" s="16">
        <f t="shared" si="111"/>
        <v>94.43</v>
      </c>
      <c r="J420" s="16">
        <f t="shared" si="112"/>
        <v>1</v>
      </c>
      <c r="K420" s="43">
        <f t="shared" si="113"/>
        <v>0.13</v>
      </c>
      <c r="L420" s="43">
        <f t="shared" si="114"/>
        <v>0.3</v>
      </c>
      <c r="M420" s="43">
        <f t="shared" si="114"/>
        <v>0.3</v>
      </c>
      <c r="N420" s="43">
        <f t="shared" si="102"/>
        <v>0.5</v>
      </c>
      <c r="O420" s="23" t="str">
        <f t="shared" si="115"/>
        <v>PGB026518305</v>
      </c>
      <c r="P420" s="51">
        <f>VLOOKUP(C420,MAPPING!$B$24:$G$27,2,0)+(N420-0.5)/0.5*VLOOKUP(C420,MAPPING!$B$24:$G$27,4,0)</f>
        <v>7260</v>
      </c>
      <c r="Q420" s="72">
        <f>VLOOKUP(C420,MAPPING!$B$24:$G$27,6,0)</f>
        <v>4.0719439987913404</v>
      </c>
      <c r="R420" s="105">
        <f>Q420*VLOOKUP(C420,MAPPING!$B$24:$H$27,7,0)</f>
        <v>5659.8799999999992</v>
      </c>
      <c r="S420" s="29">
        <f>VLOOKUP(H420,MAPPING!$B$3:$D$12,3,0)</f>
        <v>0</v>
      </c>
      <c r="T420" s="67">
        <f t="shared" si="104"/>
        <v>0</v>
      </c>
      <c r="U420" s="75">
        <v>0</v>
      </c>
      <c r="V420" s="29">
        <f>(J420*VLOOKUP(M420/J420,MAPPING!$B$15:$C$22,2,10))</f>
        <v>0</v>
      </c>
      <c r="W420" s="100">
        <v>0</v>
      </c>
      <c r="X420" s="68">
        <f>IFERROR(IF($M420&lt;6.000001,0,VLOOKUP($M420,할증료!$B:$C,2,1)),0)</f>
        <v>0</v>
      </c>
      <c r="Y420" s="67">
        <v>0</v>
      </c>
      <c r="Z420" s="29">
        <f t="shared" si="103"/>
        <v>12919.88</v>
      </c>
      <c r="AB420" s="1" t="s">
        <v>2405</v>
      </c>
      <c r="AC420" s="1" t="s">
        <v>137</v>
      </c>
      <c r="AD420" s="1" t="s">
        <v>2406</v>
      </c>
      <c r="AE420" s="1" t="s">
        <v>2575</v>
      </c>
      <c r="AF420" s="1" t="s">
        <v>315</v>
      </c>
      <c r="AG420" s="1" t="s">
        <v>329</v>
      </c>
      <c r="AH420" s="1">
        <v>13458</v>
      </c>
      <c r="AI420" s="1" t="s">
        <v>47</v>
      </c>
      <c r="AJ420" s="20">
        <v>1</v>
      </c>
      <c r="AK420" s="21">
        <v>0.13</v>
      </c>
      <c r="AL420" s="21">
        <v>0.3</v>
      </c>
      <c r="AM420" s="21">
        <v>0.3</v>
      </c>
      <c r="AN420" s="1" t="s">
        <v>48</v>
      </c>
      <c r="AO420" s="21">
        <v>94.43</v>
      </c>
      <c r="AP420" s="1" t="s">
        <v>49</v>
      </c>
      <c r="AQ420" s="1" t="s">
        <v>49</v>
      </c>
      <c r="AR420" s="1" t="s">
        <v>49</v>
      </c>
      <c r="AS420" s="1" t="s">
        <v>49</v>
      </c>
      <c r="AT420" s="1" t="s">
        <v>49</v>
      </c>
      <c r="AU420" s="1" t="s">
        <v>138</v>
      </c>
      <c r="AV420" s="1" t="s">
        <v>139</v>
      </c>
      <c r="AW420" s="1" t="s">
        <v>2576</v>
      </c>
      <c r="AX420" s="1" t="s">
        <v>47</v>
      </c>
      <c r="AY420" s="1" t="s">
        <v>50</v>
      </c>
      <c r="AZ420" s="1" t="s">
        <v>2577</v>
      </c>
      <c r="BA420" s="1" t="s">
        <v>2578</v>
      </c>
      <c r="BB420" s="1" t="s">
        <v>2578</v>
      </c>
      <c r="BC420" s="1" t="s">
        <v>140</v>
      </c>
      <c r="BD420" s="1" t="s">
        <v>693</v>
      </c>
      <c r="BE420" s="1" t="s">
        <v>179</v>
      </c>
      <c r="BF420" s="1" t="s">
        <v>52</v>
      </c>
      <c r="BG420" s="1" t="s">
        <v>53</v>
      </c>
      <c r="BH420" s="1" t="s">
        <v>47</v>
      </c>
      <c r="BI420" s="1" t="s">
        <v>159</v>
      </c>
    </row>
    <row r="421" spans="2:61" x14ac:dyDescent="0.25">
      <c r="B421" s="16">
        <f t="shared" si="105"/>
        <v>417</v>
      </c>
      <c r="C421" s="16" t="str">
        <f t="shared" si="106"/>
        <v>LHR</v>
      </c>
      <c r="D421" s="16" t="str">
        <f t="shared" si="107"/>
        <v>2025-08-17</v>
      </c>
      <c r="E421" s="16" t="str">
        <f t="shared" si="108"/>
        <v>99431913792</v>
      </c>
      <c r="F421" s="16" t="str">
        <f t="shared" si="109"/>
        <v>PGB026518295</v>
      </c>
      <c r="G421" s="16" t="str">
        <f t="shared" si="110"/>
        <v>김소영</v>
      </c>
      <c r="H421" s="16" t="str">
        <f t="shared" si="101"/>
        <v>목록(Manifest)</v>
      </c>
      <c r="I421" s="16">
        <f t="shared" si="111"/>
        <v>10.78</v>
      </c>
      <c r="J421" s="16">
        <f t="shared" si="112"/>
        <v>1</v>
      </c>
      <c r="K421" s="43">
        <f t="shared" si="113"/>
        <v>0.2</v>
      </c>
      <c r="L421" s="43">
        <f t="shared" si="114"/>
        <v>0.3</v>
      </c>
      <c r="M421" s="43">
        <f t="shared" si="114"/>
        <v>0.3</v>
      </c>
      <c r="N421" s="43">
        <f t="shared" si="102"/>
        <v>0.5</v>
      </c>
      <c r="O421" s="23" t="str">
        <f t="shared" si="115"/>
        <v>PGB026518295</v>
      </c>
      <c r="P421" s="51">
        <f>VLOOKUP(C421,MAPPING!$B$24:$G$27,2,0)+(N421-0.5)/0.5*VLOOKUP(C421,MAPPING!$B$24:$G$27,4,0)</f>
        <v>7260</v>
      </c>
      <c r="Q421" s="72">
        <f>VLOOKUP(C421,MAPPING!$B$24:$G$27,6,0)</f>
        <v>4.0719439987913404</v>
      </c>
      <c r="R421" s="105">
        <f>Q421*VLOOKUP(C421,MAPPING!$B$24:$H$27,7,0)</f>
        <v>5659.8799999999992</v>
      </c>
      <c r="S421" s="29">
        <f>VLOOKUP(H421,MAPPING!$B$3:$D$12,3,0)</f>
        <v>0</v>
      </c>
      <c r="T421" s="67">
        <f t="shared" si="104"/>
        <v>0</v>
      </c>
      <c r="U421" s="75">
        <v>0</v>
      </c>
      <c r="V421" s="29">
        <f>(J421*VLOOKUP(M421/J421,MAPPING!$B$15:$C$22,2,10))</f>
        <v>0</v>
      </c>
      <c r="W421" s="100">
        <v>0</v>
      </c>
      <c r="X421" s="68">
        <f>IFERROR(IF($M421&lt;6.000001,0,VLOOKUP($M421,할증료!$B:$C,2,1)),0)</f>
        <v>0</v>
      </c>
      <c r="Y421" s="67">
        <v>0</v>
      </c>
      <c r="Z421" s="29">
        <f t="shared" si="103"/>
        <v>12919.88</v>
      </c>
      <c r="AB421" s="1" t="s">
        <v>2405</v>
      </c>
      <c r="AC421" s="1" t="s">
        <v>137</v>
      </c>
      <c r="AD421" s="1" t="s">
        <v>2406</v>
      </c>
      <c r="AE421" s="1" t="s">
        <v>2579</v>
      </c>
      <c r="AF421" s="1" t="s">
        <v>2580</v>
      </c>
      <c r="AG421" s="1" t="s">
        <v>2581</v>
      </c>
      <c r="AH421" s="1">
        <v>13359</v>
      </c>
      <c r="AI421" s="1" t="s">
        <v>47</v>
      </c>
      <c r="AJ421" s="20">
        <v>1</v>
      </c>
      <c r="AK421" s="21">
        <v>0.2</v>
      </c>
      <c r="AL421" s="21">
        <v>0.3</v>
      </c>
      <c r="AM421" s="21">
        <v>0.3</v>
      </c>
      <c r="AN421" s="1" t="s">
        <v>48</v>
      </c>
      <c r="AO421" s="21">
        <v>10.78</v>
      </c>
      <c r="AP421" s="1" t="s">
        <v>49</v>
      </c>
      <c r="AQ421" s="1" t="s">
        <v>49</v>
      </c>
      <c r="AR421" s="1" t="s">
        <v>49</v>
      </c>
      <c r="AS421" s="1" t="s">
        <v>49</v>
      </c>
      <c r="AT421" s="1" t="s">
        <v>49</v>
      </c>
      <c r="AU421" s="1" t="s">
        <v>138</v>
      </c>
      <c r="AV421" s="1" t="s">
        <v>139</v>
      </c>
      <c r="AW421" s="1" t="s">
        <v>2582</v>
      </c>
      <c r="AX421" s="1" t="s">
        <v>47</v>
      </c>
      <c r="AY421" s="1" t="s">
        <v>50</v>
      </c>
      <c r="AZ421" s="1" t="s">
        <v>2583</v>
      </c>
      <c r="BA421" s="1" t="s">
        <v>2584</v>
      </c>
      <c r="BB421" s="1" t="s">
        <v>2584</v>
      </c>
      <c r="BC421" s="1" t="s">
        <v>140</v>
      </c>
      <c r="BD421" s="1" t="s">
        <v>693</v>
      </c>
      <c r="BE421" s="1" t="s">
        <v>179</v>
      </c>
      <c r="BF421" s="1" t="s">
        <v>52</v>
      </c>
      <c r="BG421" s="1" t="s">
        <v>53</v>
      </c>
      <c r="BH421" s="1" t="s">
        <v>47</v>
      </c>
      <c r="BI421" s="1" t="s">
        <v>159</v>
      </c>
    </row>
    <row r="422" spans="2:61" x14ac:dyDescent="0.25">
      <c r="B422" s="16">
        <f t="shared" si="105"/>
        <v>418</v>
      </c>
      <c r="C422" s="16" t="str">
        <f t="shared" si="106"/>
        <v>LHR</v>
      </c>
      <c r="D422" s="16" t="str">
        <f t="shared" si="107"/>
        <v>2025-08-17</v>
      </c>
      <c r="E422" s="16" t="str">
        <f t="shared" si="108"/>
        <v>99431913792</v>
      </c>
      <c r="F422" s="16" t="str">
        <f t="shared" si="109"/>
        <v>PGB026518287</v>
      </c>
      <c r="G422" s="16" t="str">
        <f t="shared" si="110"/>
        <v>정수진</v>
      </c>
      <c r="H422" s="16" t="str">
        <f t="shared" si="101"/>
        <v>목록(Manifest)</v>
      </c>
      <c r="I422" s="16">
        <f t="shared" si="111"/>
        <v>76.89</v>
      </c>
      <c r="J422" s="16">
        <f t="shared" si="112"/>
        <v>1</v>
      </c>
      <c r="K422" s="43">
        <f t="shared" si="113"/>
        <v>0.7</v>
      </c>
      <c r="L422" s="43">
        <f t="shared" si="114"/>
        <v>1</v>
      </c>
      <c r="M422" s="43">
        <f t="shared" si="114"/>
        <v>1</v>
      </c>
      <c r="N422" s="43">
        <f t="shared" si="102"/>
        <v>1</v>
      </c>
      <c r="O422" s="23" t="str">
        <f t="shared" si="115"/>
        <v>PGB026518287</v>
      </c>
      <c r="P422" s="51">
        <f>VLOOKUP(C422,MAPPING!$B$24:$G$27,2,0)+(N422-0.5)/0.5*VLOOKUP(C422,MAPPING!$B$24:$G$27,4,0)</f>
        <v>9710</v>
      </c>
      <c r="Q422" s="72">
        <f>VLOOKUP(C422,MAPPING!$B$24:$G$27,6,0)</f>
        <v>4.0719439987913404</v>
      </c>
      <c r="R422" s="105">
        <f>Q422*VLOOKUP(C422,MAPPING!$B$24:$H$27,7,0)</f>
        <v>5659.8799999999992</v>
      </c>
      <c r="S422" s="29">
        <f>VLOOKUP(H422,MAPPING!$B$3:$D$12,3,0)</f>
        <v>0</v>
      </c>
      <c r="T422" s="67">
        <f t="shared" si="104"/>
        <v>0</v>
      </c>
      <c r="U422" s="75">
        <v>0</v>
      </c>
      <c r="V422" s="29">
        <f>(J422*VLOOKUP(M422/J422,MAPPING!$B$15:$C$22,2,10))</f>
        <v>0</v>
      </c>
      <c r="W422" s="100">
        <v>0</v>
      </c>
      <c r="X422" s="68">
        <f>IFERROR(IF($M422&lt;6.000001,0,VLOOKUP($M422,할증료!$B:$C,2,1)),0)</f>
        <v>0</v>
      </c>
      <c r="Y422" s="67">
        <v>0</v>
      </c>
      <c r="Z422" s="29">
        <f t="shared" si="103"/>
        <v>15369.88</v>
      </c>
      <c r="AB422" s="1" t="s">
        <v>2405</v>
      </c>
      <c r="AC422" s="1" t="s">
        <v>137</v>
      </c>
      <c r="AD422" s="1" t="s">
        <v>2406</v>
      </c>
      <c r="AE422" s="1" t="s">
        <v>2585</v>
      </c>
      <c r="AF422" s="1" t="s">
        <v>2586</v>
      </c>
      <c r="AG422" s="1" t="s">
        <v>2587</v>
      </c>
      <c r="AH422" s="1">
        <v>13172</v>
      </c>
      <c r="AI422" s="1" t="s">
        <v>47</v>
      </c>
      <c r="AJ422" s="20">
        <v>1</v>
      </c>
      <c r="AK422" s="21">
        <v>0.7</v>
      </c>
      <c r="AL422" s="21">
        <v>1</v>
      </c>
      <c r="AM422" s="21">
        <v>1</v>
      </c>
      <c r="AN422" s="1" t="s">
        <v>48</v>
      </c>
      <c r="AO422" s="21">
        <v>76.89</v>
      </c>
      <c r="AP422" s="1" t="s">
        <v>49</v>
      </c>
      <c r="AQ422" s="1" t="s">
        <v>49</v>
      </c>
      <c r="AR422" s="1" t="s">
        <v>49</v>
      </c>
      <c r="AS422" s="1" t="s">
        <v>49</v>
      </c>
      <c r="AT422" s="1" t="s">
        <v>49</v>
      </c>
      <c r="AU422" s="1" t="s">
        <v>138</v>
      </c>
      <c r="AV422" s="1" t="s">
        <v>139</v>
      </c>
      <c r="AW422" s="1" t="s">
        <v>2588</v>
      </c>
      <c r="AX422" s="1" t="s">
        <v>47</v>
      </c>
      <c r="AY422" s="1" t="s">
        <v>50</v>
      </c>
      <c r="AZ422" s="1" t="s">
        <v>2589</v>
      </c>
      <c r="BA422" s="1" t="s">
        <v>2590</v>
      </c>
      <c r="BB422" s="1" t="s">
        <v>2590</v>
      </c>
      <c r="BC422" s="1" t="s">
        <v>140</v>
      </c>
      <c r="BD422" s="1" t="s">
        <v>693</v>
      </c>
      <c r="BE422" s="1" t="s">
        <v>179</v>
      </c>
      <c r="BF422" s="1" t="s">
        <v>52</v>
      </c>
      <c r="BG422" s="1" t="s">
        <v>53</v>
      </c>
      <c r="BH422" s="1" t="s">
        <v>47</v>
      </c>
      <c r="BI422" s="1" t="s">
        <v>159</v>
      </c>
    </row>
    <row r="423" spans="2:61" x14ac:dyDescent="0.25">
      <c r="B423" s="16">
        <f t="shared" si="105"/>
        <v>419</v>
      </c>
      <c r="C423" s="16" t="str">
        <f t="shared" si="106"/>
        <v>LHR</v>
      </c>
      <c r="D423" s="16" t="str">
        <f t="shared" si="107"/>
        <v>2025-08-17</v>
      </c>
      <c r="E423" s="16" t="str">
        <f t="shared" si="108"/>
        <v>99431913792</v>
      </c>
      <c r="F423" s="16" t="str">
        <f t="shared" si="109"/>
        <v>PGB026518278</v>
      </c>
      <c r="G423" s="16" t="str">
        <f t="shared" si="110"/>
        <v>김승호</v>
      </c>
      <c r="H423" s="16" t="str">
        <f t="shared" si="101"/>
        <v>목록(Manifest)</v>
      </c>
      <c r="I423" s="16">
        <f t="shared" si="111"/>
        <v>148.33000000000001</v>
      </c>
      <c r="J423" s="16">
        <f t="shared" si="112"/>
        <v>1</v>
      </c>
      <c r="K423" s="43">
        <f t="shared" si="113"/>
        <v>0.73</v>
      </c>
      <c r="L423" s="43">
        <f t="shared" si="114"/>
        <v>0.3</v>
      </c>
      <c r="M423" s="43">
        <f t="shared" si="114"/>
        <v>0.8</v>
      </c>
      <c r="N423" s="43">
        <f t="shared" si="102"/>
        <v>1</v>
      </c>
      <c r="O423" s="23" t="str">
        <f t="shared" si="115"/>
        <v>PGB026518278</v>
      </c>
      <c r="P423" s="51">
        <f>VLOOKUP(C423,MAPPING!$B$24:$G$27,2,0)+(N423-0.5)/0.5*VLOOKUP(C423,MAPPING!$B$24:$G$27,4,0)</f>
        <v>9710</v>
      </c>
      <c r="Q423" s="72">
        <f>VLOOKUP(C423,MAPPING!$B$24:$G$27,6,0)</f>
        <v>4.0719439987913404</v>
      </c>
      <c r="R423" s="105">
        <f>Q423*VLOOKUP(C423,MAPPING!$B$24:$H$27,7,0)</f>
        <v>5659.8799999999992</v>
      </c>
      <c r="S423" s="29">
        <f>VLOOKUP(H423,MAPPING!$B$3:$D$12,3,0)</f>
        <v>0</v>
      </c>
      <c r="T423" s="67">
        <f t="shared" si="104"/>
        <v>0</v>
      </c>
      <c r="U423" s="75">
        <v>0</v>
      </c>
      <c r="V423" s="29">
        <f>(J423*VLOOKUP(M423/J423,MAPPING!$B$15:$C$22,2,10))</f>
        <v>0</v>
      </c>
      <c r="W423" s="100">
        <v>0</v>
      </c>
      <c r="X423" s="68">
        <f>IFERROR(IF($M423&lt;6.000001,0,VLOOKUP($M423,할증료!$B:$C,2,1)),0)</f>
        <v>0</v>
      </c>
      <c r="Y423" s="67">
        <v>0</v>
      </c>
      <c r="Z423" s="29">
        <f t="shared" si="103"/>
        <v>15369.88</v>
      </c>
      <c r="AB423" s="1" t="s">
        <v>2405</v>
      </c>
      <c r="AC423" s="1" t="s">
        <v>137</v>
      </c>
      <c r="AD423" s="1" t="s">
        <v>2406</v>
      </c>
      <c r="AE423" s="1" t="s">
        <v>2591</v>
      </c>
      <c r="AF423" s="1" t="s">
        <v>2592</v>
      </c>
      <c r="AG423" s="1" t="s">
        <v>2593</v>
      </c>
      <c r="AH423" s="1">
        <v>15443</v>
      </c>
      <c r="AI423" s="1" t="s">
        <v>47</v>
      </c>
      <c r="AJ423" s="20">
        <v>1</v>
      </c>
      <c r="AK423" s="21">
        <v>0.73</v>
      </c>
      <c r="AL423" s="21">
        <v>0.3</v>
      </c>
      <c r="AM423" s="21">
        <v>0.8</v>
      </c>
      <c r="AN423" s="1" t="s">
        <v>48</v>
      </c>
      <c r="AO423" s="21">
        <v>148.33000000000001</v>
      </c>
      <c r="AP423" s="1" t="s">
        <v>49</v>
      </c>
      <c r="AQ423" s="1" t="s">
        <v>49</v>
      </c>
      <c r="AR423" s="1" t="s">
        <v>49</v>
      </c>
      <c r="AS423" s="1" t="s">
        <v>49</v>
      </c>
      <c r="AT423" s="1" t="s">
        <v>49</v>
      </c>
      <c r="AU423" s="1" t="s">
        <v>138</v>
      </c>
      <c r="AV423" s="1" t="s">
        <v>139</v>
      </c>
      <c r="AW423" s="1" t="s">
        <v>2594</v>
      </c>
      <c r="AX423" s="1" t="s">
        <v>47</v>
      </c>
      <c r="AY423" s="1" t="s">
        <v>50</v>
      </c>
      <c r="AZ423" s="1" t="s">
        <v>2595</v>
      </c>
      <c r="BA423" s="1" t="s">
        <v>2596</v>
      </c>
      <c r="BB423" s="1" t="s">
        <v>2596</v>
      </c>
      <c r="BC423" s="1" t="s">
        <v>140</v>
      </c>
      <c r="BD423" s="1" t="s">
        <v>693</v>
      </c>
      <c r="BE423" s="1" t="s">
        <v>179</v>
      </c>
      <c r="BF423" s="1" t="s">
        <v>52</v>
      </c>
      <c r="BG423" s="1" t="s">
        <v>53</v>
      </c>
      <c r="BH423" s="1" t="s">
        <v>47</v>
      </c>
      <c r="BI423" s="1" t="s">
        <v>159</v>
      </c>
    </row>
    <row r="424" spans="2:61" x14ac:dyDescent="0.25">
      <c r="B424" s="16">
        <f t="shared" si="105"/>
        <v>420</v>
      </c>
      <c r="C424" s="16" t="str">
        <f t="shared" si="106"/>
        <v>LHR</v>
      </c>
      <c r="D424" s="16" t="str">
        <f t="shared" si="107"/>
        <v>2025-08-17</v>
      </c>
      <c r="E424" s="16" t="str">
        <f t="shared" si="108"/>
        <v>99431913792</v>
      </c>
      <c r="F424" s="16" t="str">
        <f t="shared" si="109"/>
        <v>PGB026518273</v>
      </c>
      <c r="G424" s="16" t="str">
        <f t="shared" si="110"/>
        <v>손강</v>
      </c>
      <c r="H424" s="16" t="str">
        <f t="shared" si="101"/>
        <v>목록(Manifest)</v>
      </c>
      <c r="I424" s="16">
        <f t="shared" si="111"/>
        <v>58.41</v>
      </c>
      <c r="J424" s="16">
        <f t="shared" si="112"/>
        <v>1</v>
      </c>
      <c r="K424" s="43">
        <f t="shared" si="113"/>
        <v>0.28999999999999998</v>
      </c>
      <c r="L424" s="43">
        <f t="shared" si="114"/>
        <v>0.7</v>
      </c>
      <c r="M424" s="43">
        <f t="shared" si="114"/>
        <v>0.7</v>
      </c>
      <c r="N424" s="43">
        <f t="shared" si="102"/>
        <v>1</v>
      </c>
      <c r="O424" s="23" t="str">
        <f t="shared" si="115"/>
        <v>PGB026518273</v>
      </c>
      <c r="P424" s="51">
        <f>VLOOKUP(C424,MAPPING!$B$24:$G$27,2,0)+(N424-0.5)/0.5*VLOOKUP(C424,MAPPING!$B$24:$G$27,4,0)</f>
        <v>9710</v>
      </c>
      <c r="Q424" s="72">
        <f>VLOOKUP(C424,MAPPING!$B$24:$G$27,6,0)</f>
        <v>4.0719439987913404</v>
      </c>
      <c r="R424" s="105">
        <f>Q424*VLOOKUP(C424,MAPPING!$B$24:$H$27,7,0)</f>
        <v>5659.8799999999992</v>
      </c>
      <c r="S424" s="29">
        <f>VLOOKUP(H424,MAPPING!$B$3:$D$12,3,0)</f>
        <v>0</v>
      </c>
      <c r="T424" s="67">
        <f t="shared" si="104"/>
        <v>0</v>
      </c>
      <c r="U424" s="75">
        <v>0</v>
      </c>
      <c r="V424" s="29">
        <f>(J424*VLOOKUP(M424/J424,MAPPING!$B$15:$C$22,2,10))</f>
        <v>0</v>
      </c>
      <c r="W424" s="100">
        <v>0</v>
      </c>
      <c r="X424" s="68">
        <f>IFERROR(IF($M424&lt;6.000001,0,VLOOKUP($M424,할증료!$B:$C,2,1)),0)</f>
        <v>0</v>
      </c>
      <c r="Y424" s="67">
        <v>0</v>
      </c>
      <c r="Z424" s="29">
        <f t="shared" si="103"/>
        <v>15369.88</v>
      </c>
      <c r="AB424" s="1" t="s">
        <v>2405</v>
      </c>
      <c r="AC424" s="1" t="s">
        <v>137</v>
      </c>
      <c r="AD424" s="1" t="s">
        <v>2406</v>
      </c>
      <c r="AE424" s="1" t="s">
        <v>2597</v>
      </c>
      <c r="AF424" s="1" t="s">
        <v>2598</v>
      </c>
      <c r="AG424" s="1" t="s">
        <v>2599</v>
      </c>
      <c r="AH424" s="1">
        <v>8747</v>
      </c>
      <c r="AI424" s="1" t="s">
        <v>47</v>
      </c>
      <c r="AJ424" s="20">
        <v>1</v>
      </c>
      <c r="AK424" s="21">
        <v>0.28999999999999998</v>
      </c>
      <c r="AL424" s="21">
        <v>0.7</v>
      </c>
      <c r="AM424" s="21">
        <v>0.7</v>
      </c>
      <c r="AN424" s="1" t="s">
        <v>48</v>
      </c>
      <c r="AO424" s="21">
        <v>58.41</v>
      </c>
      <c r="AP424" s="1" t="s">
        <v>49</v>
      </c>
      <c r="AQ424" s="1" t="s">
        <v>49</v>
      </c>
      <c r="AR424" s="1" t="s">
        <v>49</v>
      </c>
      <c r="AS424" s="1" t="s">
        <v>49</v>
      </c>
      <c r="AT424" s="1" t="s">
        <v>49</v>
      </c>
      <c r="AU424" s="1" t="s">
        <v>138</v>
      </c>
      <c r="AV424" s="1" t="s">
        <v>139</v>
      </c>
      <c r="AW424" s="1" t="s">
        <v>2600</v>
      </c>
      <c r="AX424" s="1" t="s">
        <v>47</v>
      </c>
      <c r="AY424" s="1" t="s">
        <v>50</v>
      </c>
      <c r="AZ424" s="1" t="s">
        <v>2601</v>
      </c>
      <c r="BA424" s="1" t="s">
        <v>2602</v>
      </c>
      <c r="BB424" s="1" t="s">
        <v>2602</v>
      </c>
      <c r="BC424" s="1" t="s">
        <v>140</v>
      </c>
      <c r="BD424" s="1" t="s">
        <v>693</v>
      </c>
      <c r="BE424" s="1" t="s">
        <v>179</v>
      </c>
      <c r="BF424" s="1" t="s">
        <v>52</v>
      </c>
      <c r="BG424" s="1" t="s">
        <v>53</v>
      </c>
      <c r="BH424" s="1" t="s">
        <v>47</v>
      </c>
      <c r="BI424" s="1" t="s">
        <v>159</v>
      </c>
    </row>
    <row r="425" spans="2:61" x14ac:dyDescent="0.25">
      <c r="B425" s="16">
        <f t="shared" si="105"/>
        <v>421</v>
      </c>
      <c r="C425" s="16" t="str">
        <f t="shared" si="106"/>
        <v>LHR</v>
      </c>
      <c r="D425" s="16" t="str">
        <f t="shared" si="107"/>
        <v>2025-08-17</v>
      </c>
      <c r="E425" s="16" t="str">
        <f t="shared" si="108"/>
        <v>99431913792</v>
      </c>
      <c r="F425" s="16" t="str">
        <f t="shared" si="109"/>
        <v>PGB026518238</v>
      </c>
      <c r="G425" s="16" t="str">
        <f t="shared" si="110"/>
        <v>김은석</v>
      </c>
      <c r="H425" s="16" t="str">
        <f t="shared" si="101"/>
        <v>목록(Manifest)</v>
      </c>
      <c r="I425" s="16">
        <f t="shared" si="111"/>
        <v>83.64</v>
      </c>
      <c r="J425" s="16">
        <f t="shared" si="112"/>
        <v>1</v>
      </c>
      <c r="K425" s="43">
        <f t="shared" si="113"/>
        <v>0.1</v>
      </c>
      <c r="L425" s="43">
        <f t="shared" si="114"/>
        <v>0.3</v>
      </c>
      <c r="M425" s="43">
        <f t="shared" si="114"/>
        <v>0.3</v>
      </c>
      <c r="N425" s="43">
        <f t="shared" si="102"/>
        <v>0.5</v>
      </c>
      <c r="O425" s="23" t="str">
        <f t="shared" si="115"/>
        <v>PGB026518238</v>
      </c>
      <c r="P425" s="51">
        <f>VLOOKUP(C425,MAPPING!$B$24:$G$27,2,0)+(N425-0.5)/0.5*VLOOKUP(C425,MAPPING!$B$24:$G$27,4,0)</f>
        <v>7260</v>
      </c>
      <c r="Q425" s="72">
        <f>VLOOKUP(C425,MAPPING!$B$24:$G$27,6,0)</f>
        <v>4.0719439987913404</v>
      </c>
      <c r="R425" s="105">
        <f>Q425*VLOOKUP(C425,MAPPING!$B$24:$H$27,7,0)</f>
        <v>5659.8799999999992</v>
      </c>
      <c r="S425" s="29">
        <f>VLOOKUP(H425,MAPPING!$B$3:$D$12,3,0)</f>
        <v>0</v>
      </c>
      <c r="T425" s="67">
        <f t="shared" si="104"/>
        <v>0</v>
      </c>
      <c r="U425" s="75">
        <v>0</v>
      </c>
      <c r="V425" s="29">
        <f>(J425*VLOOKUP(M425/J425,MAPPING!$B$15:$C$22,2,10))</f>
        <v>0</v>
      </c>
      <c r="W425" s="100">
        <v>0</v>
      </c>
      <c r="X425" s="68">
        <f>IFERROR(IF($M425&lt;6.000001,0,VLOOKUP($M425,할증료!$B:$C,2,1)),0)</f>
        <v>0</v>
      </c>
      <c r="Y425" s="67">
        <v>0</v>
      </c>
      <c r="Z425" s="29">
        <f t="shared" si="103"/>
        <v>12919.88</v>
      </c>
      <c r="AB425" s="1" t="s">
        <v>2405</v>
      </c>
      <c r="AC425" s="1" t="s">
        <v>137</v>
      </c>
      <c r="AD425" s="1" t="s">
        <v>2406</v>
      </c>
      <c r="AE425" s="1" t="s">
        <v>2603</v>
      </c>
      <c r="AF425" s="1" t="s">
        <v>2331</v>
      </c>
      <c r="AG425" s="1" t="s">
        <v>2332</v>
      </c>
      <c r="AH425" s="1">
        <v>31156</v>
      </c>
      <c r="AI425" s="1" t="s">
        <v>47</v>
      </c>
      <c r="AJ425" s="20">
        <v>1</v>
      </c>
      <c r="AK425" s="21">
        <v>0.1</v>
      </c>
      <c r="AL425" s="21">
        <v>0.3</v>
      </c>
      <c r="AM425" s="21">
        <v>0.3</v>
      </c>
      <c r="AN425" s="1" t="s">
        <v>48</v>
      </c>
      <c r="AO425" s="21">
        <v>83.64</v>
      </c>
      <c r="AP425" s="1" t="s">
        <v>49</v>
      </c>
      <c r="AQ425" s="1" t="s">
        <v>49</v>
      </c>
      <c r="AR425" s="1" t="s">
        <v>49</v>
      </c>
      <c r="AS425" s="1" t="s">
        <v>49</v>
      </c>
      <c r="AT425" s="1" t="s">
        <v>49</v>
      </c>
      <c r="AU425" s="1" t="s">
        <v>138</v>
      </c>
      <c r="AV425" s="1" t="s">
        <v>139</v>
      </c>
      <c r="AW425" s="1" t="s">
        <v>2604</v>
      </c>
      <c r="AX425" s="1" t="s">
        <v>47</v>
      </c>
      <c r="AY425" s="1" t="s">
        <v>50</v>
      </c>
      <c r="AZ425" s="1" t="s">
        <v>2605</v>
      </c>
      <c r="BA425" s="1" t="s">
        <v>2606</v>
      </c>
      <c r="BB425" s="1" t="s">
        <v>2606</v>
      </c>
      <c r="BC425" s="1" t="s">
        <v>140</v>
      </c>
      <c r="BD425" s="1" t="s">
        <v>693</v>
      </c>
      <c r="BE425" s="1" t="s">
        <v>179</v>
      </c>
      <c r="BF425" s="1" t="s">
        <v>52</v>
      </c>
      <c r="BG425" s="1" t="s">
        <v>53</v>
      </c>
      <c r="BH425" s="1" t="s">
        <v>47</v>
      </c>
      <c r="BI425" s="1" t="s">
        <v>159</v>
      </c>
    </row>
    <row r="426" spans="2:61" x14ac:dyDescent="0.25">
      <c r="B426" s="16">
        <f t="shared" si="105"/>
        <v>422</v>
      </c>
      <c r="C426" s="16" t="str">
        <f t="shared" si="106"/>
        <v>LHR</v>
      </c>
      <c r="D426" s="16" t="str">
        <f t="shared" si="107"/>
        <v>2025-08-17</v>
      </c>
      <c r="E426" s="16" t="str">
        <f t="shared" si="108"/>
        <v>99431913792</v>
      </c>
      <c r="F426" s="16" t="str">
        <f t="shared" si="109"/>
        <v>PGB026518222</v>
      </c>
      <c r="G426" s="16" t="str">
        <f t="shared" si="110"/>
        <v>강명진</v>
      </c>
      <c r="H426" s="16" t="str">
        <f t="shared" si="101"/>
        <v>목록(Manifest)</v>
      </c>
      <c r="I426" s="16">
        <f t="shared" si="111"/>
        <v>146.99</v>
      </c>
      <c r="J426" s="16">
        <f t="shared" si="112"/>
        <v>1</v>
      </c>
      <c r="K426" s="43">
        <f t="shared" si="113"/>
        <v>0.78</v>
      </c>
      <c r="L426" s="43">
        <f t="shared" si="114"/>
        <v>0.5</v>
      </c>
      <c r="M426" s="43">
        <f t="shared" si="114"/>
        <v>0.8</v>
      </c>
      <c r="N426" s="43">
        <f t="shared" si="102"/>
        <v>1</v>
      </c>
      <c r="O426" s="23" t="str">
        <f t="shared" si="115"/>
        <v>PGB026518222</v>
      </c>
      <c r="P426" s="51">
        <f>VLOOKUP(C426,MAPPING!$B$24:$G$27,2,0)+(N426-0.5)/0.5*VLOOKUP(C426,MAPPING!$B$24:$G$27,4,0)</f>
        <v>9710</v>
      </c>
      <c r="Q426" s="72">
        <f>VLOOKUP(C426,MAPPING!$B$24:$G$27,6,0)</f>
        <v>4.0719439987913404</v>
      </c>
      <c r="R426" s="105">
        <f>Q426*VLOOKUP(C426,MAPPING!$B$24:$H$27,7,0)</f>
        <v>5659.8799999999992</v>
      </c>
      <c r="S426" s="29">
        <f>VLOOKUP(H426,MAPPING!$B$3:$D$12,3,0)</f>
        <v>0</v>
      </c>
      <c r="T426" s="67">
        <f t="shared" si="104"/>
        <v>0</v>
      </c>
      <c r="U426" s="75">
        <v>0</v>
      </c>
      <c r="V426" s="29">
        <f>(J426*VLOOKUP(M426/J426,MAPPING!$B$15:$C$22,2,10))</f>
        <v>0</v>
      </c>
      <c r="W426" s="100">
        <v>0</v>
      </c>
      <c r="X426" s="68">
        <f>IFERROR(IF($M426&lt;6.000001,0,VLOOKUP($M426,할증료!$B:$C,2,1)),0)</f>
        <v>0</v>
      </c>
      <c r="Y426" s="67">
        <v>0</v>
      </c>
      <c r="Z426" s="29">
        <f t="shared" si="103"/>
        <v>15369.88</v>
      </c>
      <c r="AB426" s="1" t="s">
        <v>2405</v>
      </c>
      <c r="AC426" s="1" t="s">
        <v>137</v>
      </c>
      <c r="AD426" s="1" t="s">
        <v>2406</v>
      </c>
      <c r="AE426" s="1" t="s">
        <v>2607</v>
      </c>
      <c r="AF426" s="1" t="s">
        <v>242</v>
      </c>
      <c r="AG426" s="1" t="s">
        <v>243</v>
      </c>
      <c r="AH426" s="1">
        <v>11780</v>
      </c>
      <c r="AI426" s="1" t="s">
        <v>47</v>
      </c>
      <c r="AJ426" s="20">
        <v>1</v>
      </c>
      <c r="AK426" s="21">
        <v>0.78</v>
      </c>
      <c r="AL426" s="21">
        <v>0.5</v>
      </c>
      <c r="AM426" s="21">
        <v>0.8</v>
      </c>
      <c r="AN426" s="1" t="s">
        <v>48</v>
      </c>
      <c r="AO426" s="21">
        <v>146.99</v>
      </c>
      <c r="AP426" s="1" t="s">
        <v>49</v>
      </c>
      <c r="AQ426" s="1" t="s">
        <v>49</v>
      </c>
      <c r="AR426" s="1" t="s">
        <v>49</v>
      </c>
      <c r="AS426" s="1" t="s">
        <v>49</v>
      </c>
      <c r="AT426" s="1" t="s">
        <v>49</v>
      </c>
      <c r="AU426" s="1" t="s">
        <v>138</v>
      </c>
      <c r="AV426" s="1" t="s">
        <v>139</v>
      </c>
      <c r="AW426" s="1" t="s">
        <v>294</v>
      </c>
      <c r="AX426" s="1" t="s">
        <v>47</v>
      </c>
      <c r="AY426" s="1" t="s">
        <v>50</v>
      </c>
      <c r="AZ426" s="1" t="s">
        <v>2608</v>
      </c>
      <c r="BA426" s="1" t="s">
        <v>2609</v>
      </c>
      <c r="BB426" s="1" t="s">
        <v>2609</v>
      </c>
      <c r="BC426" s="1" t="s">
        <v>140</v>
      </c>
      <c r="BD426" s="1" t="s">
        <v>693</v>
      </c>
      <c r="BE426" s="1" t="s">
        <v>179</v>
      </c>
      <c r="BF426" s="1" t="s">
        <v>52</v>
      </c>
      <c r="BG426" s="1" t="s">
        <v>53</v>
      </c>
      <c r="BH426" s="1" t="s">
        <v>47</v>
      </c>
      <c r="BI426" s="1" t="s">
        <v>159</v>
      </c>
    </row>
    <row r="427" spans="2:61" x14ac:dyDescent="0.25">
      <c r="B427" s="16">
        <f t="shared" si="105"/>
        <v>423</v>
      </c>
      <c r="C427" s="16" t="str">
        <f t="shared" si="106"/>
        <v>LHR</v>
      </c>
      <c r="D427" s="16" t="str">
        <f t="shared" si="107"/>
        <v>2025-08-17</v>
      </c>
      <c r="E427" s="16" t="str">
        <f t="shared" si="108"/>
        <v>99431913792</v>
      </c>
      <c r="F427" s="16" t="str">
        <f t="shared" si="109"/>
        <v>PGB026518216</v>
      </c>
      <c r="G427" s="16" t="str">
        <f t="shared" si="110"/>
        <v>성유민</v>
      </c>
      <c r="H427" s="16" t="str">
        <f t="shared" si="101"/>
        <v>간이(Simple)</v>
      </c>
      <c r="I427" s="16">
        <f t="shared" si="111"/>
        <v>207.54</v>
      </c>
      <c r="J427" s="16">
        <f t="shared" si="112"/>
        <v>1</v>
      </c>
      <c r="K427" s="43">
        <f t="shared" si="113"/>
        <v>0.1</v>
      </c>
      <c r="L427" s="43">
        <f t="shared" si="114"/>
        <v>0.1</v>
      </c>
      <c r="M427" s="43">
        <f t="shared" si="114"/>
        <v>0.1</v>
      </c>
      <c r="N427" s="43">
        <f t="shared" si="102"/>
        <v>0.5</v>
      </c>
      <c r="O427" s="23" t="str">
        <f t="shared" si="115"/>
        <v>PGB026518216</v>
      </c>
      <c r="P427" s="51">
        <f>VLOOKUP(C427,MAPPING!$B$24:$G$27,2,0)+(N427-0.5)/0.5*VLOOKUP(C427,MAPPING!$B$24:$G$27,4,0)</f>
        <v>7260</v>
      </c>
      <c r="Q427" s="72">
        <f>VLOOKUP(C427,MAPPING!$B$24:$G$27,6,0)</f>
        <v>4.0719439987913404</v>
      </c>
      <c r="R427" s="105">
        <f>Q427*VLOOKUP(C427,MAPPING!$B$24:$H$27,7,0)</f>
        <v>5659.8799999999992</v>
      </c>
      <c r="S427" s="29">
        <f>VLOOKUP(H427,MAPPING!$B$3:$D$12,3,0)</f>
        <v>1100</v>
      </c>
      <c r="T427" s="67">
        <f t="shared" si="104"/>
        <v>0</v>
      </c>
      <c r="U427" s="75">
        <v>0</v>
      </c>
      <c r="V427" s="29">
        <f>(J427*VLOOKUP(M427/J427,MAPPING!$B$15:$C$22,2,10))</f>
        <v>0</v>
      </c>
      <c r="W427" s="100">
        <v>0</v>
      </c>
      <c r="X427" s="68">
        <f>IFERROR(IF($M427&lt;6.000001,0,VLOOKUP($M427,할증료!$B:$C,2,1)),0)</f>
        <v>0</v>
      </c>
      <c r="Y427" s="67">
        <v>0</v>
      </c>
      <c r="Z427" s="29">
        <f t="shared" si="103"/>
        <v>14019.88</v>
      </c>
      <c r="AB427" s="1" t="s">
        <v>2405</v>
      </c>
      <c r="AC427" s="1" t="s">
        <v>137</v>
      </c>
      <c r="AD427" s="1" t="s">
        <v>2406</v>
      </c>
      <c r="AE427" s="1" t="s">
        <v>2610</v>
      </c>
      <c r="AF427" s="1" t="s">
        <v>2611</v>
      </c>
      <c r="AG427" s="1" t="s">
        <v>2612</v>
      </c>
      <c r="AH427" s="1">
        <v>18499</v>
      </c>
      <c r="AI427" s="1" t="s">
        <v>47</v>
      </c>
      <c r="AJ427" s="20">
        <v>1</v>
      </c>
      <c r="AK427" s="21">
        <v>0.1</v>
      </c>
      <c r="AL427" s="21">
        <v>0.1</v>
      </c>
      <c r="AM427" s="21">
        <v>0.1</v>
      </c>
      <c r="AN427" s="1" t="s">
        <v>56</v>
      </c>
      <c r="AO427" s="21">
        <v>207.54</v>
      </c>
      <c r="AP427" s="1" t="s">
        <v>49</v>
      </c>
      <c r="AQ427" s="1" t="s">
        <v>49</v>
      </c>
      <c r="AR427" s="1" t="s">
        <v>49</v>
      </c>
      <c r="AS427" s="1" t="s">
        <v>49</v>
      </c>
      <c r="AT427" s="1" t="s">
        <v>49</v>
      </c>
      <c r="AU427" s="1" t="s">
        <v>138</v>
      </c>
      <c r="AV427" s="1" t="s">
        <v>139</v>
      </c>
      <c r="AW427" s="1" t="s">
        <v>2613</v>
      </c>
      <c r="AX427" s="1" t="s">
        <v>47</v>
      </c>
      <c r="AY427" s="1" t="s">
        <v>50</v>
      </c>
      <c r="AZ427" s="1" t="s">
        <v>2614</v>
      </c>
      <c r="BA427" s="1" t="s">
        <v>2615</v>
      </c>
      <c r="BB427" s="1" t="s">
        <v>2615</v>
      </c>
      <c r="BC427" s="1" t="s">
        <v>140</v>
      </c>
      <c r="BD427" s="1" t="s">
        <v>693</v>
      </c>
      <c r="BE427" s="1" t="s">
        <v>179</v>
      </c>
      <c r="BF427" s="1" t="s">
        <v>52</v>
      </c>
      <c r="BG427" s="1" t="s">
        <v>53</v>
      </c>
      <c r="BH427" s="1" t="s">
        <v>47</v>
      </c>
      <c r="BI427" s="1" t="s">
        <v>159</v>
      </c>
    </row>
    <row r="428" spans="2:61" x14ac:dyDescent="0.25">
      <c r="B428" s="16">
        <f t="shared" si="105"/>
        <v>424</v>
      </c>
      <c r="C428" s="16" t="str">
        <f t="shared" si="106"/>
        <v>LHR</v>
      </c>
      <c r="D428" s="16" t="str">
        <f t="shared" si="107"/>
        <v>2025-08-17</v>
      </c>
      <c r="E428" s="16" t="str">
        <f t="shared" si="108"/>
        <v>99431913792</v>
      </c>
      <c r="F428" s="16" t="str">
        <f t="shared" si="109"/>
        <v>PGB026518190</v>
      </c>
      <c r="G428" s="16" t="str">
        <f t="shared" si="110"/>
        <v>강상현</v>
      </c>
      <c r="H428" s="16" t="str">
        <f t="shared" si="101"/>
        <v>목록(Manifest)</v>
      </c>
      <c r="I428" s="16">
        <f t="shared" si="111"/>
        <v>87.68</v>
      </c>
      <c r="J428" s="16">
        <f t="shared" si="112"/>
        <v>1</v>
      </c>
      <c r="K428" s="43">
        <f t="shared" si="113"/>
        <v>0.27</v>
      </c>
      <c r="L428" s="43">
        <f t="shared" si="114"/>
        <v>0.1</v>
      </c>
      <c r="M428" s="43">
        <f t="shared" si="114"/>
        <v>0.3</v>
      </c>
      <c r="N428" s="43">
        <f t="shared" si="102"/>
        <v>0.5</v>
      </c>
      <c r="O428" s="23" t="str">
        <f t="shared" si="115"/>
        <v>PGB026518190</v>
      </c>
      <c r="P428" s="51">
        <f>VLOOKUP(C428,MAPPING!$B$24:$G$27,2,0)+(N428-0.5)/0.5*VLOOKUP(C428,MAPPING!$B$24:$G$27,4,0)</f>
        <v>7260</v>
      </c>
      <c r="Q428" s="72">
        <f>VLOOKUP(C428,MAPPING!$B$24:$G$27,6,0)</f>
        <v>4.0719439987913404</v>
      </c>
      <c r="R428" s="105">
        <f>Q428*VLOOKUP(C428,MAPPING!$B$24:$H$27,7,0)</f>
        <v>5659.8799999999992</v>
      </c>
      <c r="S428" s="29">
        <f>VLOOKUP(H428,MAPPING!$B$3:$D$12,3,0)</f>
        <v>0</v>
      </c>
      <c r="T428" s="67">
        <f t="shared" si="104"/>
        <v>0</v>
      </c>
      <c r="U428" s="75">
        <v>0</v>
      </c>
      <c r="V428" s="29">
        <f>(J428*VLOOKUP(M428/J428,MAPPING!$B$15:$C$22,2,10))</f>
        <v>0</v>
      </c>
      <c r="W428" s="100">
        <v>0</v>
      </c>
      <c r="X428" s="68">
        <f>IFERROR(IF($M428&lt;6.000001,0,VLOOKUP($M428,할증료!$B:$C,2,1)),0)</f>
        <v>0</v>
      </c>
      <c r="Y428" s="67">
        <v>0</v>
      </c>
      <c r="Z428" s="29">
        <f t="shared" si="103"/>
        <v>12919.88</v>
      </c>
      <c r="AB428" s="1" t="s">
        <v>2405</v>
      </c>
      <c r="AC428" s="1" t="s">
        <v>137</v>
      </c>
      <c r="AD428" s="1" t="s">
        <v>2406</v>
      </c>
      <c r="AE428" s="1" t="s">
        <v>2616</v>
      </c>
      <c r="AF428" s="1" t="s">
        <v>2617</v>
      </c>
      <c r="AG428" s="1" t="s">
        <v>2618</v>
      </c>
      <c r="AH428" s="1">
        <v>4315</v>
      </c>
      <c r="AI428" s="1" t="s">
        <v>47</v>
      </c>
      <c r="AJ428" s="20">
        <v>1</v>
      </c>
      <c r="AK428" s="21">
        <v>0.27</v>
      </c>
      <c r="AL428" s="21">
        <v>0.1</v>
      </c>
      <c r="AM428" s="21">
        <v>0.3</v>
      </c>
      <c r="AN428" s="1" t="s">
        <v>48</v>
      </c>
      <c r="AO428" s="21">
        <v>87.68</v>
      </c>
      <c r="AP428" s="1" t="s">
        <v>49</v>
      </c>
      <c r="AQ428" s="1" t="s">
        <v>49</v>
      </c>
      <c r="AR428" s="1" t="s">
        <v>49</v>
      </c>
      <c r="AS428" s="1" t="s">
        <v>49</v>
      </c>
      <c r="AT428" s="1" t="s">
        <v>49</v>
      </c>
      <c r="AU428" s="1" t="s">
        <v>138</v>
      </c>
      <c r="AV428" s="1" t="s">
        <v>139</v>
      </c>
      <c r="AW428" s="1" t="s">
        <v>226</v>
      </c>
      <c r="AX428" s="1" t="s">
        <v>47</v>
      </c>
      <c r="AY428" s="1" t="s">
        <v>50</v>
      </c>
      <c r="AZ428" s="1" t="s">
        <v>2619</v>
      </c>
      <c r="BA428" s="1" t="s">
        <v>2620</v>
      </c>
      <c r="BB428" s="1" t="s">
        <v>2620</v>
      </c>
      <c r="BC428" s="1" t="s">
        <v>140</v>
      </c>
      <c r="BD428" s="1" t="s">
        <v>693</v>
      </c>
      <c r="BE428" s="1" t="s">
        <v>179</v>
      </c>
      <c r="BF428" s="1" t="s">
        <v>52</v>
      </c>
      <c r="BG428" s="1" t="s">
        <v>53</v>
      </c>
      <c r="BH428" s="1" t="s">
        <v>47</v>
      </c>
      <c r="BI428" s="1" t="s">
        <v>159</v>
      </c>
    </row>
    <row r="429" spans="2:61" x14ac:dyDescent="0.25">
      <c r="B429" s="16">
        <f t="shared" si="105"/>
        <v>425</v>
      </c>
      <c r="C429" s="16" t="str">
        <f t="shared" si="106"/>
        <v>LHR</v>
      </c>
      <c r="D429" s="16" t="str">
        <f t="shared" si="107"/>
        <v>2025-08-17</v>
      </c>
      <c r="E429" s="16" t="str">
        <f t="shared" si="108"/>
        <v>99431913792</v>
      </c>
      <c r="F429" s="16" t="str">
        <f t="shared" si="109"/>
        <v>PGB026518114</v>
      </c>
      <c r="G429" s="16" t="str">
        <f t="shared" si="110"/>
        <v>정영화</v>
      </c>
      <c r="H429" s="16" t="str">
        <f t="shared" si="101"/>
        <v>간이(Simple)</v>
      </c>
      <c r="I429" s="16">
        <f t="shared" si="111"/>
        <v>653.99</v>
      </c>
      <c r="J429" s="16">
        <f t="shared" si="112"/>
        <v>1</v>
      </c>
      <c r="K429" s="43">
        <f t="shared" si="113"/>
        <v>2.7</v>
      </c>
      <c r="L429" s="43">
        <f t="shared" si="114"/>
        <v>1.9</v>
      </c>
      <c r="M429" s="43">
        <f t="shared" si="114"/>
        <v>2.7</v>
      </c>
      <c r="N429" s="43">
        <f t="shared" si="102"/>
        <v>3</v>
      </c>
      <c r="O429" s="23" t="str">
        <f t="shared" si="115"/>
        <v>PGB026518114</v>
      </c>
      <c r="P429" s="51">
        <f>VLOOKUP(C429,MAPPING!$B$24:$G$27,2,0)+(N429-0.5)/0.5*VLOOKUP(C429,MAPPING!$B$24:$G$27,4,0)</f>
        <v>19510</v>
      </c>
      <c r="Q429" s="72">
        <f>VLOOKUP(C429,MAPPING!$B$24:$G$27,6,0)</f>
        <v>4.0719439987913404</v>
      </c>
      <c r="R429" s="105">
        <f>Q429*VLOOKUP(C429,MAPPING!$B$24:$H$27,7,0)</f>
        <v>5659.8799999999992</v>
      </c>
      <c r="S429" s="29">
        <f>VLOOKUP(H429,MAPPING!$B$3:$D$12,3,0)</f>
        <v>1100</v>
      </c>
      <c r="T429" s="67">
        <f t="shared" si="104"/>
        <v>0</v>
      </c>
      <c r="U429" s="75">
        <v>0</v>
      </c>
      <c r="V429" s="29">
        <f>(J429*VLOOKUP(M429/J429,MAPPING!$B$15:$C$22,2,10))</f>
        <v>550</v>
      </c>
      <c r="W429" s="100">
        <v>0</v>
      </c>
      <c r="X429" s="68">
        <f>IFERROR(IF($M429&lt;6.000001,0,VLOOKUP($M429,할증료!$B:$C,2,1)),0)</f>
        <v>0</v>
      </c>
      <c r="Y429" s="67">
        <v>0</v>
      </c>
      <c r="Z429" s="29">
        <f t="shared" si="103"/>
        <v>26819.879999999997</v>
      </c>
      <c r="AB429" s="1" t="s">
        <v>2405</v>
      </c>
      <c r="AC429" s="1" t="s">
        <v>137</v>
      </c>
      <c r="AD429" s="1" t="s">
        <v>2406</v>
      </c>
      <c r="AE429" s="1" t="s">
        <v>2621</v>
      </c>
      <c r="AF429" s="1" t="s">
        <v>163</v>
      </c>
      <c r="AG429" s="1" t="s">
        <v>164</v>
      </c>
      <c r="AH429" s="1">
        <v>59713</v>
      </c>
      <c r="AI429" s="1" t="s">
        <v>161</v>
      </c>
      <c r="AJ429" s="20">
        <v>1</v>
      </c>
      <c r="AK429" s="21">
        <v>2.7</v>
      </c>
      <c r="AL429" s="21">
        <v>1.9</v>
      </c>
      <c r="AM429" s="21">
        <v>2.7</v>
      </c>
      <c r="AN429" s="1" t="s">
        <v>56</v>
      </c>
      <c r="AO429" s="21">
        <v>653.99</v>
      </c>
      <c r="AP429" s="1" t="s">
        <v>49</v>
      </c>
      <c r="AQ429" s="1" t="s">
        <v>49</v>
      </c>
      <c r="AR429" s="1" t="s">
        <v>49</v>
      </c>
      <c r="AS429" s="1" t="s">
        <v>49</v>
      </c>
      <c r="AT429" s="1" t="s">
        <v>49</v>
      </c>
      <c r="AU429" s="1" t="s">
        <v>138</v>
      </c>
      <c r="AV429" s="1" t="s">
        <v>139</v>
      </c>
      <c r="AW429" s="1" t="s">
        <v>2622</v>
      </c>
      <c r="AX429" s="1" t="s">
        <v>47</v>
      </c>
      <c r="AY429" s="1" t="s">
        <v>50</v>
      </c>
      <c r="AZ429" s="1" t="s">
        <v>2623</v>
      </c>
      <c r="BA429" s="1" t="s">
        <v>2624</v>
      </c>
      <c r="BB429" s="1" t="s">
        <v>2624</v>
      </c>
      <c r="BC429" s="1" t="s">
        <v>140</v>
      </c>
      <c r="BD429" s="1" t="s">
        <v>693</v>
      </c>
      <c r="BE429" s="1" t="s">
        <v>179</v>
      </c>
      <c r="BF429" s="1" t="s">
        <v>52</v>
      </c>
      <c r="BG429" s="1" t="s">
        <v>53</v>
      </c>
      <c r="BH429" s="1" t="s">
        <v>47</v>
      </c>
      <c r="BI429" s="1" t="s">
        <v>159</v>
      </c>
    </row>
    <row r="430" spans="2:61" x14ac:dyDescent="0.25">
      <c r="B430" s="16">
        <f t="shared" si="105"/>
        <v>426</v>
      </c>
      <c r="C430" s="16" t="str">
        <f t="shared" si="106"/>
        <v>LHR</v>
      </c>
      <c r="D430" s="16" t="str">
        <f t="shared" si="107"/>
        <v>2025-08-17</v>
      </c>
      <c r="E430" s="16" t="str">
        <f t="shared" si="108"/>
        <v>99431913792</v>
      </c>
      <c r="F430" s="16" t="str">
        <f t="shared" si="109"/>
        <v>PGB026518058</v>
      </c>
      <c r="G430" s="16" t="str">
        <f t="shared" si="110"/>
        <v>윤호균</v>
      </c>
      <c r="H430" s="16" t="str">
        <f t="shared" si="101"/>
        <v>목록취하(허용배제,Manifest-Drop)</v>
      </c>
      <c r="I430" s="16">
        <f t="shared" si="111"/>
        <v>105.13</v>
      </c>
      <c r="J430" s="16">
        <f t="shared" si="112"/>
        <v>1</v>
      </c>
      <c r="K430" s="43">
        <f t="shared" si="113"/>
        <v>0.91</v>
      </c>
      <c r="L430" s="43">
        <f t="shared" si="114"/>
        <v>1</v>
      </c>
      <c r="M430" s="43">
        <f t="shared" si="114"/>
        <v>1</v>
      </c>
      <c r="N430" s="43">
        <f t="shared" si="102"/>
        <v>1</v>
      </c>
      <c r="O430" s="23" t="str">
        <f t="shared" si="115"/>
        <v>PGB026518058</v>
      </c>
      <c r="P430" s="51">
        <f>VLOOKUP(C430,MAPPING!$B$24:$G$27,2,0)+(N430-0.5)/0.5*VLOOKUP(C430,MAPPING!$B$24:$G$27,4,0)</f>
        <v>9710</v>
      </c>
      <c r="Q430" s="72">
        <f>VLOOKUP(C430,MAPPING!$B$24:$G$27,6,0)</f>
        <v>4.0719439987913404</v>
      </c>
      <c r="R430" s="105">
        <f>Q430*VLOOKUP(C430,MAPPING!$B$24:$H$27,7,0)</f>
        <v>5659.8799999999992</v>
      </c>
      <c r="S430" s="29">
        <f>VLOOKUP(H430,MAPPING!$B$3:$D$12,3,0)</f>
        <v>1100</v>
      </c>
      <c r="T430" s="67">
        <f t="shared" si="104"/>
        <v>0</v>
      </c>
      <c r="U430" s="75">
        <v>0</v>
      </c>
      <c r="V430" s="29">
        <f>(J430*VLOOKUP(M430/J430,MAPPING!$B$15:$C$22,2,10))</f>
        <v>0</v>
      </c>
      <c r="W430" s="100">
        <v>0</v>
      </c>
      <c r="X430" s="68">
        <f>IFERROR(IF($M430&lt;6.000001,0,VLOOKUP($M430,할증료!$B:$C,2,1)),0)</f>
        <v>0</v>
      </c>
      <c r="Y430" s="67">
        <v>0</v>
      </c>
      <c r="Z430" s="29">
        <f t="shared" si="103"/>
        <v>16469.879999999997</v>
      </c>
      <c r="AB430" s="1" t="s">
        <v>2405</v>
      </c>
      <c r="AC430" s="1" t="s">
        <v>137</v>
      </c>
      <c r="AD430" s="1" t="s">
        <v>2406</v>
      </c>
      <c r="AE430" s="1" t="s">
        <v>2625</v>
      </c>
      <c r="AF430" s="1" t="s">
        <v>263</v>
      </c>
      <c r="AG430" s="1" t="s">
        <v>274</v>
      </c>
      <c r="AH430" s="1">
        <v>30100</v>
      </c>
      <c r="AI430" s="1" t="s">
        <v>2458</v>
      </c>
      <c r="AJ430" s="20">
        <v>1</v>
      </c>
      <c r="AK430" s="21">
        <v>0.91</v>
      </c>
      <c r="AL430" s="21">
        <v>1</v>
      </c>
      <c r="AM430" s="21">
        <v>1</v>
      </c>
      <c r="AN430" s="1" t="s">
        <v>148</v>
      </c>
      <c r="AO430" s="21">
        <v>105.13</v>
      </c>
      <c r="AP430" s="1" t="s">
        <v>49</v>
      </c>
      <c r="AQ430" s="1" t="s">
        <v>47</v>
      </c>
      <c r="AR430" s="1" t="s">
        <v>47</v>
      </c>
      <c r="AS430" s="1" t="s">
        <v>47</v>
      </c>
      <c r="AT430" s="1" t="s">
        <v>47</v>
      </c>
      <c r="AU430" s="1" t="s">
        <v>138</v>
      </c>
      <c r="AV430" s="1" t="s">
        <v>139</v>
      </c>
      <c r="AW430" s="1" t="s">
        <v>496</v>
      </c>
      <c r="AX430" s="1" t="s">
        <v>47</v>
      </c>
      <c r="AY430" s="1" t="s">
        <v>50</v>
      </c>
      <c r="AZ430" s="1" t="s">
        <v>2626</v>
      </c>
      <c r="BA430" s="1" t="s">
        <v>2627</v>
      </c>
      <c r="BB430" s="1" t="s">
        <v>2627</v>
      </c>
      <c r="BC430" s="1" t="s">
        <v>140</v>
      </c>
      <c r="BD430" s="1" t="s">
        <v>693</v>
      </c>
      <c r="BE430" s="1" t="s">
        <v>179</v>
      </c>
      <c r="BF430" s="1" t="s">
        <v>52</v>
      </c>
      <c r="BG430" s="1" t="s">
        <v>53</v>
      </c>
      <c r="BH430" s="1" t="s">
        <v>47</v>
      </c>
      <c r="BI430" s="1" t="s">
        <v>159</v>
      </c>
    </row>
    <row r="431" spans="2:61" x14ac:dyDescent="0.25">
      <c r="B431" s="16">
        <f t="shared" si="105"/>
        <v>427</v>
      </c>
      <c r="C431" s="16" t="str">
        <f t="shared" si="106"/>
        <v>LHR</v>
      </c>
      <c r="D431" s="16" t="str">
        <f t="shared" si="107"/>
        <v>2025-08-17</v>
      </c>
      <c r="E431" s="16" t="str">
        <f t="shared" si="108"/>
        <v>99431913792</v>
      </c>
      <c r="F431" s="16" t="str">
        <f t="shared" si="109"/>
        <v>PGB026518000</v>
      </c>
      <c r="G431" s="16" t="str">
        <f t="shared" si="110"/>
        <v>이유진</v>
      </c>
      <c r="H431" s="16" t="str">
        <f t="shared" si="101"/>
        <v>목록(Manifest)</v>
      </c>
      <c r="I431" s="16">
        <f t="shared" si="111"/>
        <v>113.94</v>
      </c>
      <c r="J431" s="16">
        <f t="shared" si="112"/>
        <v>2</v>
      </c>
      <c r="K431" s="43">
        <f t="shared" si="113"/>
        <v>4.42</v>
      </c>
      <c r="L431" s="43">
        <f t="shared" si="114"/>
        <v>3.4</v>
      </c>
      <c r="M431" s="43">
        <f t="shared" si="114"/>
        <v>4.5</v>
      </c>
      <c r="N431" s="43">
        <f t="shared" si="102"/>
        <v>4.5</v>
      </c>
      <c r="O431" s="23" t="str">
        <f t="shared" si="115"/>
        <v>PGB026518000</v>
      </c>
      <c r="P431" s="51">
        <f>VLOOKUP(C431,MAPPING!$B$24:$G$27,2,0)+(N431-0.5)/0.5*VLOOKUP(C431,MAPPING!$B$24:$G$27,4,0)</f>
        <v>26860</v>
      </c>
      <c r="Q431" s="72">
        <f>VLOOKUP(C431,MAPPING!$B$24:$G$27,6,0)</f>
        <v>4.0719439987913404</v>
      </c>
      <c r="R431" s="105">
        <f>Q431*VLOOKUP(C431,MAPPING!$B$24:$H$27,7,0)</f>
        <v>5659.8799999999992</v>
      </c>
      <c r="S431" s="29">
        <f>VLOOKUP(H431,MAPPING!$B$3:$D$12,3,0)</f>
        <v>0</v>
      </c>
      <c r="T431" s="67">
        <f t="shared" si="104"/>
        <v>2500</v>
      </c>
      <c r="U431" s="75">
        <v>0</v>
      </c>
      <c r="V431" s="29">
        <f>(J431*VLOOKUP(M431/J431,MAPPING!$B$15:$C$22,2,10))</f>
        <v>1100</v>
      </c>
      <c r="W431" s="100">
        <v>0</v>
      </c>
      <c r="X431" s="68">
        <f>IFERROR(IF($M431&lt;6.000001,0,VLOOKUP($M431,할증료!$B:$C,2,1)),0)</f>
        <v>0</v>
      </c>
      <c r="Y431" s="67">
        <v>0</v>
      </c>
      <c r="Z431" s="29">
        <f t="shared" si="103"/>
        <v>36119.879999999997</v>
      </c>
      <c r="AB431" s="1" t="s">
        <v>2405</v>
      </c>
      <c r="AC431" s="1" t="s">
        <v>137</v>
      </c>
      <c r="AD431" s="1" t="s">
        <v>2406</v>
      </c>
      <c r="AE431" s="1" t="s">
        <v>2628</v>
      </c>
      <c r="AF431" s="1" t="s">
        <v>2629</v>
      </c>
      <c r="AG431" s="1" t="s">
        <v>2630</v>
      </c>
      <c r="AH431" s="1">
        <v>6372</v>
      </c>
      <c r="AI431" s="1" t="s">
        <v>47</v>
      </c>
      <c r="AJ431" s="20">
        <v>2</v>
      </c>
      <c r="AK431" s="21">
        <v>4.42</v>
      </c>
      <c r="AL431" s="21">
        <v>3.4</v>
      </c>
      <c r="AM431" s="21">
        <v>4.5</v>
      </c>
      <c r="AN431" s="1" t="s">
        <v>48</v>
      </c>
      <c r="AO431" s="21">
        <v>113.94</v>
      </c>
      <c r="AP431" s="1" t="s">
        <v>49</v>
      </c>
      <c r="AQ431" s="1" t="s">
        <v>49</v>
      </c>
      <c r="AR431" s="1" t="s">
        <v>49</v>
      </c>
      <c r="AS431" s="1" t="s">
        <v>49</v>
      </c>
      <c r="AT431" s="1" t="s">
        <v>49</v>
      </c>
      <c r="AU431" s="1" t="s">
        <v>138</v>
      </c>
      <c r="AV431" s="1" t="s">
        <v>139</v>
      </c>
      <c r="AW431" s="1" t="s">
        <v>156</v>
      </c>
      <c r="AX431" s="1" t="s">
        <v>47</v>
      </c>
      <c r="AY431" s="1" t="s">
        <v>50</v>
      </c>
      <c r="AZ431" s="1" t="s">
        <v>2631</v>
      </c>
      <c r="BA431" s="1" t="s">
        <v>2632</v>
      </c>
      <c r="BB431" s="1" t="s">
        <v>2632</v>
      </c>
      <c r="BC431" s="1" t="s">
        <v>140</v>
      </c>
      <c r="BD431" s="1" t="s">
        <v>693</v>
      </c>
      <c r="BE431" s="1" t="s">
        <v>179</v>
      </c>
      <c r="BF431" s="1" t="s">
        <v>52</v>
      </c>
      <c r="BG431" s="1" t="s">
        <v>53</v>
      </c>
      <c r="BH431" s="1" t="s">
        <v>47</v>
      </c>
      <c r="BI431" s="1" t="s">
        <v>159</v>
      </c>
    </row>
    <row r="432" spans="2:61" x14ac:dyDescent="0.25">
      <c r="B432" s="16">
        <f t="shared" si="105"/>
        <v>428</v>
      </c>
      <c r="C432" s="16" t="str">
        <f t="shared" si="106"/>
        <v>LHR</v>
      </c>
      <c r="D432" s="16" t="str">
        <f t="shared" si="107"/>
        <v>2025-08-17</v>
      </c>
      <c r="E432" s="16" t="str">
        <f t="shared" si="108"/>
        <v>99431913792</v>
      </c>
      <c r="F432" s="16" t="str">
        <f t="shared" si="109"/>
        <v>PGB026517943</v>
      </c>
      <c r="G432" s="16" t="str">
        <f t="shared" si="110"/>
        <v>유준석</v>
      </c>
      <c r="H432" s="16" t="str">
        <f t="shared" si="101"/>
        <v>목록(Manifest)</v>
      </c>
      <c r="I432" s="16">
        <f t="shared" si="111"/>
        <v>145.79</v>
      </c>
      <c r="J432" s="16">
        <f t="shared" si="112"/>
        <v>1</v>
      </c>
      <c r="K432" s="43">
        <f t="shared" si="113"/>
        <v>0.31</v>
      </c>
      <c r="L432" s="43">
        <f t="shared" si="114"/>
        <v>0.3</v>
      </c>
      <c r="M432" s="43">
        <f t="shared" si="114"/>
        <v>0.4</v>
      </c>
      <c r="N432" s="43">
        <f t="shared" si="102"/>
        <v>0.5</v>
      </c>
      <c r="O432" s="23" t="str">
        <f t="shared" si="115"/>
        <v>PGB026517943</v>
      </c>
      <c r="P432" s="51">
        <f>VLOOKUP(C432,MAPPING!$B$24:$G$27,2,0)+(N432-0.5)/0.5*VLOOKUP(C432,MAPPING!$B$24:$G$27,4,0)</f>
        <v>7260</v>
      </c>
      <c r="Q432" s="72">
        <f>VLOOKUP(C432,MAPPING!$B$24:$G$27,6,0)</f>
        <v>4.0719439987913404</v>
      </c>
      <c r="R432" s="105">
        <f>Q432*VLOOKUP(C432,MAPPING!$B$24:$H$27,7,0)</f>
        <v>5659.8799999999992</v>
      </c>
      <c r="S432" s="29">
        <f>VLOOKUP(H432,MAPPING!$B$3:$D$12,3,0)</f>
        <v>0</v>
      </c>
      <c r="T432" s="67">
        <f t="shared" si="104"/>
        <v>0</v>
      </c>
      <c r="U432" s="75">
        <v>0</v>
      </c>
      <c r="V432" s="29">
        <f>(J432*VLOOKUP(M432/J432,MAPPING!$B$15:$C$22,2,10))</f>
        <v>0</v>
      </c>
      <c r="W432" s="100">
        <v>0</v>
      </c>
      <c r="X432" s="68">
        <f>IFERROR(IF($M432&lt;6.000001,0,VLOOKUP($M432,할증료!$B:$C,2,1)),0)</f>
        <v>0</v>
      </c>
      <c r="Y432" s="67">
        <v>0</v>
      </c>
      <c r="Z432" s="29">
        <f t="shared" si="103"/>
        <v>12919.88</v>
      </c>
      <c r="AB432" s="1" t="s">
        <v>2405</v>
      </c>
      <c r="AC432" s="1" t="s">
        <v>137</v>
      </c>
      <c r="AD432" s="1" t="s">
        <v>2406</v>
      </c>
      <c r="AE432" s="1" t="s">
        <v>2633</v>
      </c>
      <c r="AF432" s="1" t="s">
        <v>285</v>
      </c>
      <c r="AG432" s="1" t="s">
        <v>289</v>
      </c>
      <c r="AH432" s="1">
        <v>15828</v>
      </c>
      <c r="AI432" s="1" t="s">
        <v>47</v>
      </c>
      <c r="AJ432" s="20">
        <v>1</v>
      </c>
      <c r="AK432" s="21">
        <v>0.31</v>
      </c>
      <c r="AL432" s="21">
        <v>0.3</v>
      </c>
      <c r="AM432" s="21">
        <v>0.4</v>
      </c>
      <c r="AN432" s="1" t="s">
        <v>48</v>
      </c>
      <c r="AO432" s="21">
        <v>145.79</v>
      </c>
      <c r="AP432" s="1" t="s">
        <v>49</v>
      </c>
      <c r="AQ432" s="1" t="s">
        <v>49</v>
      </c>
      <c r="AR432" s="1" t="s">
        <v>49</v>
      </c>
      <c r="AS432" s="1" t="s">
        <v>49</v>
      </c>
      <c r="AT432" s="1" t="s">
        <v>49</v>
      </c>
      <c r="AU432" s="1" t="s">
        <v>138</v>
      </c>
      <c r="AV432" s="1" t="s">
        <v>139</v>
      </c>
      <c r="AW432" s="1" t="s">
        <v>2634</v>
      </c>
      <c r="AX432" s="1" t="s">
        <v>47</v>
      </c>
      <c r="AY432" s="1" t="s">
        <v>50</v>
      </c>
      <c r="AZ432" s="1" t="s">
        <v>2635</v>
      </c>
      <c r="BA432" s="1" t="s">
        <v>2636</v>
      </c>
      <c r="BB432" s="1" t="s">
        <v>2636</v>
      </c>
      <c r="BC432" s="1" t="s">
        <v>140</v>
      </c>
      <c r="BD432" s="1" t="s">
        <v>693</v>
      </c>
      <c r="BE432" s="1" t="s">
        <v>179</v>
      </c>
      <c r="BF432" s="1" t="s">
        <v>52</v>
      </c>
      <c r="BG432" s="1" t="s">
        <v>53</v>
      </c>
      <c r="BH432" s="1" t="s">
        <v>47</v>
      </c>
      <c r="BI432" s="1" t="s">
        <v>159</v>
      </c>
    </row>
    <row r="433" spans="2:61" x14ac:dyDescent="0.25">
      <c r="B433" s="16">
        <f t="shared" si="105"/>
        <v>429</v>
      </c>
      <c r="C433" s="16" t="str">
        <f t="shared" si="106"/>
        <v>LHR</v>
      </c>
      <c r="D433" s="16" t="str">
        <f t="shared" si="107"/>
        <v>2025-08-17</v>
      </c>
      <c r="E433" s="16" t="str">
        <f t="shared" si="108"/>
        <v>99431913792</v>
      </c>
      <c r="F433" s="16" t="str">
        <f t="shared" si="109"/>
        <v>PGB026517899</v>
      </c>
      <c r="G433" s="16" t="str">
        <f t="shared" si="110"/>
        <v>전영지</v>
      </c>
      <c r="H433" s="16" t="str">
        <f t="shared" si="101"/>
        <v>목록(Manifest)</v>
      </c>
      <c r="I433" s="16">
        <f t="shared" si="111"/>
        <v>141.63999999999999</v>
      </c>
      <c r="J433" s="16">
        <f t="shared" si="112"/>
        <v>1</v>
      </c>
      <c r="K433" s="43">
        <f t="shared" si="113"/>
        <v>2.44</v>
      </c>
      <c r="L433" s="43">
        <f t="shared" si="114"/>
        <v>5.6</v>
      </c>
      <c r="M433" s="43">
        <f t="shared" si="114"/>
        <v>6</v>
      </c>
      <c r="N433" s="43">
        <f t="shared" si="102"/>
        <v>6</v>
      </c>
      <c r="O433" s="23" t="str">
        <f t="shared" si="115"/>
        <v>PGB026517899</v>
      </c>
      <c r="P433" s="51">
        <f>VLOOKUP(C433,MAPPING!$B$24:$G$27,2,0)+(N433-0.5)/0.5*VLOOKUP(C433,MAPPING!$B$24:$G$27,4,0)</f>
        <v>34210</v>
      </c>
      <c r="Q433" s="72">
        <f>VLOOKUP(C433,MAPPING!$B$24:$G$27,6,0)</f>
        <v>4.0719439987913404</v>
      </c>
      <c r="R433" s="105">
        <f>Q433*VLOOKUP(C433,MAPPING!$B$24:$H$27,7,0)</f>
        <v>5659.8799999999992</v>
      </c>
      <c r="S433" s="29">
        <f>VLOOKUP(H433,MAPPING!$B$3:$D$12,3,0)</f>
        <v>0</v>
      </c>
      <c r="T433" s="67">
        <f t="shared" si="104"/>
        <v>0</v>
      </c>
      <c r="U433" s="75">
        <v>0</v>
      </c>
      <c r="V433" s="29">
        <f>(J433*VLOOKUP(M433/J433,MAPPING!$B$15:$C$22,2,10))</f>
        <v>1200</v>
      </c>
      <c r="W433" s="100">
        <v>0</v>
      </c>
      <c r="X433" s="68">
        <f>IFERROR(IF($M433&lt;6.000001,0,VLOOKUP($M433,할증료!$B:$C,2,1)),0)</f>
        <v>0</v>
      </c>
      <c r="Y433" s="67">
        <v>0</v>
      </c>
      <c r="Z433" s="29">
        <f t="shared" si="103"/>
        <v>41069.879999999997</v>
      </c>
      <c r="AB433" s="1" t="s">
        <v>2405</v>
      </c>
      <c r="AC433" s="1" t="s">
        <v>137</v>
      </c>
      <c r="AD433" s="1" t="s">
        <v>2406</v>
      </c>
      <c r="AE433" s="1" t="s">
        <v>2637</v>
      </c>
      <c r="AF433" s="1" t="s">
        <v>316</v>
      </c>
      <c r="AG433" s="1" t="s">
        <v>332</v>
      </c>
      <c r="AH433" s="1">
        <v>63578</v>
      </c>
      <c r="AI433" s="1" t="s">
        <v>47</v>
      </c>
      <c r="AJ433" s="20">
        <v>1</v>
      </c>
      <c r="AK433" s="21">
        <v>2.44</v>
      </c>
      <c r="AL433" s="21">
        <v>5.6</v>
      </c>
      <c r="AM433" s="21">
        <v>6</v>
      </c>
      <c r="AN433" s="1" t="s">
        <v>48</v>
      </c>
      <c r="AO433" s="21">
        <v>141.63999999999999</v>
      </c>
      <c r="AP433" s="1" t="s">
        <v>49</v>
      </c>
      <c r="AQ433" s="1" t="s">
        <v>49</v>
      </c>
      <c r="AR433" s="1" t="s">
        <v>49</v>
      </c>
      <c r="AS433" s="1" t="s">
        <v>49</v>
      </c>
      <c r="AT433" s="1" t="s">
        <v>49</v>
      </c>
      <c r="AU433" s="1" t="s">
        <v>138</v>
      </c>
      <c r="AV433" s="1" t="s">
        <v>139</v>
      </c>
      <c r="AW433" s="1" t="s">
        <v>2638</v>
      </c>
      <c r="AX433" s="1" t="s">
        <v>47</v>
      </c>
      <c r="AY433" s="1" t="s">
        <v>50</v>
      </c>
      <c r="AZ433" s="1" t="s">
        <v>2639</v>
      </c>
      <c r="BA433" s="1" t="s">
        <v>2640</v>
      </c>
      <c r="BB433" s="1" t="s">
        <v>2640</v>
      </c>
      <c r="BC433" s="1" t="s">
        <v>140</v>
      </c>
      <c r="BD433" s="1" t="s">
        <v>693</v>
      </c>
      <c r="BE433" s="1" t="s">
        <v>179</v>
      </c>
      <c r="BF433" s="1" t="s">
        <v>52</v>
      </c>
      <c r="BG433" s="1" t="s">
        <v>53</v>
      </c>
      <c r="BH433" s="1" t="s">
        <v>47</v>
      </c>
      <c r="BI433" s="1" t="s">
        <v>159</v>
      </c>
    </row>
    <row r="434" spans="2:61" x14ac:dyDescent="0.25">
      <c r="B434" s="16">
        <f t="shared" si="105"/>
        <v>430</v>
      </c>
      <c r="C434" s="16" t="str">
        <f t="shared" si="106"/>
        <v>LHR</v>
      </c>
      <c r="D434" s="16" t="str">
        <f t="shared" si="107"/>
        <v>2025-08-17</v>
      </c>
      <c r="E434" s="16" t="str">
        <f t="shared" si="108"/>
        <v>99431913792</v>
      </c>
      <c r="F434" s="16" t="str">
        <f t="shared" si="109"/>
        <v>PGB026517880</v>
      </c>
      <c r="G434" s="16" t="str">
        <f t="shared" si="110"/>
        <v>정용화</v>
      </c>
      <c r="H434" s="16" t="str">
        <f t="shared" si="101"/>
        <v>목록(Manifest)</v>
      </c>
      <c r="I434" s="16">
        <f t="shared" si="111"/>
        <v>74.19</v>
      </c>
      <c r="J434" s="16">
        <f t="shared" si="112"/>
        <v>1</v>
      </c>
      <c r="K434" s="43">
        <f t="shared" si="113"/>
        <v>0.52</v>
      </c>
      <c r="L434" s="43">
        <f t="shared" si="114"/>
        <v>0.7</v>
      </c>
      <c r="M434" s="43">
        <f t="shared" si="114"/>
        <v>0.7</v>
      </c>
      <c r="N434" s="43">
        <f t="shared" si="102"/>
        <v>1</v>
      </c>
      <c r="O434" s="23" t="str">
        <f t="shared" si="115"/>
        <v>PGB026517880</v>
      </c>
      <c r="P434" s="51">
        <f>VLOOKUP(C434,MAPPING!$B$24:$G$27,2,0)+(N434-0.5)/0.5*VLOOKUP(C434,MAPPING!$B$24:$G$27,4,0)</f>
        <v>9710</v>
      </c>
      <c r="Q434" s="72">
        <f>VLOOKUP(C434,MAPPING!$B$24:$G$27,6,0)</f>
        <v>4.0719439987913404</v>
      </c>
      <c r="R434" s="105">
        <f>Q434*VLOOKUP(C434,MAPPING!$B$24:$H$27,7,0)</f>
        <v>5659.8799999999992</v>
      </c>
      <c r="S434" s="29">
        <f>VLOOKUP(H434,MAPPING!$B$3:$D$12,3,0)</f>
        <v>0</v>
      </c>
      <c r="T434" s="67">
        <f t="shared" si="104"/>
        <v>0</v>
      </c>
      <c r="U434" s="75">
        <v>0</v>
      </c>
      <c r="V434" s="29">
        <f>(J434*VLOOKUP(M434/J434,MAPPING!$B$15:$C$22,2,10))</f>
        <v>0</v>
      </c>
      <c r="W434" s="100">
        <v>0</v>
      </c>
      <c r="X434" s="68">
        <f>IFERROR(IF($M434&lt;6.000001,0,VLOOKUP($M434,할증료!$B:$C,2,1)),0)</f>
        <v>0</v>
      </c>
      <c r="Y434" s="67">
        <v>0</v>
      </c>
      <c r="Z434" s="29">
        <f t="shared" si="103"/>
        <v>15369.88</v>
      </c>
      <c r="AB434" s="1" t="s">
        <v>2405</v>
      </c>
      <c r="AC434" s="1" t="s">
        <v>137</v>
      </c>
      <c r="AD434" s="1" t="s">
        <v>2406</v>
      </c>
      <c r="AE434" s="1" t="s">
        <v>2641</v>
      </c>
      <c r="AF434" s="1" t="s">
        <v>416</v>
      </c>
      <c r="AG434" s="1" t="s">
        <v>417</v>
      </c>
      <c r="AH434" s="1">
        <v>6020</v>
      </c>
      <c r="AI434" s="1" t="s">
        <v>47</v>
      </c>
      <c r="AJ434" s="20">
        <v>1</v>
      </c>
      <c r="AK434" s="21">
        <v>0.52</v>
      </c>
      <c r="AL434" s="21">
        <v>0.7</v>
      </c>
      <c r="AM434" s="21">
        <v>0.7</v>
      </c>
      <c r="AN434" s="1" t="s">
        <v>48</v>
      </c>
      <c r="AO434" s="21">
        <v>74.19</v>
      </c>
      <c r="AP434" s="1" t="s">
        <v>49</v>
      </c>
      <c r="AQ434" s="1" t="s">
        <v>49</v>
      </c>
      <c r="AR434" s="1" t="s">
        <v>49</v>
      </c>
      <c r="AS434" s="1" t="s">
        <v>49</v>
      </c>
      <c r="AT434" s="1" t="s">
        <v>49</v>
      </c>
      <c r="AU434" s="1" t="s">
        <v>138</v>
      </c>
      <c r="AV434" s="1" t="s">
        <v>139</v>
      </c>
      <c r="AW434" s="1" t="s">
        <v>353</v>
      </c>
      <c r="AX434" s="1" t="s">
        <v>47</v>
      </c>
      <c r="AY434" s="1" t="s">
        <v>50</v>
      </c>
      <c r="AZ434" s="1" t="s">
        <v>2642</v>
      </c>
      <c r="BA434" s="1" t="s">
        <v>2643</v>
      </c>
      <c r="BB434" s="1" t="s">
        <v>2643</v>
      </c>
      <c r="BC434" s="1" t="s">
        <v>140</v>
      </c>
      <c r="BD434" s="1" t="s">
        <v>693</v>
      </c>
      <c r="BE434" s="1" t="s">
        <v>179</v>
      </c>
      <c r="BF434" s="1" t="s">
        <v>52</v>
      </c>
      <c r="BG434" s="1" t="s">
        <v>53</v>
      </c>
      <c r="BH434" s="1" t="s">
        <v>47</v>
      </c>
      <c r="BI434" s="1" t="s">
        <v>159</v>
      </c>
    </row>
    <row r="435" spans="2:61" x14ac:dyDescent="0.25">
      <c r="B435" s="16">
        <f t="shared" si="105"/>
        <v>431</v>
      </c>
      <c r="C435" s="16" t="str">
        <f t="shared" si="106"/>
        <v>LHR</v>
      </c>
      <c r="D435" s="16" t="str">
        <f t="shared" si="107"/>
        <v>2025-08-17</v>
      </c>
      <c r="E435" s="16" t="str">
        <f t="shared" si="108"/>
        <v>99431913792</v>
      </c>
      <c r="F435" s="16" t="str">
        <f t="shared" si="109"/>
        <v>PGB026517774</v>
      </c>
      <c r="G435" s="16" t="str">
        <f t="shared" si="110"/>
        <v>윤호균</v>
      </c>
      <c r="H435" s="16" t="str">
        <f t="shared" si="101"/>
        <v>목록취하(허용배제,Manifest-Drop)</v>
      </c>
      <c r="I435" s="16">
        <f t="shared" si="111"/>
        <v>142.72</v>
      </c>
      <c r="J435" s="16">
        <f t="shared" si="112"/>
        <v>1</v>
      </c>
      <c r="K435" s="43">
        <f t="shared" si="113"/>
        <v>0.7</v>
      </c>
      <c r="L435" s="43">
        <f t="shared" si="114"/>
        <v>0.8</v>
      </c>
      <c r="M435" s="43">
        <f t="shared" si="114"/>
        <v>0.8</v>
      </c>
      <c r="N435" s="43">
        <f t="shared" si="102"/>
        <v>1</v>
      </c>
      <c r="O435" s="23" t="str">
        <f t="shared" si="115"/>
        <v>PGB026517774</v>
      </c>
      <c r="P435" s="51">
        <f>VLOOKUP(C435,MAPPING!$B$24:$G$27,2,0)+(N435-0.5)/0.5*VLOOKUP(C435,MAPPING!$B$24:$G$27,4,0)</f>
        <v>9710</v>
      </c>
      <c r="Q435" s="72">
        <f>VLOOKUP(C435,MAPPING!$B$24:$G$27,6,0)</f>
        <v>4.0719439987913404</v>
      </c>
      <c r="R435" s="105">
        <f>Q435*VLOOKUP(C435,MAPPING!$B$24:$H$27,7,0)</f>
        <v>5659.8799999999992</v>
      </c>
      <c r="S435" s="29">
        <f>VLOOKUP(H435,MAPPING!$B$3:$D$12,3,0)</f>
        <v>1100</v>
      </c>
      <c r="T435" s="67">
        <f t="shared" si="104"/>
        <v>0</v>
      </c>
      <c r="U435" s="75">
        <v>0</v>
      </c>
      <c r="V435" s="29">
        <f>(J435*VLOOKUP(M435/J435,MAPPING!$B$15:$C$22,2,10))</f>
        <v>0</v>
      </c>
      <c r="W435" s="100">
        <v>0</v>
      </c>
      <c r="X435" s="68">
        <f>IFERROR(IF($M435&lt;6.000001,0,VLOOKUP($M435,할증료!$B:$C,2,1)),0)</f>
        <v>0</v>
      </c>
      <c r="Y435" s="67">
        <v>0</v>
      </c>
      <c r="Z435" s="29">
        <f t="shared" si="103"/>
        <v>16469.879999999997</v>
      </c>
      <c r="AB435" s="1" t="s">
        <v>2405</v>
      </c>
      <c r="AC435" s="1" t="s">
        <v>137</v>
      </c>
      <c r="AD435" s="1" t="s">
        <v>2406</v>
      </c>
      <c r="AE435" s="1" t="s">
        <v>2644</v>
      </c>
      <c r="AF435" s="1" t="s">
        <v>263</v>
      </c>
      <c r="AG435" s="1" t="s">
        <v>274</v>
      </c>
      <c r="AH435" s="1">
        <v>30100</v>
      </c>
      <c r="AI435" s="1" t="s">
        <v>2458</v>
      </c>
      <c r="AJ435" s="20">
        <v>1</v>
      </c>
      <c r="AK435" s="21">
        <v>0.7</v>
      </c>
      <c r="AL435" s="21">
        <v>0.8</v>
      </c>
      <c r="AM435" s="21">
        <v>0.8</v>
      </c>
      <c r="AN435" s="1" t="s">
        <v>148</v>
      </c>
      <c r="AO435" s="21">
        <v>142.72</v>
      </c>
      <c r="AP435" s="1" t="s">
        <v>49</v>
      </c>
      <c r="AQ435" s="1" t="s">
        <v>47</v>
      </c>
      <c r="AR435" s="1" t="s">
        <v>47</v>
      </c>
      <c r="AS435" s="1" t="s">
        <v>47</v>
      </c>
      <c r="AT435" s="1" t="s">
        <v>47</v>
      </c>
      <c r="AU435" s="1" t="s">
        <v>138</v>
      </c>
      <c r="AV435" s="1" t="s">
        <v>139</v>
      </c>
      <c r="AW435" s="1" t="s">
        <v>2645</v>
      </c>
      <c r="AX435" s="1" t="s">
        <v>47</v>
      </c>
      <c r="AY435" s="1" t="s">
        <v>50</v>
      </c>
      <c r="AZ435" s="1" t="s">
        <v>2646</v>
      </c>
      <c r="BA435" s="1" t="s">
        <v>2647</v>
      </c>
      <c r="BB435" s="1" t="s">
        <v>2647</v>
      </c>
      <c r="BC435" s="1" t="s">
        <v>140</v>
      </c>
      <c r="BD435" s="1" t="s">
        <v>693</v>
      </c>
      <c r="BE435" s="1" t="s">
        <v>179</v>
      </c>
      <c r="BF435" s="1" t="s">
        <v>52</v>
      </c>
      <c r="BG435" s="1" t="s">
        <v>53</v>
      </c>
      <c r="BH435" s="1" t="s">
        <v>47</v>
      </c>
      <c r="BI435" s="1" t="s">
        <v>159</v>
      </c>
    </row>
    <row r="436" spans="2:61" x14ac:dyDescent="0.25">
      <c r="B436" s="16">
        <f t="shared" si="105"/>
        <v>432</v>
      </c>
      <c r="C436" s="16" t="str">
        <f t="shared" si="106"/>
        <v>LHR</v>
      </c>
      <c r="D436" s="16" t="str">
        <f t="shared" si="107"/>
        <v>2025-08-17</v>
      </c>
      <c r="E436" s="16" t="str">
        <f t="shared" si="108"/>
        <v>99431913792</v>
      </c>
      <c r="F436" s="16" t="str">
        <f t="shared" si="109"/>
        <v>PGB026517773</v>
      </c>
      <c r="G436" s="16" t="str">
        <f t="shared" si="110"/>
        <v>윤호균</v>
      </c>
      <c r="H436" s="16" t="str">
        <f t="shared" si="101"/>
        <v>목록취하(허용배제,Manifest-Drop)</v>
      </c>
      <c r="I436" s="16">
        <f t="shared" si="111"/>
        <v>142.37</v>
      </c>
      <c r="J436" s="16">
        <f t="shared" si="112"/>
        <v>1</v>
      </c>
      <c r="K436" s="43">
        <f t="shared" si="113"/>
        <v>1.33</v>
      </c>
      <c r="L436" s="43">
        <f t="shared" si="114"/>
        <v>1.3</v>
      </c>
      <c r="M436" s="43">
        <f t="shared" si="114"/>
        <v>1.4</v>
      </c>
      <c r="N436" s="43">
        <f t="shared" si="102"/>
        <v>1.5</v>
      </c>
      <c r="O436" s="23" t="str">
        <f t="shared" si="115"/>
        <v>PGB026517773</v>
      </c>
      <c r="P436" s="51">
        <f>VLOOKUP(C436,MAPPING!$B$24:$G$27,2,0)+(N436-0.5)/0.5*VLOOKUP(C436,MAPPING!$B$24:$G$27,4,0)</f>
        <v>12160</v>
      </c>
      <c r="Q436" s="72">
        <f>VLOOKUP(C436,MAPPING!$B$24:$G$27,6,0)</f>
        <v>4.0719439987913404</v>
      </c>
      <c r="R436" s="105">
        <f>Q436*VLOOKUP(C436,MAPPING!$B$24:$H$27,7,0)</f>
        <v>5659.8799999999992</v>
      </c>
      <c r="S436" s="29">
        <f>VLOOKUP(H436,MAPPING!$B$3:$D$12,3,0)</f>
        <v>1100</v>
      </c>
      <c r="T436" s="67">
        <f t="shared" si="104"/>
        <v>0</v>
      </c>
      <c r="U436" s="75">
        <v>0</v>
      </c>
      <c r="V436" s="29">
        <f>(J436*VLOOKUP(M436/J436,MAPPING!$B$15:$C$22,2,10))</f>
        <v>0</v>
      </c>
      <c r="W436" s="100">
        <v>0</v>
      </c>
      <c r="X436" s="68">
        <f>IFERROR(IF($M436&lt;6.000001,0,VLOOKUP($M436,할증료!$B:$C,2,1)),0)</f>
        <v>0</v>
      </c>
      <c r="Y436" s="67">
        <v>0</v>
      </c>
      <c r="Z436" s="29">
        <f t="shared" si="103"/>
        <v>18919.879999999997</v>
      </c>
      <c r="AB436" s="1" t="s">
        <v>2405</v>
      </c>
      <c r="AC436" s="1" t="s">
        <v>137</v>
      </c>
      <c r="AD436" s="1" t="s">
        <v>2406</v>
      </c>
      <c r="AE436" s="1" t="s">
        <v>2648</v>
      </c>
      <c r="AF436" s="1" t="s">
        <v>263</v>
      </c>
      <c r="AG436" s="1" t="s">
        <v>274</v>
      </c>
      <c r="AH436" s="1">
        <v>30100</v>
      </c>
      <c r="AI436" s="1" t="s">
        <v>2458</v>
      </c>
      <c r="AJ436" s="20">
        <v>1</v>
      </c>
      <c r="AK436" s="21">
        <v>1.33</v>
      </c>
      <c r="AL436" s="21">
        <v>1.3</v>
      </c>
      <c r="AM436" s="21">
        <v>1.4</v>
      </c>
      <c r="AN436" s="1" t="s">
        <v>148</v>
      </c>
      <c r="AO436" s="21">
        <v>142.37</v>
      </c>
      <c r="AP436" s="1" t="s">
        <v>49</v>
      </c>
      <c r="AQ436" s="1" t="s">
        <v>47</v>
      </c>
      <c r="AR436" s="1" t="s">
        <v>47</v>
      </c>
      <c r="AS436" s="1" t="s">
        <v>47</v>
      </c>
      <c r="AT436" s="1" t="s">
        <v>47</v>
      </c>
      <c r="AU436" s="1" t="s">
        <v>138</v>
      </c>
      <c r="AV436" s="1" t="s">
        <v>139</v>
      </c>
      <c r="AW436" s="1" t="s">
        <v>2649</v>
      </c>
      <c r="AX436" s="1" t="s">
        <v>47</v>
      </c>
      <c r="AY436" s="1" t="s">
        <v>50</v>
      </c>
      <c r="AZ436" s="1" t="s">
        <v>2650</v>
      </c>
      <c r="BA436" s="1" t="s">
        <v>2651</v>
      </c>
      <c r="BB436" s="1" t="s">
        <v>2651</v>
      </c>
      <c r="BC436" s="1" t="s">
        <v>140</v>
      </c>
      <c r="BD436" s="1" t="s">
        <v>693</v>
      </c>
      <c r="BE436" s="1" t="s">
        <v>179</v>
      </c>
      <c r="BF436" s="1" t="s">
        <v>52</v>
      </c>
      <c r="BG436" s="1" t="s">
        <v>53</v>
      </c>
      <c r="BH436" s="1" t="s">
        <v>47</v>
      </c>
      <c r="BI436" s="1" t="s">
        <v>159</v>
      </c>
    </row>
    <row r="437" spans="2:61" x14ac:dyDescent="0.25">
      <c r="B437" s="16">
        <f t="shared" si="105"/>
        <v>433</v>
      </c>
      <c r="C437" s="16" t="str">
        <f t="shared" si="106"/>
        <v>LHR</v>
      </c>
      <c r="D437" s="16" t="str">
        <f t="shared" si="107"/>
        <v>2025-08-17</v>
      </c>
      <c r="E437" s="16" t="str">
        <f t="shared" si="108"/>
        <v>99431913792</v>
      </c>
      <c r="F437" s="16" t="str">
        <f t="shared" si="109"/>
        <v>PGB026517336</v>
      </c>
      <c r="G437" s="16" t="str">
        <f t="shared" si="110"/>
        <v>장정훈</v>
      </c>
      <c r="H437" s="16" t="str">
        <f t="shared" si="101"/>
        <v>목록(Manifest)</v>
      </c>
      <c r="I437" s="16">
        <f t="shared" si="111"/>
        <v>114.66</v>
      </c>
      <c r="J437" s="16">
        <f t="shared" si="112"/>
        <v>1</v>
      </c>
      <c r="K437" s="43">
        <f t="shared" si="113"/>
        <v>0.7</v>
      </c>
      <c r="L437" s="43">
        <f t="shared" si="114"/>
        <v>1</v>
      </c>
      <c r="M437" s="43">
        <f t="shared" si="114"/>
        <v>1</v>
      </c>
      <c r="N437" s="43">
        <f t="shared" si="102"/>
        <v>1</v>
      </c>
      <c r="O437" s="23" t="str">
        <f t="shared" si="115"/>
        <v>PGB026517336</v>
      </c>
      <c r="P437" s="51">
        <f>VLOOKUP(C437,MAPPING!$B$24:$G$27,2,0)+(N437-0.5)/0.5*VLOOKUP(C437,MAPPING!$B$24:$G$27,4,0)</f>
        <v>9710</v>
      </c>
      <c r="Q437" s="72">
        <f>VLOOKUP(C437,MAPPING!$B$24:$G$27,6,0)</f>
        <v>4.0719439987913404</v>
      </c>
      <c r="R437" s="105">
        <f>Q437*VLOOKUP(C437,MAPPING!$B$24:$H$27,7,0)</f>
        <v>5659.8799999999992</v>
      </c>
      <c r="S437" s="29">
        <f>VLOOKUP(H437,MAPPING!$B$3:$D$12,3,0)</f>
        <v>0</v>
      </c>
      <c r="T437" s="67">
        <f t="shared" si="104"/>
        <v>0</v>
      </c>
      <c r="U437" s="75">
        <v>0</v>
      </c>
      <c r="V437" s="29">
        <f>(J437*VLOOKUP(M437/J437,MAPPING!$B$15:$C$22,2,10))</f>
        <v>0</v>
      </c>
      <c r="W437" s="100">
        <v>0</v>
      </c>
      <c r="X437" s="68">
        <f>IFERROR(IF($M437&lt;6.000001,0,VLOOKUP($M437,할증료!$B:$C,2,1)),0)</f>
        <v>0</v>
      </c>
      <c r="Y437" s="67">
        <v>0</v>
      </c>
      <c r="Z437" s="29">
        <f t="shared" si="103"/>
        <v>15369.88</v>
      </c>
      <c r="AB437" s="1" t="s">
        <v>2405</v>
      </c>
      <c r="AC437" s="1" t="s">
        <v>137</v>
      </c>
      <c r="AD437" s="1" t="s">
        <v>2406</v>
      </c>
      <c r="AE437" s="1" t="s">
        <v>2652</v>
      </c>
      <c r="AF437" s="1" t="s">
        <v>2653</v>
      </c>
      <c r="AG437" s="1" t="s">
        <v>2654</v>
      </c>
      <c r="AH437" s="1">
        <v>17409</v>
      </c>
      <c r="AI437" s="1" t="s">
        <v>47</v>
      </c>
      <c r="AJ437" s="20">
        <v>1</v>
      </c>
      <c r="AK437" s="21">
        <v>0.7</v>
      </c>
      <c r="AL437" s="21">
        <v>1</v>
      </c>
      <c r="AM437" s="21">
        <v>1</v>
      </c>
      <c r="AN437" s="1" t="s">
        <v>48</v>
      </c>
      <c r="AO437" s="21">
        <v>114.66</v>
      </c>
      <c r="AP437" s="1" t="s">
        <v>49</v>
      </c>
      <c r="AQ437" s="1" t="s">
        <v>49</v>
      </c>
      <c r="AR437" s="1" t="s">
        <v>49</v>
      </c>
      <c r="AS437" s="1" t="s">
        <v>49</v>
      </c>
      <c r="AT437" s="1" t="s">
        <v>49</v>
      </c>
      <c r="AU437" s="1" t="s">
        <v>138</v>
      </c>
      <c r="AV437" s="1" t="s">
        <v>139</v>
      </c>
      <c r="AW437" s="1" t="s">
        <v>2402</v>
      </c>
      <c r="AX437" s="1" t="s">
        <v>47</v>
      </c>
      <c r="AY437" s="1" t="s">
        <v>50</v>
      </c>
      <c r="AZ437" s="1" t="s">
        <v>2655</v>
      </c>
      <c r="BA437" s="1" t="s">
        <v>2656</v>
      </c>
      <c r="BB437" s="1" t="s">
        <v>2656</v>
      </c>
      <c r="BC437" s="1" t="s">
        <v>140</v>
      </c>
      <c r="BD437" s="1" t="s">
        <v>693</v>
      </c>
      <c r="BE437" s="1" t="s">
        <v>179</v>
      </c>
      <c r="BF437" s="1" t="s">
        <v>52</v>
      </c>
      <c r="BG437" s="1" t="s">
        <v>53</v>
      </c>
      <c r="BH437" s="1" t="s">
        <v>47</v>
      </c>
      <c r="BI437" s="1" t="s">
        <v>159</v>
      </c>
    </row>
    <row r="438" spans="2:61" x14ac:dyDescent="0.25">
      <c r="B438" s="16">
        <f t="shared" si="105"/>
        <v>434</v>
      </c>
      <c r="C438" s="16" t="str">
        <f t="shared" si="106"/>
        <v>LHR</v>
      </c>
      <c r="D438" s="16" t="str">
        <f t="shared" si="107"/>
        <v>2025-08-17</v>
      </c>
      <c r="E438" s="16" t="str">
        <f t="shared" si="108"/>
        <v>99431913792</v>
      </c>
      <c r="F438" s="16" t="str">
        <f t="shared" si="109"/>
        <v>PGB026514626</v>
      </c>
      <c r="G438" s="16" t="str">
        <f t="shared" si="110"/>
        <v>김대영</v>
      </c>
      <c r="H438" s="16" t="str">
        <f t="shared" si="101"/>
        <v>목록(Manifest)</v>
      </c>
      <c r="I438" s="16">
        <f t="shared" si="111"/>
        <v>69.52</v>
      </c>
      <c r="J438" s="16">
        <f t="shared" si="112"/>
        <v>1</v>
      </c>
      <c r="K438" s="43">
        <f t="shared" si="113"/>
        <v>0.63</v>
      </c>
      <c r="L438" s="43">
        <f t="shared" si="114"/>
        <v>0.3</v>
      </c>
      <c r="M438" s="43">
        <f t="shared" si="114"/>
        <v>0.7</v>
      </c>
      <c r="N438" s="43">
        <f t="shared" si="102"/>
        <v>1</v>
      </c>
      <c r="O438" s="23" t="str">
        <f t="shared" si="115"/>
        <v>PGB026514626</v>
      </c>
      <c r="P438" s="51">
        <f>VLOOKUP(C438,MAPPING!$B$24:$G$27,2,0)+(N438-0.5)/0.5*VLOOKUP(C438,MAPPING!$B$24:$G$27,4,0)</f>
        <v>9710</v>
      </c>
      <c r="Q438" s="72">
        <f>VLOOKUP(C438,MAPPING!$B$24:$G$27,6,0)</f>
        <v>4.0719439987913404</v>
      </c>
      <c r="R438" s="105">
        <f>Q438*VLOOKUP(C438,MAPPING!$B$24:$H$27,7,0)</f>
        <v>5659.8799999999992</v>
      </c>
      <c r="S438" s="29">
        <f>VLOOKUP(H438,MAPPING!$B$3:$D$12,3,0)</f>
        <v>0</v>
      </c>
      <c r="T438" s="67">
        <f t="shared" si="104"/>
        <v>0</v>
      </c>
      <c r="U438" s="75">
        <v>0</v>
      </c>
      <c r="V438" s="29">
        <f>(J438*VLOOKUP(M438/J438,MAPPING!$B$15:$C$22,2,10))</f>
        <v>0</v>
      </c>
      <c r="W438" s="100">
        <v>0</v>
      </c>
      <c r="X438" s="68">
        <f>IFERROR(IF($M438&lt;6.000001,0,VLOOKUP($M438,할증료!$B:$C,2,1)),0)</f>
        <v>0</v>
      </c>
      <c r="Y438" s="67">
        <v>0</v>
      </c>
      <c r="Z438" s="29">
        <f t="shared" si="103"/>
        <v>15369.88</v>
      </c>
      <c r="AB438" s="1" t="s">
        <v>2405</v>
      </c>
      <c r="AC438" s="1" t="s">
        <v>137</v>
      </c>
      <c r="AD438" s="1" t="s">
        <v>2406</v>
      </c>
      <c r="AE438" s="1" t="s">
        <v>2657</v>
      </c>
      <c r="AF438" s="1" t="s">
        <v>362</v>
      </c>
      <c r="AG438" s="1" t="s">
        <v>363</v>
      </c>
      <c r="AH438" s="1">
        <v>8217</v>
      </c>
      <c r="AI438" s="1" t="s">
        <v>47</v>
      </c>
      <c r="AJ438" s="20">
        <v>1</v>
      </c>
      <c r="AK438" s="21">
        <v>0.63</v>
      </c>
      <c r="AL438" s="21">
        <v>0.3</v>
      </c>
      <c r="AM438" s="21">
        <v>0.7</v>
      </c>
      <c r="AN438" s="1" t="s">
        <v>48</v>
      </c>
      <c r="AO438" s="21">
        <v>69.52</v>
      </c>
      <c r="AP438" s="1" t="s">
        <v>49</v>
      </c>
      <c r="AQ438" s="1" t="s">
        <v>49</v>
      </c>
      <c r="AR438" s="1" t="s">
        <v>49</v>
      </c>
      <c r="AS438" s="1" t="s">
        <v>49</v>
      </c>
      <c r="AT438" s="1" t="s">
        <v>49</v>
      </c>
      <c r="AU438" s="1" t="s">
        <v>138</v>
      </c>
      <c r="AV438" s="1" t="s">
        <v>139</v>
      </c>
      <c r="AW438" s="1" t="s">
        <v>2658</v>
      </c>
      <c r="AX438" s="1" t="s">
        <v>47</v>
      </c>
      <c r="AY438" s="1" t="s">
        <v>50</v>
      </c>
      <c r="AZ438" s="1" t="s">
        <v>2659</v>
      </c>
      <c r="BA438" s="1" t="s">
        <v>2660</v>
      </c>
      <c r="BB438" s="1" t="s">
        <v>2660</v>
      </c>
      <c r="BC438" s="1" t="s">
        <v>140</v>
      </c>
      <c r="BD438" s="1" t="s">
        <v>693</v>
      </c>
      <c r="BE438" s="1" t="s">
        <v>179</v>
      </c>
      <c r="BF438" s="1" t="s">
        <v>52</v>
      </c>
      <c r="BG438" s="1" t="s">
        <v>53</v>
      </c>
      <c r="BH438" s="1" t="s">
        <v>47</v>
      </c>
      <c r="BI438" s="1" t="s">
        <v>159</v>
      </c>
    </row>
    <row r="439" spans="2:61" x14ac:dyDescent="0.25">
      <c r="B439" s="16">
        <f t="shared" si="105"/>
        <v>435</v>
      </c>
      <c r="C439" s="16" t="str">
        <f t="shared" si="106"/>
        <v>LHR</v>
      </c>
      <c r="D439" s="16" t="str">
        <f t="shared" si="107"/>
        <v>2025-08-17</v>
      </c>
      <c r="E439" s="16" t="str">
        <f t="shared" si="108"/>
        <v>99431913792</v>
      </c>
      <c r="F439" s="16" t="str">
        <f t="shared" si="109"/>
        <v>PGB026518416</v>
      </c>
      <c r="G439" s="16" t="str">
        <f t="shared" si="110"/>
        <v>주성국</v>
      </c>
      <c r="H439" s="16" t="str">
        <f t="shared" si="101"/>
        <v>일반(NORMAL)</v>
      </c>
      <c r="I439" s="16">
        <f t="shared" si="111"/>
        <v>3379.27</v>
      </c>
      <c r="J439" s="16">
        <f t="shared" si="112"/>
        <v>1</v>
      </c>
      <c r="K439" s="43">
        <f t="shared" si="113"/>
        <v>8.2899999999999991</v>
      </c>
      <c r="L439" s="43">
        <f t="shared" si="114"/>
        <v>9</v>
      </c>
      <c r="M439" s="43">
        <f t="shared" si="114"/>
        <v>9</v>
      </c>
      <c r="N439" s="43">
        <f t="shared" si="102"/>
        <v>9</v>
      </c>
      <c r="O439" s="23" t="str">
        <f t="shared" si="115"/>
        <v>PGB026518416</v>
      </c>
      <c r="P439" s="51">
        <f>VLOOKUP(C439,MAPPING!$B$24:$G$27,2,0)+(N439-0.5)/0.5*VLOOKUP(C439,MAPPING!$B$24:$G$27,4,0)</f>
        <v>48910</v>
      </c>
      <c r="Q439" s="72">
        <f>VLOOKUP(C439,MAPPING!$B$24:$G$27,6,0)</f>
        <v>4.0719439987913404</v>
      </c>
      <c r="R439" s="105">
        <f>Q439*VLOOKUP(C439,MAPPING!$B$24:$H$27,7,0)</f>
        <v>5659.8799999999992</v>
      </c>
      <c r="S439" s="29">
        <f>VLOOKUP(H439,MAPPING!$B$3:$D$12,3,0)</f>
        <v>1100</v>
      </c>
      <c r="T439" s="67">
        <f t="shared" si="104"/>
        <v>0</v>
      </c>
      <c r="U439" s="75">
        <v>0</v>
      </c>
      <c r="V439" s="29">
        <f>(J439*VLOOKUP(M439/J439,MAPPING!$B$15:$C$22,2,10))</f>
        <v>1200</v>
      </c>
      <c r="W439" s="100">
        <v>0</v>
      </c>
      <c r="X439" s="68">
        <f>IFERROR(IF($M439&lt;6.000001,0,VLOOKUP($M439,할증료!$B:$C,2,1)),0)</f>
        <v>400</v>
      </c>
      <c r="Y439" s="67">
        <v>0</v>
      </c>
      <c r="Z439" s="29">
        <f t="shared" si="103"/>
        <v>57269.88</v>
      </c>
      <c r="AB439" s="1" t="s">
        <v>2405</v>
      </c>
      <c r="AC439" s="1" t="s">
        <v>137</v>
      </c>
      <c r="AD439" s="1" t="s">
        <v>2406</v>
      </c>
      <c r="AE439" s="1" t="s">
        <v>2661</v>
      </c>
      <c r="AF439" s="1" t="s">
        <v>410</v>
      </c>
      <c r="AG439" s="1" t="s">
        <v>411</v>
      </c>
      <c r="AH439" s="1">
        <v>12061</v>
      </c>
      <c r="AI439" s="1" t="s">
        <v>161</v>
      </c>
      <c r="AJ439" s="20">
        <v>1</v>
      </c>
      <c r="AK439" s="21">
        <v>8.2899999999999991</v>
      </c>
      <c r="AL439" s="21">
        <v>9</v>
      </c>
      <c r="AM439" s="21">
        <v>9</v>
      </c>
      <c r="AN439" s="1" t="s">
        <v>55</v>
      </c>
      <c r="AO439" s="21">
        <v>3379.27</v>
      </c>
      <c r="AP439" s="1" t="s">
        <v>49</v>
      </c>
      <c r="AQ439" s="1" t="s">
        <v>49</v>
      </c>
      <c r="AR439" s="1" t="s">
        <v>49</v>
      </c>
      <c r="AS439" s="1" t="s">
        <v>49</v>
      </c>
      <c r="AT439" s="1" t="s">
        <v>49</v>
      </c>
      <c r="AU439" s="1" t="s">
        <v>138</v>
      </c>
      <c r="AV439" s="1" t="s">
        <v>139</v>
      </c>
      <c r="AW439" s="1" t="s">
        <v>2662</v>
      </c>
      <c r="AX439" s="1" t="s">
        <v>47</v>
      </c>
      <c r="AY439" s="1" t="s">
        <v>50</v>
      </c>
      <c r="AZ439" s="1" t="s">
        <v>2663</v>
      </c>
      <c r="BA439" s="1" t="s">
        <v>2664</v>
      </c>
      <c r="BB439" s="1" t="s">
        <v>2664</v>
      </c>
      <c r="BC439" s="1" t="s">
        <v>140</v>
      </c>
      <c r="BD439" s="1" t="s">
        <v>693</v>
      </c>
      <c r="BE439" s="1" t="s">
        <v>179</v>
      </c>
      <c r="BF439" s="1" t="s">
        <v>52</v>
      </c>
      <c r="BG439" s="1" t="s">
        <v>53</v>
      </c>
      <c r="BH439" s="1" t="s">
        <v>47</v>
      </c>
      <c r="BI439" s="1" t="s">
        <v>159</v>
      </c>
    </row>
    <row r="440" spans="2:61" x14ac:dyDescent="0.25">
      <c r="B440" s="16">
        <f t="shared" si="105"/>
        <v>436</v>
      </c>
      <c r="C440" s="16" t="str">
        <f t="shared" si="106"/>
        <v>LHR</v>
      </c>
      <c r="D440" s="16" t="str">
        <f t="shared" si="107"/>
        <v>2025-08-17</v>
      </c>
      <c r="E440" s="16" t="str">
        <f t="shared" si="108"/>
        <v>99431913792</v>
      </c>
      <c r="F440" s="16" t="str">
        <f t="shared" si="109"/>
        <v>PGB026518407</v>
      </c>
      <c r="G440" s="16" t="str">
        <f t="shared" si="110"/>
        <v>이지민</v>
      </c>
      <c r="H440" s="16" t="str">
        <f t="shared" si="101"/>
        <v>목록(Manifest)</v>
      </c>
      <c r="I440" s="16">
        <f t="shared" si="111"/>
        <v>90.38</v>
      </c>
      <c r="J440" s="16">
        <f t="shared" si="112"/>
        <v>1</v>
      </c>
      <c r="K440" s="43">
        <f t="shared" si="113"/>
        <v>4.96</v>
      </c>
      <c r="L440" s="43">
        <f t="shared" si="114"/>
        <v>11.9</v>
      </c>
      <c r="M440" s="43">
        <f t="shared" si="114"/>
        <v>12</v>
      </c>
      <c r="N440" s="43">
        <f t="shared" si="102"/>
        <v>12</v>
      </c>
      <c r="O440" s="23" t="str">
        <f t="shared" si="115"/>
        <v>PGB026518407</v>
      </c>
      <c r="P440" s="51">
        <f>VLOOKUP(C440,MAPPING!$B$24:$G$27,2,0)+(N440-0.5)/0.5*VLOOKUP(C440,MAPPING!$B$24:$G$27,4,0)</f>
        <v>63610</v>
      </c>
      <c r="Q440" s="72">
        <f>VLOOKUP(C440,MAPPING!$B$24:$G$27,6,0)</f>
        <v>4.0719439987913404</v>
      </c>
      <c r="R440" s="105">
        <f>Q440*VLOOKUP(C440,MAPPING!$B$24:$H$27,7,0)</f>
        <v>5659.8799999999992</v>
      </c>
      <c r="S440" s="29">
        <f>VLOOKUP(H440,MAPPING!$B$3:$D$12,3,0)</f>
        <v>0</v>
      </c>
      <c r="T440" s="67">
        <f t="shared" si="104"/>
        <v>0</v>
      </c>
      <c r="U440" s="75">
        <v>0</v>
      </c>
      <c r="V440" s="29">
        <f>(J440*VLOOKUP(M440/J440,MAPPING!$B$15:$C$22,2,10))</f>
        <v>4500</v>
      </c>
      <c r="W440" s="100">
        <v>0</v>
      </c>
      <c r="X440" s="68">
        <f>IFERROR(IF($M440&lt;6.000001,0,VLOOKUP($M440,할증료!$B:$C,2,1)),0)</f>
        <v>700</v>
      </c>
      <c r="Y440" s="67">
        <v>0</v>
      </c>
      <c r="Z440" s="29">
        <f t="shared" si="103"/>
        <v>74469.88</v>
      </c>
      <c r="AB440" s="1" t="s">
        <v>2405</v>
      </c>
      <c r="AC440" s="1" t="s">
        <v>137</v>
      </c>
      <c r="AD440" s="1" t="s">
        <v>2406</v>
      </c>
      <c r="AE440" s="1" t="s">
        <v>2665</v>
      </c>
      <c r="AF440" s="1" t="s">
        <v>481</v>
      </c>
      <c r="AG440" s="1" t="s">
        <v>2666</v>
      </c>
      <c r="AH440" s="1">
        <v>4736</v>
      </c>
      <c r="AI440" s="1" t="s">
        <v>47</v>
      </c>
      <c r="AJ440" s="20">
        <v>1</v>
      </c>
      <c r="AK440" s="21">
        <v>4.96</v>
      </c>
      <c r="AL440" s="21">
        <v>11.9</v>
      </c>
      <c r="AM440" s="21">
        <v>12</v>
      </c>
      <c r="AN440" s="1" t="s">
        <v>48</v>
      </c>
      <c r="AO440" s="21">
        <v>90.38</v>
      </c>
      <c r="AP440" s="1" t="s">
        <v>49</v>
      </c>
      <c r="AQ440" s="1" t="s">
        <v>49</v>
      </c>
      <c r="AR440" s="1" t="s">
        <v>49</v>
      </c>
      <c r="AS440" s="1" t="s">
        <v>49</v>
      </c>
      <c r="AT440" s="1" t="s">
        <v>49</v>
      </c>
      <c r="AU440" s="1" t="s">
        <v>138</v>
      </c>
      <c r="AV440" s="1" t="s">
        <v>139</v>
      </c>
      <c r="AW440" s="1" t="s">
        <v>2667</v>
      </c>
      <c r="AX440" s="1" t="s">
        <v>47</v>
      </c>
      <c r="AY440" s="1" t="s">
        <v>50</v>
      </c>
      <c r="AZ440" s="1" t="s">
        <v>2668</v>
      </c>
      <c r="BA440" s="1" t="s">
        <v>2669</v>
      </c>
      <c r="BB440" s="1" t="s">
        <v>2669</v>
      </c>
      <c r="BC440" s="1" t="s">
        <v>140</v>
      </c>
      <c r="BD440" s="1" t="s">
        <v>693</v>
      </c>
      <c r="BE440" s="1" t="s">
        <v>179</v>
      </c>
      <c r="BF440" s="1" t="s">
        <v>52</v>
      </c>
      <c r="BG440" s="1" t="s">
        <v>53</v>
      </c>
      <c r="BH440" s="1" t="s">
        <v>47</v>
      </c>
      <c r="BI440" s="1" t="s">
        <v>159</v>
      </c>
    </row>
    <row r="441" spans="2:61" x14ac:dyDescent="0.25">
      <c r="B441" s="16">
        <f t="shared" si="105"/>
        <v>437</v>
      </c>
      <c r="C441" s="16" t="str">
        <f t="shared" si="106"/>
        <v>FRA</v>
      </c>
      <c r="D441" s="16" t="str">
        <f t="shared" si="107"/>
        <v>2025-08-17</v>
      </c>
      <c r="E441" s="16" t="str">
        <f t="shared" si="108"/>
        <v>72220339082</v>
      </c>
      <c r="F441" s="16" t="str">
        <f t="shared" si="109"/>
        <v>PDE026649288</v>
      </c>
      <c r="G441" s="16" t="str">
        <f t="shared" si="110"/>
        <v>한채희</v>
      </c>
      <c r="H441" s="16" t="str">
        <f t="shared" si="101"/>
        <v>목록(Manifest)</v>
      </c>
      <c r="I441" s="16">
        <f t="shared" si="111"/>
        <v>103.79</v>
      </c>
      <c r="J441" s="16">
        <f t="shared" si="112"/>
        <v>1</v>
      </c>
      <c r="K441" s="43">
        <f t="shared" si="113"/>
        <v>1</v>
      </c>
      <c r="L441" s="43">
        <f t="shared" si="114"/>
        <v>1</v>
      </c>
      <c r="M441" s="43">
        <f t="shared" si="114"/>
        <v>1</v>
      </c>
      <c r="N441" s="43">
        <f t="shared" si="102"/>
        <v>1</v>
      </c>
      <c r="O441" s="23" t="str">
        <f t="shared" si="115"/>
        <v>PDE026649288</v>
      </c>
      <c r="P441" s="51">
        <f>VLOOKUP(C441,MAPPING!$B$24:$G$27,2,0)+(N441-0.5)/0.5*VLOOKUP(C441,MAPPING!$B$24:$G$27,4,0)</f>
        <v>9350</v>
      </c>
      <c r="Q441" s="72">
        <f>VLOOKUP(C441,MAPPING!$B$24:$G$27,6,0)</f>
        <v>3.401757367653961</v>
      </c>
      <c r="R441" s="105">
        <f>Q441*VLOOKUP(C441,MAPPING!$B$24:$H$27,7,0)</f>
        <v>5508.2615999999998</v>
      </c>
      <c r="S441" s="29">
        <f>VLOOKUP(H441,MAPPING!$B$3:$D$12,3,0)</f>
        <v>0</v>
      </c>
      <c r="T441" s="67">
        <f t="shared" si="104"/>
        <v>0</v>
      </c>
      <c r="U441" s="75">
        <v>0</v>
      </c>
      <c r="V441" s="29">
        <f>(J441*VLOOKUP(M441/J441,MAPPING!$B$15:$C$22,2,10))</f>
        <v>0</v>
      </c>
      <c r="W441" s="100">
        <v>0</v>
      </c>
      <c r="X441" s="68">
        <f>IFERROR(IF($M441&lt;6.000001,0,VLOOKUP($M441,할증료!$B:$C,2,1)),0)</f>
        <v>0</v>
      </c>
      <c r="Y441" s="67">
        <v>0</v>
      </c>
      <c r="Z441" s="29">
        <f t="shared" si="103"/>
        <v>14858.2616</v>
      </c>
      <c r="AB441" s="1" t="s">
        <v>2405</v>
      </c>
      <c r="AC441" s="1" t="s">
        <v>131</v>
      </c>
      <c r="AD441" s="1" t="s">
        <v>2670</v>
      </c>
      <c r="AE441" s="1" t="s">
        <v>2671</v>
      </c>
      <c r="AF441" s="1" t="s">
        <v>2672</v>
      </c>
      <c r="AG441" s="1" t="s">
        <v>2673</v>
      </c>
      <c r="AH441" s="1">
        <v>10546</v>
      </c>
      <c r="AI441" s="1" t="s">
        <v>47</v>
      </c>
      <c r="AJ441" s="20">
        <v>1</v>
      </c>
      <c r="AK441" s="21">
        <v>1</v>
      </c>
      <c r="AL441" s="21">
        <v>1</v>
      </c>
      <c r="AM441" s="21">
        <v>1</v>
      </c>
      <c r="AN441" s="1" t="s">
        <v>48</v>
      </c>
      <c r="AO441" s="21">
        <v>103.79</v>
      </c>
      <c r="AP441" s="1" t="s">
        <v>49</v>
      </c>
      <c r="AQ441" s="1" t="s">
        <v>49</v>
      </c>
      <c r="AR441" s="1" t="s">
        <v>49</v>
      </c>
      <c r="AS441" s="1" t="s">
        <v>49</v>
      </c>
      <c r="AT441" s="1" t="s">
        <v>49</v>
      </c>
      <c r="AU441" s="1" t="s">
        <v>133</v>
      </c>
      <c r="AV441" s="1" t="s">
        <v>134</v>
      </c>
      <c r="AW441" s="1" t="s">
        <v>2674</v>
      </c>
      <c r="AX441" s="1" t="s">
        <v>47</v>
      </c>
      <c r="AY441" s="1" t="s">
        <v>50</v>
      </c>
      <c r="AZ441" s="1" t="s">
        <v>2675</v>
      </c>
      <c r="BA441" s="1" t="s">
        <v>2676</v>
      </c>
      <c r="BB441" s="1" t="s">
        <v>2676</v>
      </c>
      <c r="BC441" s="1" t="s">
        <v>252</v>
      </c>
      <c r="BD441" s="1" t="s">
        <v>253</v>
      </c>
      <c r="BE441" s="1" t="s">
        <v>135</v>
      </c>
      <c r="BF441" s="1" t="s">
        <v>52</v>
      </c>
      <c r="BG441" s="1" t="s">
        <v>53</v>
      </c>
      <c r="BH441" s="1" t="s">
        <v>47</v>
      </c>
      <c r="BI441" s="1" t="s">
        <v>159</v>
      </c>
    </row>
    <row r="442" spans="2:61" x14ac:dyDescent="0.25">
      <c r="B442" s="16">
        <f t="shared" si="105"/>
        <v>438</v>
      </c>
      <c r="C442" s="16" t="str">
        <f t="shared" si="106"/>
        <v>FRA</v>
      </c>
      <c r="D442" s="16" t="str">
        <f t="shared" si="107"/>
        <v>2025-08-17</v>
      </c>
      <c r="E442" s="16" t="str">
        <f t="shared" si="108"/>
        <v>72220339082</v>
      </c>
      <c r="F442" s="16" t="str">
        <f t="shared" si="109"/>
        <v>PDE026648855</v>
      </c>
      <c r="G442" s="16" t="str">
        <f t="shared" si="110"/>
        <v>김영국</v>
      </c>
      <c r="H442" s="16" t="str">
        <f t="shared" si="101"/>
        <v>일반(목록배제,Normal-Manifest Exception)</v>
      </c>
      <c r="I442" s="16">
        <f t="shared" si="111"/>
        <v>88.18</v>
      </c>
      <c r="J442" s="16">
        <f t="shared" si="112"/>
        <v>1</v>
      </c>
      <c r="K442" s="43">
        <f t="shared" si="113"/>
        <v>0.5</v>
      </c>
      <c r="L442" s="43">
        <f t="shared" si="114"/>
        <v>0.5</v>
      </c>
      <c r="M442" s="43">
        <f t="shared" si="114"/>
        <v>0.5</v>
      </c>
      <c r="N442" s="43">
        <f t="shared" si="102"/>
        <v>0.5</v>
      </c>
      <c r="O442" s="23" t="str">
        <f t="shared" si="115"/>
        <v>PDE026648855</v>
      </c>
      <c r="P442" s="51">
        <f>VLOOKUP(C442,MAPPING!$B$24:$G$27,2,0)+(N442-0.5)/0.5*VLOOKUP(C442,MAPPING!$B$24:$G$27,4,0)</f>
        <v>6900</v>
      </c>
      <c r="Q442" s="72">
        <f>VLOOKUP(C442,MAPPING!$B$24:$G$27,6,0)</f>
        <v>3.401757367653961</v>
      </c>
      <c r="R442" s="105">
        <f>Q442*VLOOKUP(C442,MAPPING!$B$24:$H$27,7,0)</f>
        <v>5508.2615999999998</v>
      </c>
      <c r="S442" s="29">
        <f>VLOOKUP(H442,MAPPING!$B$3:$D$12,3,0)</f>
        <v>1100</v>
      </c>
      <c r="T442" s="67">
        <f t="shared" si="104"/>
        <v>0</v>
      </c>
      <c r="U442" s="75">
        <v>0</v>
      </c>
      <c r="V442" s="29">
        <f>(J442*VLOOKUP(M442/J442,MAPPING!$B$15:$C$22,2,10))</f>
        <v>0</v>
      </c>
      <c r="W442" s="100">
        <v>0</v>
      </c>
      <c r="X442" s="68">
        <f>IFERROR(IF($M442&lt;6.000001,0,VLOOKUP($M442,할증료!$B:$C,2,1)),0)</f>
        <v>0</v>
      </c>
      <c r="Y442" s="67">
        <v>0</v>
      </c>
      <c r="Z442" s="29">
        <f t="shared" si="103"/>
        <v>13508.2616</v>
      </c>
      <c r="AB442" s="1" t="s">
        <v>2405</v>
      </c>
      <c r="AC442" s="1" t="s">
        <v>131</v>
      </c>
      <c r="AD442" s="1" t="s">
        <v>2670</v>
      </c>
      <c r="AE442" s="1" t="s">
        <v>2677</v>
      </c>
      <c r="AF442" s="1" t="s">
        <v>2678</v>
      </c>
      <c r="AG442" s="1" t="s">
        <v>2679</v>
      </c>
      <c r="AH442" s="1">
        <v>6798</v>
      </c>
      <c r="AI442" s="1" t="s">
        <v>47</v>
      </c>
      <c r="AJ442" s="20">
        <v>1</v>
      </c>
      <c r="AK442" s="21">
        <v>0.5</v>
      </c>
      <c r="AL442" s="21">
        <v>0.5</v>
      </c>
      <c r="AM442" s="21">
        <v>0.5</v>
      </c>
      <c r="AN442" s="1" t="s">
        <v>54</v>
      </c>
      <c r="AO442" s="21">
        <v>88.18</v>
      </c>
      <c r="AP442" s="1" t="s">
        <v>49</v>
      </c>
      <c r="AQ442" s="1" t="s">
        <v>49</v>
      </c>
      <c r="AR442" s="1" t="s">
        <v>49</v>
      </c>
      <c r="AS442" s="1" t="s">
        <v>49</v>
      </c>
      <c r="AT442" s="1" t="s">
        <v>49</v>
      </c>
      <c r="AU442" s="1" t="s">
        <v>133</v>
      </c>
      <c r="AV442" s="1" t="s">
        <v>134</v>
      </c>
      <c r="AW442" s="1" t="s">
        <v>364</v>
      </c>
      <c r="AX442" s="1" t="s">
        <v>47</v>
      </c>
      <c r="AY442" s="1" t="s">
        <v>50</v>
      </c>
      <c r="AZ442" s="1" t="s">
        <v>2680</v>
      </c>
      <c r="BA442" s="1" t="s">
        <v>2681</v>
      </c>
      <c r="BB442" s="1" t="s">
        <v>2681</v>
      </c>
      <c r="BC442" s="1" t="s">
        <v>252</v>
      </c>
      <c r="BD442" s="1" t="s">
        <v>253</v>
      </c>
      <c r="BE442" s="1" t="s">
        <v>135</v>
      </c>
      <c r="BF442" s="1" t="s">
        <v>52</v>
      </c>
      <c r="BG442" s="1" t="s">
        <v>53</v>
      </c>
      <c r="BH442" s="1" t="s">
        <v>47</v>
      </c>
      <c r="BI442" s="1" t="s">
        <v>159</v>
      </c>
    </row>
    <row r="443" spans="2:61" x14ac:dyDescent="0.25">
      <c r="B443" s="16">
        <f t="shared" si="105"/>
        <v>439</v>
      </c>
      <c r="C443" s="16" t="str">
        <f t="shared" si="106"/>
        <v>FRA</v>
      </c>
      <c r="D443" s="16" t="str">
        <f t="shared" si="107"/>
        <v>2025-08-17</v>
      </c>
      <c r="E443" s="16" t="str">
        <f t="shared" si="108"/>
        <v>72220339082</v>
      </c>
      <c r="F443" s="16" t="str">
        <f t="shared" si="109"/>
        <v>PDE026649285</v>
      </c>
      <c r="G443" s="16" t="str">
        <f t="shared" si="110"/>
        <v>이창환</v>
      </c>
      <c r="H443" s="16" t="str">
        <f t="shared" si="101"/>
        <v>일반(목록배제,Normal-Manifest Exception)</v>
      </c>
      <c r="I443" s="16">
        <f t="shared" si="111"/>
        <v>64.89</v>
      </c>
      <c r="J443" s="16">
        <f t="shared" si="112"/>
        <v>1</v>
      </c>
      <c r="K443" s="43">
        <f t="shared" si="113"/>
        <v>0.5</v>
      </c>
      <c r="L443" s="43">
        <f t="shared" si="114"/>
        <v>0.5</v>
      </c>
      <c r="M443" s="43">
        <f t="shared" si="114"/>
        <v>0.5</v>
      </c>
      <c r="N443" s="43">
        <f t="shared" si="102"/>
        <v>0.5</v>
      </c>
      <c r="O443" s="23" t="str">
        <f t="shared" si="115"/>
        <v>PDE026649285</v>
      </c>
      <c r="P443" s="51">
        <f>VLOOKUP(C443,MAPPING!$B$24:$G$27,2,0)+(N443-0.5)/0.5*VLOOKUP(C443,MAPPING!$B$24:$G$27,4,0)</f>
        <v>6900</v>
      </c>
      <c r="Q443" s="72">
        <f>VLOOKUP(C443,MAPPING!$B$24:$G$27,6,0)</f>
        <v>3.401757367653961</v>
      </c>
      <c r="R443" s="105">
        <f>Q443*VLOOKUP(C443,MAPPING!$B$24:$H$27,7,0)</f>
        <v>5508.2615999999998</v>
      </c>
      <c r="S443" s="29">
        <f>VLOOKUP(H443,MAPPING!$B$3:$D$12,3,0)</f>
        <v>1100</v>
      </c>
      <c r="T443" s="67">
        <f t="shared" si="104"/>
        <v>0</v>
      </c>
      <c r="U443" s="75">
        <v>0</v>
      </c>
      <c r="V443" s="29">
        <f>(J443*VLOOKUP(M443/J443,MAPPING!$B$15:$C$22,2,10))</f>
        <v>0</v>
      </c>
      <c r="W443" s="100">
        <v>0</v>
      </c>
      <c r="X443" s="68">
        <f>IFERROR(IF($M443&lt;6.000001,0,VLOOKUP($M443,할증료!$B:$C,2,1)),0)</f>
        <v>0</v>
      </c>
      <c r="Y443" s="67">
        <v>0</v>
      </c>
      <c r="Z443" s="29">
        <f t="shared" si="103"/>
        <v>13508.2616</v>
      </c>
      <c r="AB443" s="1" t="s">
        <v>2405</v>
      </c>
      <c r="AC443" s="1" t="s">
        <v>131</v>
      </c>
      <c r="AD443" s="1" t="s">
        <v>2670</v>
      </c>
      <c r="AE443" s="1" t="s">
        <v>2682</v>
      </c>
      <c r="AF443" s="1" t="s">
        <v>2683</v>
      </c>
      <c r="AG443" s="1" t="s">
        <v>2684</v>
      </c>
      <c r="AH443" s="1">
        <v>34025</v>
      </c>
      <c r="AI443" s="1" t="s">
        <v>47</v>
      </c>
      <c r="AJ443" s="20">
        <v>1</v>
      </c>
      <c r="AK443" s="21">
        <v>0.5</v>
      </c>
      <c r="AL443" s="21">
        <v>0.5</v>
      </c>
      <c r="AM443" s="21">
        <v>0.5</v>
      </c>
      <c r="AN443" s="1" t="s">
        <v>54</v>
      </c>
      <c r="AO443" s="21">
        <v>64.89</v>
      </c>
      <c r="AP443" s="1" t="s">
        <v>49</v>
      </c>
      <c r="AQ443" s="1" t="s">
        <v>49</v>
      </c>
      <c r="AR443" s="1" t="s">
        <v>49</v>
      </c>
      <c r="AS443" s="1" t="s">
        <v>49</v>
      </c>
      <c r="AT443" s="1" t="s">
        <v>49</v>
      </c>
      <c r="AU443" s="1" t="s">
        <v>133</v>
      </c>
      <c r="AV443" s="1" t="s">
        <v>134</v>
      </c>
      <c r="AW443" s="1" t="s">
        <v>195</v>
      </c>
      <c r="AX443" s="1" t="s">
        <v>47</v>
      </c>
      <c r="AY443" s="1" t="s">
        <v>50</v>
      </c>
      <c r="AZ443" s="1" t="s">
        <v>2685</v>
      </c>
      <c r="BA443" s="1" t="s">
        <v>2686</v>
      </c>
      <c r="BB443" s="1" t="s">
        <v>2686</v>
      </c>
      <c r="BC443" s="1" t="s">
        <v>252</v>
      </c>
      <c r="BD443" s="1" t="s">
        <v>253</v>
      </c>
      <c r="BE443" s="1" t="s">
        <v>135</v>
      </c>
      <c r="BF443" s="1" t="s">
        <v>52</v>
      </c>
      <c r="BG443" s="1" t="s">
        <v>53</v>
      </c>
      <c r="BH443" s="1" t="s">
        <v>47</v>
      </c>
      <c r="BI443" s="1" t="s">
        <v>159</v>
      </c>
    </row>
    <row r="444" spans="2:61" x14ac:dyDescent="0.25">
      <c r="B444" s="16">
        <f t="shared" si="105"/>
        <v>440</v>
      </c>
      <c r="C444" s="16" t="str">
        <f t="shared" si="106"/>
        <v>FRA</v>
      </c>
      <c r="D444" s="16" t="str">
        <f t="shared" si="107"/>
        <v>2025-08-17</v>
      </c>
      <c r="E444" s="16" t="str">
        <f t="shared" si="108"/>
        <v>72220339082</v>
      </c>
      <c r="F444" s="16" t="str">
        <f t="shared" si="109"/>
        <v>PDE026649284</v>
      </c>
      <c r="G444" s="16" t="str">
        <f t="shared" si="110"/>
        <v>김이선</v>
      </c>
      <c r="H444" s="16" t="str">
        <f t="shared" si="101"/>
        <v>일반(목록배제,Normal-Manifest Exception)</v>
      </c>
      <c r="I444" s="16">
        <f t="shared" si="111"/>
        <v>64.89</v>
      </c>
      <c r="J444" s="16">
        <f t="shared" si="112"/>
        <v>1</v>
      </c>
      <c r="K444" s="43">
        <f t="shared" si="113"/>
        <v>0.5</v>
      </c>
      <c r="L444" s="43">
        <f t="shared" si="114"/>
        <v>0.5</v>
      </c>
      <c r="M444" s="43">
        <f t="shared" si="114"/>
        <v>0.5</v>
      </c>
      <c r="N444" s="43">
        <f t="shared" si="102"/>
        <v>0.5</v>
      </c>
      <c r="O444" s="23" t="str">
        <f t="shared" si="115"/>
        <v>PDE026649284</v>
      </c>
      <c r="P444" s="51">
        <f>VLOOKUP(C444,MAPPING!$B$24:$G$27,2,0)+(N444-0.5)/0.5*VLOOKUP(C444,MAPPING!$B$24:$G$27,4,0)</f>
        <v>6900</v>
      </c>
      <c r="Q444" s="72">
        <f>VLOOKUP(C444,MAPPING!$B$24:$G$27,6,0)</f>
        <v>3.401757367653961</v>
      </c>
      <c r="R444" s="105">
        <f>Q444*VLOOKUP(C444,MAPPING!$B$24:$H$27,7,0)</f>
        <v>5508.2615999999998</v>
      </c>
      <c r="S444" s="29">
        <f>VLOOKUP(H444,MAPPING!$B$3:$D$12,3,0)</f>
        <v>1100</v>
      </c>
      <c r="T444" s="67">
        <f t="shared" si="104"/>
        <v>0</v>
      </c>
      <c r="U444" s="75">
        <v>0</v>
      </c>
      <c r="V444" s="29">
        <f>(J444*VLOOKUP(M444/J444,MAPPING!$B$15:$C$22,2,10))</f>
        <v>0</v>
      </c>
      <c r="W444" s="100">
        <v>0</v>
      </c>
      <c r="X444" s="68">
        <f>IFERROR(IF($M444&lt;6.000001,0,VLOOKUP($M444,할증료!$B:$C,2,1)),0)</f>
        <v>0</v>
      </c>
      <c r="Y444" s="67">
        <v>0</v>
      </c>
      <c r="Z444" s="29">
        <f t="shared" si="103"/>
        <v>13508.2616</v>
      </c>
      <c r="AB444" s="1" t="s">
        <v>2405</v>
      </c>
      <c r="AC444" s="1" t="s">
        <v>131</v>
      </c>
      <c r="AD444" s="1" t="s">
        <v>2670</v>
      </c>
      <c r="AE444" s="1" t="s">
        <v>2687</v>
      </c>
      <c r="AF444" s="1" t="s">
        <v>2688</v>
      </c>
      <c r="AG444" s="1" t="s">
        <v>2689</v>
      </c>
      <c r="AH444" s="1">
        <v>36655</v>
      </c>
      <c r="AI444" s="1" t="s">
        <v>47</v>
      </c>
      <c r="AJ444" s="20">
        <v>1</v>
      </c>
      <c r="AK444" s="21">
        <v>0.5</v>
      </c>
      <c r="AL444" s="21">
        <v>0.5</v>
      </c>
      <c r="AM444" s="21">
        <v>0.5</v>
      </c>
      <c r="AN444" s="1" t="s">
        <v>54</v>
      </c>
      <c r="AO444" s="21">
        <v>64.89</v>
      </c>
      <c r="AP444" s="1" t="s">
        <v>49</v>
      </c>
      <c r="AQ444" s="1" t="s">
        <v>49</v>
      </c>
      <c r="AR444" s="1" t="s">
        <v>49</v>
      </c>
      <c r="AS444" s="1" t="s">
        <v>49</v>
      </c>
      <c r="AT444" s="1" t="s">
        <v>49</v>
      </c>
      <c r="AU444" s="1" t="s">
        <v>133</v>
      </c>
      <c r="AV444" s="1" t="s">
        <v>134</v>
      </c>
      <c r="AW444" s="1" t="s">
        <v>195</v>
      </c>
      <c r="AX444" s="1" t="s">
        <v>47</v>
      </c>
      <c r="AY444" s="1" t="s">
        <v>50</v>
      </c>
      <c r="AZ444" s="1" t="s">
        <v>2690</v>
      </c>
      <c r="BA444" s="1" t="s">
        <v>2691</v>
      </c>
      <c r="BB444" s="1" t="s">
        <v>2691</v>
      </c>
      <c r="BC444" s="1" t="s">
        <v>252</v>
      </c>
      <c r="BD444" s="1" t="s">
        <v>253</v>
      </c>
      <c r="BE444" s="1" t="s">
        <v>135</v>
      </c>
      <c r="BF444" s="1" t="s">
        <v>52</v>
      </c>
      <c r="BG444" s="1" t="s">
        <v>53</v>
      </c>
      <c r="BH444" s="1" t="s">
        <v>47</v>
      </c>
      <c r="BI444" s="1" t="s">
        <v>159</v>
      </c>
    </row>
    <row r="445" spans="2:61" x14ac:dyDescent="0.25">
      <c r="B445" s="16">
        <f t="shared" si="105"/>
        <v>441</v>
      </c>
      <c r="C445" s="16" t="str">
        <f t="shared" si="106"/>
        <v>FRA</v>
      </c>
      <c r="D445" s="16" t="str">
        <f t="shared" si="107"/>
        <v>2025-08-17</v>
      </c>
      <c r="E445" s="16" t="str">
        <f t="shared" si="108"/>
        <v>72220339082</v>
      </c>
      <c r="F445" s="16" t="str">
        <f t="shared" si="109"/>
        <v>PDE026649283</v>
      </c>
      <c r="G445" s="16" t="str">
        <f t="shared" si="110"/>
        <v>김소정</v>
      </c>
      <c r="H445" s="16" t="str">
        <f t="shared" si="101"/>
        <v>일반(목록배제,Normal-Manifest Exception)</v>
      </c>
      <c r="I445" s="16">
        <f t="shared" si="111"/>
        <v>15.15</v>
      </c>
      <c r="J445" s="16">
        <f t="shared" si="112"/>
        <v>1</v>
      </c>
      <c r="K445" s="43">
        <f t="shared" si="113"/>
        <v>0.5</v>
      </c>
      <c r="L445" s="43">
        <f t="shared" si="114"/>
        <v>0.5</v>
      </c>
      <c r="M445" s="43">
        <f t="shared" si="114"/>
        <v>0.5</v>
      </c>
      <c r="N445" s="43">
        <f t="shared" si="102"/>
        <v>0.5</v>
      </c>
      <c r="O445" s="23" t="str">
        <f t="shared" si="115"/>
        <v>PDE026649283</v>
      </c>
      <c r="P445" s="51">
        <f>VLOOKUP(C445,MAPPING!$B$24:$G$27,2,0)+(N445-0.5)/0.5*VLOOKUP(C445,MAPPING!$B$24:$G$27,4,0)</f>
        <v>6900</v>
      </c>
      <c r="Q445" s="72">
        <f>VLOOKUP(C445,MAPPING!$B$24:$G$27,6,0)</f>
        <v>3.401757367653961</v>
      </c>
      <c r="R445" s="105">
        <f>Q445*VLOOKUP(C445,MAPPING!$B$24:$H$27,7,0)</f>
        <v>5508.2615999999998</v>
      </c>
      <c r="S445" s="29">
        <f>VLOOKUP(H445,MAPPING!$B$3:$D$12,3,0)</f>
        <v>1100</v>
      </c>
      <c r="T445" s="67">
        <f t="shared" si="104"/>
        <v>0</v>
      </c>
      <c r="U445" s="75">
        <v>0</v>
      </c>
      <c r="V445" s="29">
        <f>(J445*VLOOKUP(M445/J445,MAPPING!$B$15:$C$22,2,10))</f>
        <v>0</v>
      </c>
      <c r="W445" s="100">
        <v>0</v>
      </c>
      <c r="X445" s="68">
        <f>IFERROR(IF($M445&lt;6.000001,0,VLOOKUP($M445,할증료!$B:$C,2,1)),0)</f>
        <v>0</v>
      </c>
      <c r="Y445" s="67">
        <v>0</v>
      </c>
      <c r="Z445" s="29">
        <f t="shared" si="103"/>
        <v>13508.2616</v>
      </c>
      <c r="AB445" s="1" t="s">
        <v>2405</v>
      </c>
      <c r="AC445" s="1" t="s">
        <v>131</v>
      </c>
      <c r="AD445" s="1" t="s">
        <v>2670</v>
      </c>
      <c r="AE445" s="1" t="s">
        <v>2692</v>
      </c>
      <c r="AF445" s="1" t="s">
        <v>2693</v>
      </c>
      <c r="AG445" s="1" t="s">
        <v>2694</v>
      </c>
      <c r="AH445" s="1">
        <v>50307</v>
      </c>
      <c r="AI445" s="1" t="s">
        <v>47</v>
      </c>
      <c r="AJ445" s="20">
        <v>1</v>
      </c>
      <c r="AK445" s="21">
        <v>0.5</v>
      </c>
      <c r="AL445" s="21">
        <v>0.5</v>
      </c>
      <c r="AM445" s="21">
        <v>0.5</v>
      </c>
      <c r="AN445" s="1" t="s">
        <v>54</v>
      </c>
      <c r="AO445" s="21">
        <v>15.15</v>
      </c>
      <c r="AP445" s="1" t="s">
        <v>49</v>
      </c>
      <c r="AQ445" s="1" t="s">
        <v>49</v>
      </c>
      <c r="AR445" s="1" t="s">
        <v>49</v>
      </c>
      <c r="AS445" s="1" t="s">
        <v>49</v>
      </c>
      <c r="AT445" s="1" t="s">
        <v>49</v>
      </c>
      <c r="AU445" s="1" t="s">
        <v>133</v>
      </c>
      <c r="AV445" s="1" t="s">
        <v>134</v>
      </c>
      <c r="AW445" s="1" t="s">
        <v>195</v>
      </c>
      <c r="AX445" s="1" t="s">
        <v>47</v>
      </c>
      <c r="AY445" s="1" t="s">
        <v>50</v>
      </c>
      <c r="AZ445" s="1" t="s">
        <v>2695</v>
      </c>
      <c r="BA445" s="1" t="s">
        <v>2696</v>
      </c>
      <c r="BB445" s="1" t="s">
        <v>2696</v>
      </c>
      <c r="BC445" s="1" t="s">
        <v>252</v>
      </c>
      <c r="BD445" s="1" t="s">
        <v>253</v>
      </c>
      <c r="BE445" s="1" t="s">
        <v>135</v>
      </c>
      <c r="BF445" s="1" t="s">
        <v>52</v>
      </c>
      <c r="BG445" s="1" t="s">
        <v>53</v>
      </c>
      <c r="BH445" s="1" t="s">
        <v>47</v>
      </c>
      <c r="BI445" s="1" t="s">
        <v>159</v>
      </c>
    </row>
    <row r="446" spans="2:61" x14ac:dyDescent="0.25">
      <c r="B446" s="16">
        <f t="shared" si="105"/>
        <v>442</v>
      </c>
      <c r="C446" s="16" t="str">
        <f t="shared" si="106"/>
        <v>FRA</v>
      </c>
      <c r="D446" s="16" t="str">
        <f t="shared" si="107"/>
        <v>2025-08-17</v>
      </c>
      <c r="E446" s="16" t="str">
        <f t="shared" si="108"/>
        <v>72220339082</v>
      </c>
      <c r="F446" s="16" t="str">
        <f t="shared" si="109"/>
        <v>PDE026649282</v>
      </c>
      <c r="G446" s="16" t="str">
        <f t="shared" si="110"/>
        <v>박재현</v>
      </c>
      <c r="H446" s="16" t="str">
        <f t="shared" si="101"/>
        <v>간이(Simple)</v>
      </c>
      <c r="I446" s="16">
        <f t="shared" si="111"/>
        <v>169.1</v>
      </c>
      <c r="J446" s="16">
        <f t="shared" si="112"/>
        <v>1</v>
      </c>
      <c r="K446" s="43">
        <f t="shared" si="113"/>
        <v>0.7</v>
      </c>
      <c r="L446" s="43">
        <f t="shared" si="114"/>
        <v>0.8</v>
      </c>
      <c r="M446" s="43">
        <f t="shared" si="114"/>
        <v>0.8</v>
      </c>
      <c r="N446" s="43">
        <f t="shared" si="102"/>
        <v>1</v>
      </c>
      <c r="O446" s="23" t="str">
        <f t="shared" si="115"/>
        <v>PDE026649282</v>
      </c>
      <c r="P446" s="51">
        <f>VLOOKUP(C446,MAPPING!$B$24:$G$27,2,0)+(N446-0.5)/0.5*VLOOKUP(C446,MAPPING!$B$24:$G$27,4,0)</f>
        <v>9350</v>
      </c>
      <c r="Q446" s="72">
        <f>VLOOKUP(C446,MAPPING!$B$24:$G$27,6,0)</f>
        <v>3.401757367653961</v>
      </c>
      <c r="R446" s="105">
        <f>Q446*VLOOKUP(C446,MAPPING!$B$24:$H$27,7,0)</f>
        <v>5508.2615999999998</v>
      </c>
      <c r="S446" s="29">
        <f>VLOOKUP(H446,MAPPING!$B$3:$D$12,3,0)</f>
        <v>1100</v>
      </c>
      <c r="T446" s="67">
        <f t="shared" si="104"/>
        <v>0</v>
      </c>
      <c r="U446" s="75">
        <v>0</v>
      </c>
      <c r="V446" s="29">
        <f>(J446*VLOOKUP(M446/J446,MAPPING!$B$15:$C$22,2,10))</f>
        <v>0</v>
      </c>
      <c r="W446" s="100">
        <v>0</v>
      </c>
      <c r="X446" s="68">
        <f>IFERROR(IF($M446&lt;6.000001,0,VLOOKUP($M446,할증료!$B:$C,2,1)),0)</f>
        <v>0</v>
      </c>
      <c r="Y446" s="67">
        <v>0</v>
      </c>
      <c r="Z446" s="29">
        <f t="shared" si="103"/>
        <v>15958.2616</v>
      </c>
      <c r="AB446" s="1" t="s">
        <v>2405</v>
      </c>
      <c r="AC446" s="1" t="s">
        <v>131</v>
      </c>
      <c r="AD446" s="1" t="s">
        <v>2670</v>
      </c>
      <c r="AE446" s="1" t="s">
        <v>2697</v>
      </c>
      <c r="AF446" s="1" t="s">
        <v>2698</v>
      </c>
      <c r="AG446" s="1" t="s">
        <v>2699</v>
      </c>
      <c r="AH446" s="1">
        <v>16421</v>
      </c>
      <c r="AI446" s="1" t="s">
        <v>47</v>
      </c>
      <c r="AJ446" s="20">
        <v>1</v>
      </c>
      <c r="AK446" s="21">
        <v>0.7</v>
      </c>
      <c r="AL446" s="21">
        <v>0.8</v>
      </c>
      <c r="AM446" s="21">
        <v>0.8</v>
      </c>
      <c r="AN446" s="1" t="s">
        <v>56</v>
      </c>
      <c r="AO446" s="21">
        <v>169.1</v>
      </c>
      <c r="AP446" s="1" t="s">
        <v>49</v>
      </c>
      <c r="AQ446" s="1" t="s">
        <v>49</v>
      </c>
      <c r="AR446" s="1" t="s">
        <v>49</v>
      </c>
      <c r="AS446" s="1" t="s">
        <v>49</v>
      </c>
      <c r="AT446" s="1" t="s">
        <v>49</v>
      </c>
      <c r="AU446" s="1" t="s">
        <v>133</v>
      </c>
      <c r="AV446" s="1" t="s">
        <v>134</v>
      </c>
      <c r="AW446" s="1" t="s">
        <v>2700</v>
      </c>
      <c r="AX446" s="1" t="s">
        <v>47</v>
      </c>
      <c r="AY446" s="1" t="s">
        <v>50</v>
      </c>
      <c r="AZ446" s="1" t="s">
        <v>2701</v>
      </c>
      <c r="BA446" s="1" t="s">
        <v>2702</v>
      </c>
      <c r="BB446" s="1" t="s">
        <v>2702</v>
      </c>
      <c r="BC446" s="1" t="s">
        <v>252</v>
      </c>
      <c r="BD446" s="1" t="s">
        <v>253</v>
      </c>
      <c r="BE446" s="1" t="s">
        <v>135</v>
      </c>
      <c r="BF446" s="1" t="s">
        <v>52</v>
      </c>
      <c r="BG446" s="1" t="s">
        <v>53</v>
      </c>
      <c r="BH446" s="1" t="s">
        <v>47</v>
      </c>
      <c r="BI446" s="1" t="s">
        <v>159</v>
      </c>
    </row>
    <row r="447" spans="2:61" x14ac:dyDescent="0.25">
      <c r="B447" s="16">
        <f t="shared" si="105"/>
        <v>443</v>
      </c>
      <c r="C447" s="16" t="str">
        <f t="shared" si="106"/>
        <v>FRA</v>
      </c>
      <c r="D447" s="16" t="str">
        <f t="shared" si="107"/>
        <v>2025-08-17</v>
      </c>
      <c r="E447" s="16" t="str">
        <f t="shared" si="108"/>
        <v>72220339082</v>
      </c>
      <c r="F447" s="16" t="str">
        <f t="shared" si="109"/>
        <v>PDE026649277</v>
      </c>
      <c r="G447" s="16" t="str">
        <f t="shared" si="110"/>
        <v>강병진</v>
      </c>
      <c r="H447" s="16" t="str">
        <f t="shared" si="101"/>
        <v>목록(Manifest)</v>
      </c>
      <c r="I447" s="16">
        <f t="shared" si="111"/>
        <v>36.15</v>
      </c>
      <c r="J447" s="16">
        <f t="shared" si="112"/>
        <v>1</v>
      </c>
      <c r="K447" s="43">
        <f t="shared" si="113"/>
        <v>1.5</v>
      </c>
      <c r="L447" s="43">
        <f t="shared" si="114"/>
        <v>1.4</v>
      </c>
      <c r="M447" s="43">
        <f t="shared" si="114"/>
        <v>1.5</v>
      </c>
      <c r="N447" s="43">
        <f t="shared" si="102"/>
        <v>1.5</v>
      </c>
      <c r="O447" s="23" t="str">
        <f t="shared" si="115"/>
        <v>PDE026649277</v>
      </c>
      <c r="P447" s="51">
        <f>VLOOKUP(C447,MAPPING!$B$24:$G$27,2,0)+(N447-0.5)/0.5*VLOOKUP(C447,MAPPING!$B$24:$G$27,4,0)</f>
        <v>11800</v>
      </c>
      <c r="Q447" s="72">
        <f>VLOOKUP(C447,MAPPING!$B$24:$G$27,6,0)</f>
        <v>3.401757367653961</v>
      </c>
      <c r="R447" s="105">
        <f>Q447*VLOOKUP(C447,MAPPING!$B$24:$H$27,7,0)</f>
        <v>5508.2615999999998</v>
      </c>
      <c r="S447" s="29">
        <f>VLOOKUP(H447,MAPPING!$B$3:$D$12,3,0)</f>
        <v>0</v>
      </c>
      <c r="T447" s="67">
        <f t="shared" si="104"/>
        <v>0</v>
      </c>
      <c r="U447" s="75">
        <v>0</v>
      </c>
      <c r="V447" s="29">
        <f>(J447*VLOOKUP(M447/J447,MAPPING!$B$15:$C$22,2,10))</f>
        <v>0</v>
      </c>
      <c r="W447" s="100">
        <v>0</v>
      </c>
      <c r="X447" s="68">
        <f>IFERROR(IF($M447&lt;6.000001,0,VLOOKUP($M447,할증료!$B:$C,2,1)),0)</f>
        <v>0</v>
      </c>
      <c r="Y447" s="67">
        <v>0</v>
      </c>
      <c r="Z447" s="29">
        <f t="shared" si="103"/>
        <v>17308.261599999998</v>
      </c>
      <c r="AB447" s="1" t="s">
        <v>2405</v>
      </c>
      <c r="AC447" s="1" t="s">
        <v>131</v>
      </c>
      <c r="AD447" s="1" t="s">
        <v>2670</v>
      </c>
      <c r="AE447" s="1" t="s">
        <v>2703</v>
      </c>
      <c r="AF447" s="1" t="s">
        <v>2704</v>
      </c>
      <c r="AG447" s="1" t="s">
        <v>2705</v>
      </c>
      <c r="AH447" s="1">
        <v>2586</v>
      </c>
      <c r="AI447" s="1" t="s">
        <v>47</v>
      </c>
      <c r="AJ447" s="20">
        <v>1</v>
      </c>
      <c r="AK447" s="21">
        <v>1.5</v>
      </c>
      <c r="AL447" s="21">
        <v>1.4</v>
      </c>
      <c r="AM447" s="21">
        <v>1.5</v>
      </c>
      <c r="AN447" s="1" t="s">
        <v>48</v>
      </c>
      <c r="AO447" s="21">
        <v>36.15</v>
      </c>
      <c r="AP447" s="1" t="s">
        <v>49</v>
      </c>
      <c r="AQ447" s="1" t="s">
        <v>49</v>
      </c>
      <c r="AR447" s="1" t="s">
        <v>49</v>
      </c>
      <c r="AS447" s="1" t="s">
        <v>49</v>
      </c>
      <c r="AT447" s="1" t="s">
        <v>49</v>
      </c>
      <c r="AU447" s="1" t="s">
        <v>133</v>
      </c>
      <c r="AV447" s="1" t="s">
        <v>134</v>
      </c>
      <c r="AW447" s="1" t="s">
        <v>2706</v>
      </c>
      <c r="AX447" s="1" t="s">
        <v>47</v>
      </c>
      <c r="AY447" s="1" t="s">
        <v>50</v>
      </c>
      <c r="AZ447" s="1" t="s">
        <v>2707</v>
      </c>
      <c r="BA447" s="1" t="s">
        <v>2708</v>
      </c>
      <c r="BB447" s="1" t="s">
        <v>2708</v>
      </c>
      <c r="BC447" s="1" t="s">
        <v>252</v>
      </c>
      <c r="BD447" s="1" t="s">
        <v>253</v>
      </c>
      <c r="BE447" s="1" t="s">
        <v>135</v>
      </c>
      <c r="BF447" s="1" t="s">
        <v>52</v>
      </c>
      <c r="BG447" s="1" t="s">
        <v>53</v>
      </c>
      <c r="BH447" s="1" t="s">
        <v>47</v>
      </c>
      <c r="BI447" s="1" t="s">
        <v>159</v>
      </c>
    </row>
    <row r="448" spans="2:61" x14ac:dyDescent="0.25">
      <c r="B448" s="16">
        <f t="shared" si="105"/>
        <v>444</v>
      </c>
      <c r="C448" s="16" t="str">
        <f t="shared" si="106"/>
        <v>FRA</v>
      </c>
      <c r="D448" s="16" t="str">
        <f t="shared" si="107"/>
        <v>2025-08-17</v>
      </c>
      <c r="E448" s="16" t="str">
        <f t="shared" si="108"/>
        <v>72220339082</v>
      </c>
      <c r="F448" s="16" t="str">
        <f t="shared" si="109"/>
        <v>PDE026649268</v>
      </c>
      <c r="G448" s="16" t="str">
        <f t="shared" si="110"/>
        <v>이수빈</v>
      </c>
      <c r="H448" s="16" t="str">
        <f t="shared" si="101"/>
        <v>일반(목록배제,Normal-Manifest Exception)</v>
      </c>
      <c r="I448" s="16">
        <f t="shared" si="111"/>
        <v>26.94</v>
      </c>
      <c r="J448" s="16">
        <f t="shared" si="112"/>
        <v>1</v>
      </c>
      <c r="K448" s="43">
        <f t="shared" si="113"/>
        <v>2</v>
      </c>
      <c r="L448" s="43">
        <f t="shared" si="114"/>
        <v>1.2</v>
      </c>
      <c r="M448" s="43">
        <f t="shared" si="114"/>
        <v>2</v>
      </c>
      <c r="N448" s="43">
        <f t="shared" si="102"/>
        <v>2</v>
      </c>
      <c r="O448" s="23" t="str">
        <f t="shared" si="115"/>
        <v>PDE026649268</v>
      </c>
      <c r="P448" s="51">
        <f>VLOOKUP(C448,MAPPING!$B$24:$G$27,2,0)+(N448-0.5)/0.5*VLOOKUP(C448,MAPPING!$B$24:$G$27,4,0)</f>
        <v>14250</v>
      </c>
      <c r="Q448" s="72">
        <f>VLOOKUP(C448,MAPPING!$B$24:$G$27,6,0)</f>
        <v>3.401757367653961</v>
      </c>
      <c r="R448" s="105">
        <f>Q448*VLOOKUP(C448,MAPPING!$B$24:$H$27,7,0)</f>
        <v>5508.2615999999998</v>
      </c>
      <c r="S448" s="29">
        <f>VLOOKUP(H448,MAPPING!$B$3:$D$12,3,0)</f>
        <v>1100</v>
      </c>
      <c r="T448" s="67">
        <f t="shared" si="104"/>
        <v>0</v>
      </c>
      <c r="U448" s="75">
        <v>0</v>
      </c>
      <c r="V448" s="29">
        <f>(J448*VLOOKUP(M448/J448,MAPPING!$B$15:$C$22,2,10))</f>
        <v>0</v>
      </c>
      <c r="W448" s="100">
        <v>0</v>
      </c>
      <c r="X448" s="68">
        <f>IFERROR(IF($M448&lt;6.000001,0,VLOOKUP($M448,할증료!$B:$C,2,1)),0)</f>
        <v>0</v>
      </c>
      <c r="Y448" s="67">
        <v>0</v>
      </c>
      <c r="Z448" s="29">
        <f t="shared" si="103"/>
        <v>20858.261599999998</v>
      </c>
      <c r="AB448" s="1" t="s">
        <v>2405</v>
      </c>
      <c r="AC448" s="1" t="s">
        <v>131</v>
      </c>
      <c r="AD448" s="1" t="s">
        <v>2670</v>
      </c>
      <c r="AE448" s="1" t="s">
        <v>2709</v>
      </c>
      <c r="AF448" s="1" t="s">
        <v>2710</v>
      </c>
      <c r="AG448" s="1" t="s">
        <v>2711</v>
      </c>
      <c r="AH448" s="1">
        <v>17056</v>
      </c>
      <c r="AI448" s="1" t="s">
        <v>47</v>
      </c>
      <c r="AJ448" s="20">
        <v>1</v>
      </c>
      <c r="AK448" s="21">
        <v>2</v>
      </c>
      <c r="AL448" s="21">
        <v>1.2</v>
      </c>
      <c r="AM448" s="21">
        <v>2</v>
      </c>
      <c r="AN448" s="1" t="s">
        <v>54</v>
      </c>
      <c r="AO448" s="21">
        <v>26.94</v>
      </c>
      <c r="AP448" s="1" t="s">
        <v>49</v>
      </c>
      <c r="AQ448" s="1" t="s">
        <v>49</v>
      </c>
      <c r="AR448" s="1" t="s">
        <v>49</v>
      </c>
      <c r="AS448" s="1" t="s">
        <v>49</v>
      </c>
      <c r="AT448" s="1" t="s">
        <v>49</v>
      </c>
      <c r="AU448" s="1" t="s">
        <v>133</v>
      </c>
      <c r="AV448" s="1" t="s">
        <v>134</v>
      </c>
      <c r="AW448" s="1" t="s">
        <v>2712</v>
      </c>
      <c r="AX448" s="1" t="s">
        <v>47</v>
      </c>
      <c r="AY448" s="1" t="s">
        <v>50</v>
      </c>
      <c r="AZ448" s="1" t="s">
        <v>2713</v>
      </c>
      <c r="BA448" s="1" t="s">
        <v>2714</v>
      </c>
      <c r="BB448" s="1" t="s">
        <v>2714</v>
      </c>
      <c r="BC448" s="1" t="s">
        <v>252</v>
      </c>
      <c r="BD448" s="1" t="s">
        <v>253</v>
      </c>
      <c r="BE448" s="1" t="s">
        <v>135</v>
      </c>
      <c r="BF448" s="1" t="s">
        <v>52</v>
      </c>
      <c r="BG448" s="1" t="s">
        <v>53</v>
      </c>
      <c r="BH448" s="1" t="s">
        <v>47</v>
      </c>
      <c r="BI448" s="1" t="s">
        <v>159</v>
      </c>
    </row>
    <row r="449" spans="2:61" x14ac:dyDescent="0.25">
      <c r="B449" s="16">
        <f t="shared" si="105"/>
        <v>445</v>
      </c>
      <c r="C449" s="16" t="str">
        <f t="shared" si="106"/>
        <v>FRA</v>
      </c>
      <c r="D449" s="16" t="str">
        <f t="shared" si="107"/>
        <v>2025-08-17</v>
      </c>
      <c r="E449" s="16" t="str">
        <f t="shared" si="108"/>
        <v>72220339082</v>
      </c>
      <c r="F449" s="16" t="str">
        <f t="shared" si="109"/>
        <v>PDE026649264</v>
      </c>
      <c r="G449" s="16" t="str">
        <f t="shared" si="110"/>
        <v>서효원</v>
      </c>
      <c r="H449" s="16" t="str">
        <f t="shared" si="101"/>
        <v>목록(Manifest)</v>
      </c>
      <c r="I449" s="16">
        <f t="shared" si="111"/>
        <v>46.25</v>
      </c>
      <c r="J449" s="16">
        <f t="shared" si="112"/>
        <v>1</v>
      </c>
      <c r="K449" s="43">
        <f t="shared" si="113"/>
        <v>0.5</v>
      </c>
      <c r="L449" s="43">
        <f t="shared" si="114"/>
        <v>0.5</v>
      </c>
      <c r="M449" s="43">
        <f t="shared" si="114"/>
        <v>0.5</v>
      </c>
      <c r="N449" s="43">
        <f t="shared" si="102"/>
        <v>0.5</v>
      </c>
      <c r="O449" s="23" t="str">
        <f t="shared" si="115"/>
        <v>PDE026649264</v>
      </c>
      <c r="P449" s="51">
        <f>VLOOKUP(C449,MAPPING!$B$24:$G$27,2,0)+(N449-0.5)/0.5*VLOOKUP(C449,MAPPING!$B$24:$G$27,4,0)</f>
        <v>6900</v>
      </c>
      <c r="Q449" s="72">
        <f>VLOOKUP(C449,MAPPING!$B$24:$G$27,6,0)</f>
        <v>3.401757367653961</v>
      </c>
      <c r="R449" s="105">
        <f>Q449*VLOOKUP(C449,MAPPING!$B$24:$H$27,7,0)</f>
        <v>5508.2615999999998</v>
      </c>
      <c r="S449" s="29">
        <f>VLOOKUP(H449,MAPPING!$B$3:$D$12,3,0)</f>
        <v>0</v>
      </c>
      <c r="T449" s="67">
        <f t="shared" si="104"/>
        <v>0</v>
      </c>
      <c r="U449" s="75">
        <v>0</v>
      </c>
      <c r="V449" s="29">
        <f>(J449*VLOOKUP(M449/J449,MAPPING!$B$15:$C$22,2,10))</f>
        <v>0</v>
      </c>
      <c r="W449" s="100">
        <v>0</v>
      </c>
      <c r="X449" s="68">
        <f>IFERROR(IF($M449&lt;6.000001,0,VLOOKUP($M449,할증료!$B:$C,2,1)),0)</f>
        <v>0</v>
      </c>
      <c r="Y449" s="67">
        <v>0</v>
      </c>
      <c r="Z449" s="29">
        <f t="shared" si="103"/>
        <v>12408.2616</v>
      </c>
      <c r="AB449" s="1" t="s">
        <v>2405</v>
      </c>
      <c r="AC449" s="1" t="s">
        <v>131</v>
      </c>
      <c r="AD449" s="1" t="s">
        <v>2670</v>
      </c>
      <c r="AE449" s="1" t="s">
        <v>2715</v>
      </c>
      <c r="AF449" s="1" t="s">
        <v>2716</v>
      </c>
      <c r="AG449" s="1" t="s">
        <v>2717</v>
      </c>
      <c r="AH449" s="1">
        <v>6552</v>
      </c>
      <c r="AI449" s="1" t="s">
        <v>47</v>
      </c>
      <c r="AJ449" s="20">
        <v>1</v>
      </c>
      <c r="AK449" s="21">
        <v>0.5</v>
      </c>
      <c r="AL449" s="21">
        <v>0.5</v>
      </c>
      <c r="AM449" s="21">
        <v>0.5</v>
      </c>
      <c r="AN449" s="1" t="s">
        <v>48</v>
      </c>
      <c r="AO449" s="21">
        <v>46.25</v>
      </c>
      <c r="AP449" s="1" t="s">
        <v>49</v>
      </c>
      <c r="AQ449" s="1" t="s">
        <v>49</v>
      </c>
      <c r="AR449" s="1" t="s">
        <v>49</v>
      </c>
      <c r="AS449" s="1" t="s">
        <v>49</v>
      </c>
      <c r="AT449" s="1" t="s">
        <v>49</v>
      </c>
      <c r="AU449" s="1" t="s">
        <v>133</v>
      </c>
      <c r="AV449" s="1" t="s">
        <v>134</v>
      </c>
      <c r="AW449" s="1" t="s">
        <v>2718</v>
      </c>
      <c r="AX449" s="1" t="s">
        <v>47</v>
      </c>
      <c r="AY449" s="1" t="s">
        <v>50</v>
      </c>
      <c r="AZ449" s="1" t="s">
        <v>2719</v>
      </c>
      <c r="BA449" s="1" t="s">
        <v>2720</v>
      </c>
      <c r="BB449" s="1" t="s">
        <v>2720</v>
      </c>
      <c r="BC449" s="1" t="s">
        <v>252</v>
      </c>
      <c r="BD449" s="1" t="s">
        <v>253</v>
      </c>
      <c r="BE449" s="1" t="s">
        <v>135</v>
      </c>
      <c r="BF449" s="1" t="s">
        <v>52</v>
      </c>
      <c r="BG449" s="1" t="s">
        <v>53</v>
      </c>
      <c r="BH449" s="1" t="s">
        <v>47</v>
      </c>
      <c r="BI449" s="1" t="s">
        <v>159</v>
      </c>
    </row>
    <row r="450" spans="2:61" x14ac:dyDescent="0.25">
      <c r="B450" s="16">
        <f t="shared" si="105"/>
        <v>446</v>
      </c>
      <c r="C450" s="16" t="str">
        <f t="shared" si="106"/>
        <v>FRA</v>
      </c>
      <c r="D450" s="16" t="str">
        <f t="shared" si="107"/>
        <v>2025-08-17</v>
      </c>
      <c r="E450" s="16" t="str">
        <f t="shared" si="108"/>
        <v>72220339082</v>
      </c>
      <c r="F450" s="16" t="str">
        <f t="shared" si="109"/>
        <v>PDE026649263</v>
      </c>
      <c r="G450" s="16" t="str">
        <f t="shared" si="110"/>
        <v>구세나</v>
      </c>
      <c r="H450" s="16" t="str">
        <f t="shared" si="101"/>
        <v>일반(목록배제,Normal-Manifest Exception)</v>
      </c>
      <c r="I450" s="16">
        <f t="shared" si="111"/>
        <v>9.2100000000000009</v>
      </c>
      <c r="J450" s="16">
        <f t="shared" si="112"/>
        <v>1</v>
      </c>
      <c r="K450" s="43">
        <f t="shared" si="113"/>
        <v>0.5</v>
      </c>
      <c r="L450" s="43">
        <f t="shared" si="114"/>
        <v>0.3</v>
      </c>
      <c r="M450" s="43">
        <f t="shared" si="114"/>
        <v>0.5</v>
      </c>
      <c r="N450" s="43">
        <f t="shared" si="102"/>
        <v>0.5</v>
      </c>
      <c r="O450" s="23" t="str">
        <f t="shared" si="115"/>
        <v>PDE026649263</v>
      </c>
      <c r="P450" s="51">
        <f>VLOOKUP(C450,MAPPING!$B$24:$G$27,2,0)+(N450-0.5)/0.5*VLOOKUP(C450,MAPPING!$B$24:$G$27,4,0)</f>
        <v>6900</v>
      </c>
      <c r="Q450" s="72">
        <f>VLOOKUP(C450,MAPPING!$B$24:$G$27,6,0)</f>
        <v>3.401757367653961</v>
      </c>
      <c r="R450" s="105">
        <f>Q450*VLOOKUP(C450,MAPPING!$B$24:$H$27,7,0)</f>
        <v>5508.2615999999998</v>
      </c>
      <c r="S450" s="29">
        <f>VLOOKUP(H450,MAPPING!$B$3:$D$12,3,0)</f>
        <v>1100</v>
      </c>
      <c r="T450" s="67">
        <f t="shared" si="104"/>
        <v>0</v>
      </c>
      <c r="U450" s="75">
        <v>0</v>
      </c>
      <c r="V450" s="29">
        <f>(J450*VLOOKUP(M450/J450,MAPPING!$B$15:$C$22,2,10))</f>
        <v>0</v>
      </c>
      <c r="W450" s="100">
        <v>0</v>
      </c>
      <c r="X450" s="68">
        <f>IFERROR(IF($M450&lt;6.000001,0,VLOOKUP($M450,할증료!$B:$C,2,1)),0)</f>
        <v>0</v>
      </c>
      <c r="Y450" s="67">
        <v>0</v>
      </c>
      <c r="Z450" s="29">
        <f t="shared" si="103"/>
        <v>13508.2616</v>
      </c>
      <c r="AB450" s="1" t="s">
        <v>2405</v>
      </c>
      <c r="AC450" s="1" t="s">
        <v>131</v>
      </c>
      <c r="AD450" s="1" t="s">
        <v>2670</v>
      </c>
      <c r="AE450" s="1" t="s">
        <v>2721</v>
      </c>
      <c r="AF450" s="1" t="s">
        <v>2722</v>
      </c>
      <c r="AG450" s="1" t="s">
        <v>2723</v>
      </c>
      <c r="AH450" s="1">
        <v>3025</v>
      </c>
      <c r="AI450" s="1" t="s">
        <v>47</v>
      </c>
      <c r="AJ450" s="20">
        <v>1</v>
      </c>
      <c r="AK450" s="21">
        <v>0.5</v>
      </c>
      <c r="AL450" s="21">
        <v>0.3</v>
      </c>
      <c r="AM450" s="21">
        <v>0.5</v>
      </c>
      <c r="AN450" s="1" t="s">
        <v>54</v>
      </c>
      <c r="AO450" s="21">
        <v>9.2100000000000009</v>
      </c>
      <c r="AP450" s="1" t="s">
        <v>49</v>
      </c>
      <c r="AQ450" s="1" t="s">
        <v>49</v>
      </c>
      <c r="AR450" s="1" t="s">
        <v>49</v>
      </c>
      <c r="AS450" s="1" t="s">
        <v>49</v>
      </c>
      <c r="AT450" s="1" t="s">
        <v>49</v>
      </c>
      <c r="AU450" s="1" t="s">
        <v>133</v>
      </c>
      <c r="AV450" s="1" t="s">
        <v>134</v>
      </c>
      <c r="AW450" s="1" t="s">
        <v>2724</v>
      </c>
      <c r="AX450" s="1" t="s">
        <v>47</v>
      </c>
      <c r="AY450" s="1" t="s">
        <v>50</v>
      </c>
      <c r="AZ450" s="1" t="s">
        <v>2725</v>
      </c>
      <c r="BA450" s="1" t="s">
        <v>2726</v>
      </c>
      <c r="BB450" s="1" t="s">
        <v>2726</v>
      </c>
      <c r="BC450" s="1" t="s">
        <v>252</v>
      </c>
      <c r="BD450" s="1" t="s">
        <v>253</v>
      </c>
      <c r="BE450" s="1" t="s">
        <v>135</v>
      </c>
      <c r="BF450" s="1" t="s">
        <v>52</v>
      </c>
      <c r="BG450" s="1" t="s">
        <v>53</v>
      </c>
      <c r="BH450" s="1" t="s">
        <v>47</v>
      </c>
      <c r="BI450" s="1" t="s">
        <v>159</v>
      </c>
    </row>
    <row r="451" spans="2:61" x14ac:dyDescent="0.25">
      <c r="B451" s="16">
        <f t="shared" si="105"/>
        <v>447</v>
      </c>
      <c r="C451" s="16" t="str">
        <f t="shared" si="106"/>
        <v>FRA</v>
      </c>
      <c r="D451" s="16" t="str">
        <f t="shared" si="107"/>
        <v>2025-08-17</v>
      </c>
      <c r="E451" s="16" t="str">
        <f t="shared" si="108"/>
        <v>72220339082</v>
      </c>
      <c r="F451" s="16" t="str">
        <f t="shared" si="109"/>
        <v>PDE026649261</v>
      </c>
      <c r="G451" s="16" t="str">
        <f t="shared" si="110"/>
        <v>이승은</v>
      </c>
      <c r="H451" s="16" t="str">
        <f t="shared" si="101"/>
        <v>목록(Manifest)</v>
      </c>
      <c r="I451" s="16">
        <f t="shared" si="111"/>
        <v>13.88</v>
      </c>
      <c r="J451" s="16">
        <f t="shared" si="112"/>
        <v>1</v>
      </c>
      <c r="K451" s="43">
        <f t="shared" si="113"/>
        <v>0.5</v>
      </c>
      <c r="L451" s="43">
        <f t="shared" si="114"/>
        <v>0.3</v>
      </c>
      <c r="M451" s="43">
        <f t="shared" si="114"/>
        <v>0.5</v>
      </c>
      <c r="N451" s="43">
        <f t="shared" si="102"/>
        <v>0.5</v>
      </c>
      <c r="O451" s="23" t="str">
        <f t="shared" si="115"/>
        <v>PDE026649261</v>
      </c>
      <c r="P451" s="51">
        <f>VLOOKUP(C451,MAPPING!$B$24:$G$27,2,0)+(N451-0.5)/0.5*VLOOKUP(C451,MAPPING!$B$24:$G$27,4,0)</f>
        <v>6900</v>
      </c>
      <c r="Q451" s="72">
        <f>VLOOKUP(C451,MAPPING!$B$24:$G$27,6,0)</f>
        <v>3.401757367653961</v>
      </c>
      <c r="R451" s="105">
        <f>Q451*VLOOKUP(C451,MAPPING!$B$24:$H$27,7,0)</f>
        <v>5508.2615999999998</v>
      </c>
      <c r="S451" s="29">
        <f>VLOOKUP(H451,MAPPING!$B$3:$D$12,3,0)</f>
        <v>0</v>
      </c>
      <c r="T451" s="67">
        <f t="shared" si="104"/>
        <v>0</v>
      </c>
      <c r="U451" s="75">
        <v>0</v>
      </c>
      <c r="V451" s="29">
        <f>(J451*VLOOKUP(M451/J451,MAPPING!$B$15:$C$22,2,10))</f>
        <v>0</v>
      </c>
      <c r="W451" s="100">
        <v>0</v>
      </c>
      <c r="X451" s="68">
        <f>IFERROR(IF($M451&lt;6.000001,0,VLOOKUP($M451,할증료!$B:$C,2,1)),0)</f>
        <v>0</v>
      </c>
      <c r="Y451" s="67">
        <v>0</v>
      </c>
      <c r="Z451" s="29">
        <f t="shared" si="103"/>
        <v>12408.2616</v>
      </c>
      <c r="AB451" s="1" t="s">
        <v>2405</v>
      </c>
      <c r="AC451" s="1" t="s">
        <v>131</v>
      </c>
      <c r="AD451" s="1" t="s">
        <v>2670</v>
      </c>
      <c r="AE451" s="1" t="s">
        <v>2727</v>
      </c>
      <c r="AF451" s="1" t="s">
        <v>2728</v>
      </c>
      <c r="AG451" s="1" t="s">
        <v>2729</v>
      </c>
      <c r="AH451" s="1">
        <v>7324</v>
      </c>
      <c r="AI451" s="1" t="s">
        <v>47</v>
      </c>
      <c r="AJ451" s="20">
        <v>1</v>
      </c>
      <c r="AK451" s="21">
        <v>0.5</v>
      </c>
      <c r="AL451" s="21">
        <v>0.3</v>
      </c>
      <c r="AM451" s="21">
        <v>0.5</v>
      </c>
      <c r="AN451" s="1" t="s">
        <v>48</v>
      </c>
      <c r="AO451" s="21">
        <v>13.88</v>
      </c>
      <c r="AP451" s="1" t="s">
        <v>49</v>
      </c>
      <c r="AQ451" s="1" t="s">
        <v>49</v>
      </c>
      <c r="AR451" s="1" t="s">
        <v>49</v>
      </c>
      <c r="AS451" s="1" t="s">
        <v>49</v>
      </c>
      <c r="AT451" s="1" t="s">
        <v>49</v>
      </c>
      <c r="AU451" s="1" t="s">
        <v>133</v>
      </c>
      <c r="AV451" s="1" t="s">
        <v>134</v>
      </c>
      <c r="AW451" s="1" t="s">
        <v>2730</v>
      </c>
      <c r="AX451" s="1" t="s">
        <v>47</v>
      </c>
      <c r="AY451" s="1" t="s">
        <v>50</v>
      </c>
      <c r="AZ451" s="1" t="s">
        <v>2731</v>
      </c>
      <c r="BA451" s="1" t="s">
        <v>2732</v>
      </c>
      <c r="BB451" s="1" t="s">
        <v>2732</v>
      </c>
      <c r="BC451" s="1" t="s">
        <v>252</v>
      </c>
      <c r="BD451" s="1" t="s">
        <v>253</v>
      </c>
      <c r="BE451" s="1" t="s">
        <v>135</v>
      </c>
      <c r="BF451" s="1" t="s">
        <v>52</v>
      </c>
      <c r="BG451" s="1" t="s">
        <v>53</v>
      </c>
      <c r="BH451" s="1" t="s">
        <v>47</v>
      </c>
      <c r="BI451" s="1" t="s">
        <v>159</v>
      </c>
    </row>
    <row r="452" spans="2:61" x14ac:dyDescent="0.25">
      <c r="B452" s="16">
        <f t="shared" si="105"/>
        <v>448</v>
      </c>
      <c r="C452" s="16" t="str">
        <f t="shared" si="106"/>
        <v>FRA</v>
      </c>
      <c r="D452" s="16" t="str">
        <f t="shared" si="107"/>
        <v>2025-08-17</v>
      </c>
      <c r="E452" s="16" t="str">
        <f t="shared" si="108"/>
        <v>72220339082</v>
      </c>
      <c r="F452" s="16" t="str">
        <f t="shared" si="109"/>
        <v>PDE026649249</v>
      </c>
      <c r="G452" s="16" t="str">
        <f t="shared" si="110"/>
        <v>KIM BARRY WH</v>
      </c>
      <c r="H452" s="16" t="str">
        <f t="shared" ref="H452:H515" si="116">AN452</f>
        <v>일반(목록배제,Normal-Manifest Exception)</v>
      </c>
      <c r="I452" s="16">
        <f t="shared" si="111"/>
        <v>114.29</v>
      </c>
      <c r="J452" s="16">
        <f t="shared" si="112"/>
        <v>1</v>
      </c>
      <c r="K452" s="43">
        <f t="shared" si="113"/>
        <v>3</v>
      </c>
      <c r="L452" s="43">
        <f t="shared" si="114"/>
        <v>1.5</v>
      </c>
      <c r="M452" s="43">
        <f t="shared" si="114"/>
        <v>3</v>
      </c>
      <c r="N452" s="43">
        <f t="shared" ref="N452:N515" si="117">CEILING(M452,0.5)</f>
        <v>3</v>
      </c>
      <c r="O452" s="23" t="str">
        <f t="shared" si="115"/>
        <v>PDE026649249</v>
      </c>
      <c r="P452" s="51">
        <f>VLOOKUP(C452,MAPPING!$B$24:$G$27,2,0)+(N452-0.5)/0.5*VLOOKUP(C452,MAPPING!$B$24:$G$27,4,0)</f>
        <v>19150</v>
      </c>
      <c r="Q452" s="72">
        <f>VLOOKUP(C452,MAPPING!$B$24:$G$27,6,0)</f>
        <v>3.401757367653961</v>
      </c>
      <c r="R452" s="105">
        <f>Q452*VLOOKUP(C452,MAPPING!$B$24:$H$27,7,0)</f>
        <v>5508.2615999999998</v>
      </c>
      <c r="S452" s="29">
        <f>VLOOKUP(H452,MAPPING!$B$3:$D$12,3,0)</f>
        <v>1100</v>
      </c>
      <c r="T452" s="67">
        <f t="shared" si="104"/>
        <v>0</v>
      </c>
      <c r="U452" s="75">
        <v>0</v>
      </c>
      <c r="V452" s="29">
        <f>(J452*VLOOKUP(M452/J452,MAPPING!$B$15:$C$22,2,10))</f>
        <v>550</v>
      </c>
      <c r="W452" s="100">
        <v>0</v>
      </c>
      <c r="X452" s="68">
        <f>IFERROR(IF($M452&lt;6.000001,0,VLOOKUP($M452,할증료!$B:$C,2,1)),0)</f>
        <v>0</v>
      </c>
      <c r="Y452" s="67">
        <v>0</v>
      </c>
      <c r="Z452" s="29">
        <f t="shared" ref="Z452:Z515" si="118">SUM(R452:Y452)+P452</f>
        <v>26308.261599999998</v>
      </c>
      <c r="AB452" s="1" t="s">
        <v>2405</v>
      </c>
      <c r="AC452" s="1" t="s">
        <v>131</v>
      </c>
      <c r="AD452" s="1" t="s">
        <v>2670</v>
      </c>
      <c r="AE452" s="1" t="s">
        <v>2733</v>
      </c>
      <c r="AF452" s="1" t="s">
        <v>2734</v>
      </c>
      <c r="AG452" s="1" t="s">
        <v>2735</v>
      </c>
      <c r="AH452" s="1">
        <v>10942</v>
      </c>
      <c r="AI452" s="1" t="s">
        <v>2736</v>
      </c>
      <c r="AJ452" s="20">
        <v>1</v>
      </c>
      <c r="AK452" s="21">
        <v>3</v>
      </c>
      <c r="AL452" s="21">
        <v>1.5</v>
      </c>
      <c r="AM452" s="21">
        <v>3</v>
      </c>
      <c r="AN452" s="1" t="s">
        <v>54</v>
      </c>
      <c r="AO452" s="21">
        <v>114.29</v>
      </c>
      <c r="AP452" s="1" t="s">
        <v>49</v>
      </c>
      <c r="AQ452" s="1" t="s">
        <v>49</v>
      </c>
      <c r="AR452" s="1" t="s">
        <v>49</v>
      </c>
      <c r="AS452" s="1" t="s">
        <v>49</v>
      </c>
      <c r="AT452" s="1" t="s">
        <v>49</v>
      </c>
      <c r="AU452" s="1" t="s">
        <v>133</v>
      </c>
      <c r="AV452" s="1" t="s">
        <v>134</v>
      </c>
      <c r="AW452" s="1" t="s">
        <v>2737</v>
      </c>
      <c r="AX452" s="1" t="s">
        <v>47</v>
      </c>
      <c r="AY452" s="1" t="s">
        <v>50</v>
      </c>
      <c r="AZ452" s="1" t="s">
        <v>2738</v>
      </c>
      <c r="BA452" s="1" t="s">
        <v>2739</v>
      </c>
      <c r="BB452" s="1" t="s">
        <v>2739</v>
      </c>
      <c r="BC452" s="1" t="s">
        <v>252</v>
      </c>
      <c r="BD452" s="1" t="s">
        <v>253</v>
      </c>
      <c r="BE452" s="1" t="s">
        <v>135</v>
      </c>
      <c r="BF452" s="1" t="s">
        <v>52</v>
      </c>
      <c r="BG452" s="1" t="s">
        <v>53</v>
      </c>
      <c r="BH452" s="1" t="s">
        <v>47</v>
      </c>
      <c r="BI452" s="1" t="s">
        <v>159</v>
      </c>
    </row>
    <row r="453" spans="2:61" x14ac:dyDescent="0.25">
      <c r="B453" s="16">
        <f t="shared" si="105"/>
        <v>449</v>
      </c>
      <c r="C453" s="16" t="str">
        <f t="shared" si="106"/>
        <v>FRA</v>
      </c>
      <c r="D453" s="16" t="str">
        <f t="shared" si="107"/>
        <v>2025-08-17</v>
      </c>
      <c r="E453" s="16" t="str">
        <f t="shared" si="108"/>
        <v>72220339082</v>
      </c>
      <c r="F453" s="16" t="str">
        <f t="shared" si="109"/>
        <v>PDE026649241</v>
      </c>
      <c r="G453" s="16" t="str">
        <f t="shared" si="110"/>
        <v>장지수</v>
      </c>
      <c r="H453" s="16" t="str">
        <f t="shared" si="116"/>
        <v>목록취하(허용배제,Manifest-Drop)</v>
      </c>
      <c r="I453" s="16">
        <f t="shared" si="111"/>
        <v>65.27</v>
      </c>
      <c r="J453" s="16">
        <f t="shared" si="112"/>
        <v>1</v>
      </c>
      <c r="K453" s="43">
        <f t="shared" si="113"/>
        <v>4.5</v>
      </c>
      <c r="L453" s="43">
        <f t="shared" si="114"/>
        <v>7.5</v>
      </c>
      <c r="M453" s="43">
        <f t="shared" si="114"/>
        <v>7.5</v>
      </c>
      <c r="N453" s="43">
        <f t="shared" si="117"/>
        <v>7.5</v>
      </c>
      <c r="O453" s="23" t="str">
        <f t="shared" si="115"/>
        <v>PDE026649241</v>
      </c>
      <c r="P453" s="51">
        <f>VLOOKUP(C453,MAPPING!$B$24:$G$27,2,0)+(N453-0.5)/0.5*VLOOKUP(C453,MAPPING!$B$24:$G$27,4,0)</f>
        <v>41200</v>
      </c>
      <c r="Q453" s="72">
        <f>VLOOKUP(C453,MAPPING!$B$24:$G$27,6,0)</f>
        <v>3.401757367653961</v>
      </c>
      <c r="R453" s="105">
        <f>Q453*VLOOKUP(C453,MAPPING!$B$24:$H$27,7,0)</f>
        <v>5508.2615999999998</v>
      </c>
      <c r="S453" s="29">
        <f>VLOOKUP(H453,MAPPING!$B$3:$D$12,3,0)</f>
        <v>1100</v>
      </c>
      <c r="T453" s="67">
        <f t="shared" ref="T453:T516" si="119">2500*(J453-1)</f>
        <v>0</v>
      </c>
      <c r="U453" s="75">
        <v>0</v>
      </c>
      <c r="V453" s="29">
        <f>(J453*VLOOKUP(M453/J453,MAPPING!$B$15:$C$22,2,10))</f>
        <v>1200</v>
      </c>
      <c r="W453" s="100">
        <v>0</v>
      </c>
      <c r="X453" s="68">
        <f>IFERROR(IF($M453&lt;6.000001,0,VLOOKUP($M453,할증료!$B:$C,2,1)),0)</f>
        <v>200</v>
      </c>
      <c r="Y453" s="67">
        <v>0</v>
      </c>
      <c r="Z453" s="29">
        <f t="shared" si="118"/>
        <v>49208.261599999998</v>
      </c>
      <c r="AB453" s="1" t="s">
        <v>2405</v>
      </c>
      <c r="AC453" s="1" t="s">
        <v>131</v>
      </c>
      <c r="AD453" s="1" t="s">
        <v>2670</v>
      </c>
      <c r="AE453" s="1" t="s">
        <v>2740</v>
      </c>
      <c r="AF453" s="1" t="s">
        <v>988</v>
      </c>
      <c r="AG453" s="1" t="s">
        <v>989</v>
      </c>
      <c r="AH453" s="1">
        <v>5673</v>
      </c>
      <c r="AI453" s="1" t="s">
        <v>2741</v>
      </c>
      <c r="AJ453" s="20">
        <v>1</v>
      </c>
      <c r="AK453" s="21">
        <v>4.5</v>
      </c>
      <c r="AL453" s="21">
        <v>7.5</v>
      </c>
      <c r="AM453" s="21">
        <v>7.5</v>
      </c>
      <c r="AN453" s="1" t="s">
        <v>148</v>
      </c>
      <c r="AO453" s="21">
        <v>65.27</v>
      </c>
      <c r="AP453" s="1" t="s">
        <v>49</v>
      </c>
      <c r="AQ453" s="1" t="s">
        <v>49</v>
      </c>
      <c r="AR453" s="1" t="s">
        <v>49</v>
      </c>
      <c r="AS453" s="1" t="s">
        <v>49</v>
      </c>
      <c r="AT453" s="1" t="s">
        <v>49</v>
      </c>
      <c r="AU453" s="1" t="s">
        <v>133</v>
      </c>
      <c r="AV453" s="1" t="s">
        <v>134</v>
      </c>
      <c r="AW453" s="1" t="s">
        <v>990</v>
      </c>
      <c r="AX453" s="1" t="s">
        <v>47</v>
      </c>
      <c r="AY453" s="1" t="s">
        <v>50</v>
      </c>
      <c r="AZ453" s="1" t="s">
        <v>2742</v>
      </c>
      <c r="BA453" s="1" t="s">
        <v>2743</v>
      </c>
      <c r="BB453" s="1" t="s">
        <v>2743</v>
      </c>
      <c r="BC453" s="1" t="s">
        <v>252</v>
      </c>
      <c r="BD453" s="1" t="s">
        <v>253</v>
      </c>
      <c r="BE453" s="1" t="s">
        <v>135</v>
      </c>
      <c r="BF453" s="1" t="s">
        <v>52</v>
      </c>
      <c r="BG453" s="1" t="s">
        <v>53</v>
      </c>
      <c r="BH453" s="1" t="s">
        <v>47</v>
      </c>
      <c r="BI453" s="1" t="s">
        <v>159</v>
      </c>
    </row>
    <row r="454" spans="2:61" x14ac:dyDescent="0.25">
      <c r="B454" s="16">
        <f t="shared" ref="B454:B517" si="120">B453+1</f>
        <v>450</v>
      </c>
      <c r="C454" s="16" t="str">
        <f t="shared" ref="C454:C517" si="121">AC454</f>
        <v>FRA</v>
      </c>
      <c r="D454" s="16" t="str">
        <f t="shared" ref="D454:D517" si="122">AB454</f>
        <v>2025-08-17</v>
      </c>
      <c r="E454" s="16" t="str">
        <f t="shared" ref="E454:E517" si="123">AD454</f>
        <v>72220339082</v>
      </c>
      <c r="F454" s="16" t="str">
        <f t="shared" ref="F454:F517" si="124">AE454</f>
        <v>PDE026649307</v>
      </c>
      <c r="G454" s="16" t="str">
        <f t="shared" ref="G454:G517" si="125">AF454</f>
        <v>황인철</v>
      </c>
      <c r="H454" s="16" t="str">
        <f t="shared" si="116"/>
        <v>일반(목록배제,Normal-Manifest Exception)</v>
      </c>
      <c r="I454" s="16">
        <f t="shared" ref="I454:I517" si="126">AO454</f>
        <v>134.05000000000001</v>
      </c>
      <c r="J454" s="16">
        <f t="shared" ref="J454:J517" si="127">AJ454</f>
        <v>1</v>
      </c>
      <c r="K454" s="43">
        <f t="shared" ref="K454:K517" si="128">AK454</f>
        <v>0.5</v>
      </c>
      <c r="L454" s="43">
        <f t="shared" ref="L454:M517" si="129">AL454</f>
        <v>0.4</v>
      </c>
      <c r="M454" s="43">
        <f t="shared" si="129"/>
        <v>0.5</v>
      </c>
      <c r="N454" s="43">
        <f t="shared" si="117"/>
        <v>0.5</v>
      </c>
      <c r="O454" s="23" t="str">
        <f t="shared" ref="O454:O517" si="130">AE454</f>
        <v>PDE026649307</v>
      </c>
      <c r="P454" s="51">
        <f>VLOOKUP(C454,MAPPING!$B$24:$G$27,2,0)+(N454-0.5)/0.5*VLOOKUP(C454,MAPPING!$B$24:$G$27,4,0)</f>
        <v>6900</v>
      </c>
      <c r="Q454" s="72">
        <f>VLOOKUP(C454,MAPPING!$B$24:$G$27,6,0)</f>
        <v>3.401757367653961</v>
      </c>
      <c r="R454" s="105">
        <f>Q454*VLOOKUP(C454,MAPPING!$B$24:$H$27,7,0)</f>
        <v>5508.2615999999998</v>
      </c>
      <c r="S454" s="29">
        <f>VLOOKUP(H454,MAPPING!$B$3:$D$12,3,0)</f>
        <v>1100</v>
      </c>
      <c r="T454" s="67">
        <f t="shared" si="119"/>
        <v>0</v>
      </c>
      <c r="U454" s="75">
        <v>0</v>
      </c>
      <c r="V454" s="29">
        <f>(J454*VLOOKUP(M454/J454,MAPPING!$B$15:$C$22,2,10))</f>
        <v>0</v>
      </c>
      <c r="W454" s="100">
        <v>0</v>
      </c>
      <c r="X454" s="68">
        <f>IFERROR(IF($M454&lt;6.000001,0,VLOOKUP($M454,할증료!$B:$C,2,1)),0)</f>
        <v>0</v>
      </c>
      <c r="Y454" s="67">
        <v>0</v>
      </c>
      <c r="Z454" s="29">
        <f t="shared" si="118"/>
        <v>13508.2616</v>
      </c>
      <c r="AB454" s="1" t="s">
        <v>2405</v>
      </c>
      <c r="AC454" s="1" t="s">
        <v>131</v>
      </c>
      <c r="AD454" s="1" t="s">
        <v>2670</v>
      </c>
      <c r="AE454" s="1" t="s">
        <v>2744</v>
      </c>
      <c r="AF454" s="1" t="s">
        <v>322</v>
      </c>
      <c r="AG454" s="1" t="s">
        <v>324</v>
      </c>
      <c r="AH454" s="1">
        <v>14574</v>
      </c>
      <c r="AI454" s="1" t="s">
        <v>295</v>
      </c>
      <c r="AJ454" s="20">
        <v>1</v>
      </c>
      <c r="AK454" s="21">
        <v>0.5</v>
      </c>
      <c r="AL454" s="21">
        <v>0.4</v>
      </c>
      <c r="AM454" s="21">
        <v>0.5</v>
      </c>
      <c r="AN454" s="1" t="s">
        <v>54</v>
      </c>
      <c r="AO454" s="21">
        <v>134.05000000000001</v>
      </c>
      <c r="AP454" s="1" t="s">
        <v>49</v>
      </c>
      <c r="AQ454" s="1" t="s">
        <v>49</v>
      </c>
      <c r="AR454" s="1" t="s">
        <v>49</v>
      </c>
      <c r="AS454" s="1" t="s">
        <v>49</v>
      </c>
      <c r="AT454" s="1" t="s">
        <v>49</v>
      </c>
      <c r="AU454" s="1" t="s">
        <v>133</v>
      </c>
      <c r="AV454" s="1" t="s">
        <v>134</v>
      </c>
      <c r="AW454" s="1" t="s">
        <v>323</v>
      </c>
      <c r="AX454" s="1" t="s">
        <v>47</v>
      </c>
      <c r="AY454" s="1" t="s">
        <v>50</v>
      </c>
      <c r="AZ454" s="1" t="s">
        <v>2745</v>
      </c>
      <c r="BA454" s="1" t="s">
        <v>2746</v>
      </c>
      <c r="BB454" s="1" t="s">
        <v>2746</v>
      </c>
      <c r="BC454" s="1" t="s">
        <v>252</v>
      </c>
      <c r="BD454" s="1" t="s">
        <v>253</v>
      </c>
      <c r="BE454" s="1" t="s">
        <v>135</v>
      </c>
      <c r="BF454" s="1" t="s">
        <v>52</v>
      </c>
      <c r="BG454" s="1" t="s">
        <v>53</v>
      </c>
      <c r="BH454" s="1" t="s">
        <v>47</v>
      </c>
      <c r="BI454" s="1" t="s">
        <v>159</v>
      </c>
    </row>
    <row r="455" spans="2:61" x14ac:dyDescent="0.25">
      <c r="B455" s="16">
        <f t="shared" si="120"/>
        <v>451</v>
      </c>
      <c r="C455" s="16" t="str">
        <f t="shared" si="121"/>
        <v>FRA</v>
      </c>
      <c r="D455" s="16" t="str">
        <f t="shared" si="122"/>
        <v>2025-08-17</v>
      </c>
      <c r="E455" s="16" t="str">
        <f t="shared" si="123"/>
        <v>72220339082</v>
      </c>
      <c r="F455" s="16" t="str">
        <f t="shared" si="124"/>
        <v>PDE026649305</v>
      </c>
      <c r="G455" s="16" t="str">
        <f t="shared" si="125"/>
        <v>정미영</v>
      </c>
      <c r="H455" s="16" t="str">
        <f t="shared" si="116"/>
        <v>일반(목록배제,Normal-Manifest Exception)</v>
      </c>
      <c r="I455" s="16">
        <f t="shared" si="126"/>
        <v>69.239999999999995</v>
      </c>
      <c r="J455" s="16">
        <f t="shared" si="127"/>
        <v>1</v>
      </c>
      <c r="K455" s="43">
        <f t="shared" si="128"/>
        <v>0.5</v>
      </c>
      <c r="L455" s="43">
        <f t="shared" si="129"/>
        <v>0.5</v>
      </c>
      <c r="M455" s="43">
        <f t="shared" si="129"/>
        <v>0.5</v>
      </c>
      <c r="N455" s="43">
        <f t="shared" si="117"/>
        <v>0.5</v>
      </c>
      <c r="O455" s="23" t="str">
        <f t="shared" si="130"/>
        <v>PDE026649305</v>
      </c>
      <c r="P455" s="51">
        <f>VLOOKUP(C455,MAPPING!$B$24:$G$27,2,0)+(N455-0.5)/0.5*VLOOKUP(C455,MAPPING!$B$24:$G$27,4,0)</f>
        <v>6900</v>
      </c>
      <c r="Q455" s="72">
        <f>VLOOKUP(C455,MAPPING!$B$24:$G$27,6,0)</f>
        <v>3.401757367653961</v>
      </c>
      <c r="R455" s="105">
        <f>Q455*VLOOKUP(C455,MAPPING!$B$24:$H$27,7,0)</f>
        <v>5508.2615999999998</v>
      </c>
      <c r="S455" s="29">
        <f>VLOOKUP(H455,MAPPING!$B$3:$D$12,3,0)</f>
        <v>1100</v>
      </c>
      <c r="T455" s="67">
        <f t="shared" si="119"/>
        <v>0</v>
      </c>
      <c r="U455" s="75">
        <v>0</v>
      </c>
      <c r="V455" s="29">
        <f>(J455*VLOOKUP(M455/J455,MAPPING!$B$15:$C$22,2,10))</f>
        <v>0</v>
      </c>
      <c r="W455" s="100">
        <v>0</v>
      </c>
      <c r="X455" s="68">
        <f>IFERROR(IF($M455&lt;6.000001,0,VLOOKUP($M455,할증료!$B:$C,2,1)),0)</f>
        <v>0</v>
      </c>
      <c r="Y455" s="67">
        <v>0</v>
      </c>
      <c r="Z455" s="29">
        <f t="shared" si="118"/>
        <v>13508.2616</v>
      </c>
      <c r="AB455" s="1" t="s">
        <v>2405</v>
      </c>
      <c r="AC455" s="1" t="s">
        <v>131</v>
      </c>
      <c r="AD455" s="1" t="s">
        <v>2670</v>
      </c>
      <c r="AE455" s="1" t="s">
        <v>2747</v>
      </c>
      <c r="AF455" s="1" t="s">
        <v>462</v>
      </c>
      <c r="AG455" s="1" t="s">
        <v>463</v>
      </c>
      <c r="AH455" s="1">
        <v>15011</v>
      </c>
      <c r="AI455" s="1" t="s">
        <v>47</v>
      </c>
      <c r="AJ455" s="20">
        <v>1</v>
      </c>
      <c r="AK455" s="21">
        <v>0.5</v>
      </c>
      <c r="AL455" s="21">
        <v>0.5</v>
      </c>
      <c r="AM455" s="21">
        <v>0.5</v>
      </c>
      <c r="AN455" s="1" t="s">
        <v>54</v>
      </c>
      <c r="AO455" s="21">
        <v>69.239999999999995</v>
      </c>
      <c r="AP455" s="1" t="s">
        <v>49</v>
      </c>
      <c r="AQ455" s="1" t="s">
        <v>49</v>
      </c>
      <c r="AR455" s="1" t="s">
        <v>49</v>
      </c>
      <c r="AS455" s="1" t="s">
        <v>49</v>
      </c>
      <c r="AT455" s="1" t="s">
        <v>49</v>
      </c>
      <c r="AU455" s="1" t="s">
        <v>133</v>
      </c>
      <c r="AV455" s="1" t="s">
        <v>134</v>
      </c>
      <c r="AW455" s="1" t="s">
        <v>188</v>
      </c>
      <c r="AX455" s="1" t="s">
        <v>47</v>
      </c>
      <c r="AY455" s="1" t="s">
        <v>50</v>
      </c>
      <c r="AZ455" s="1" t="s">
        <v>2748</v>
      </c>
      <c r="BA455" s="1" t="s">
        <v>2749</v>
      </c>
      <c r="BB455" s="1" t="s">
        <v>2749</v>
      </c>
      <c r="BC455" s="1" t="s">
        <v>252</v>
      </c>
      <c r="BD455" s="1" t="s">
        <v>253</v>
      </c>
      <c r="BE455" s="1" t="s">
        <v>135</v>
      </c>
      <c r="BF455" s="1" t="s">
        <v>52</v>
      </c>
      <c r="BG455" s="1" t="s">
        <v>53</v>
      </c>
      <c r="BH455" s="1" t="s">
        <v>47</v>
      </c>
      <c r="BI455" s="1" t="s">
        <v>159</v>
      </c>
    </row>
    <row r="456" spans="2:61" x14ac:dyDescent="0.25">
      <c r="B456" s="16">
        <f t="shared" si="120"/>
        <v>452</v>
      </c>
      <c r="C456" s="16" t="str">
        <f t="shared" si="121"/>
        <v>FRA</v>
      </c>
      <c r="D456" s="16" t="str">
        <f t="shared" si="122"/>
        <v>2025-08-17</v>
      </c>
      <c r="E456" s="16" t="str">
        <f t="shared" si="123"/>
        <v>72220339082</v>
      </c>
      <c r="F456" s="16" t="str">
        <f t="shared" si="124"/>
        <v>PDE026649302</v>
      </c>
      <c r="G456" s="16" t="str">
        <f t="shared" si="125"/>
        <v>김인애</v>
      </c>
      <c r="H456" s="16" t="str">
        <f t="shared" si="116"/>
        <v>목록(Manifest)</v>
      </c>
      <c r="I456" s="16">
        <f t="shared" si="126"/>
        <v>93.29</v>
      </c>
      <c r="J456" s="16">
        <f t="shared" si="127"/>
        <v>1</v>
      </c>
      <c r="K456" s="43">
        <f t="shared" si="128"/>
        <v>1</v>
      </c>
      <c r="L456" s="43">
        <f t="shared" si="129"/>
        <v>0.5</v>
      </c>
      <c r="M456" s="43">
        <f t="shared" si="129"/>
        <v>1</v>
      </c>
      <c r="N456" s="43">
        <f t="shared" si="117"/>
        <v>1</v>
      </c>
      <c r="O456" s="23" t="str">
        <f t="shared" si="130"/>
        <v>PDE026649302</v>
      </c>
      <c r="P456" s="51">
        <f>VLOOKUP(C456,MAPPING!$B$24:$G$27,2,0)+(N456-0.5)/0.5*VLOOKUP(C456,MAPPING!$B$24:$G$27,4,0)</f>
        <v>9350</v>
      </c>
      <c r="Q456" s="72">
        <f>VLOOKUP(C456,MAPPING!$B$24:$G$27,6,0)</f>
        <v>3.401757367653961</v>
      </c>
      <c r="R456" s="105">
        <f>Q456*VLOOKUP(C456,MAPPING!$B$24:$H$27,7,0)</f>
        <v>5508.2615999999998</v>
      </c>
      <c r="S456" s="29">
        <f>VLOOKUP(H456,MAPPING!$B$3:$D$12,3,0)</f>
        <v>0</v>
      </c>
      <c r="T456" s="67">
        <f t="shared" si="119"/>
        <v>0</v>
      </c>
      <c r="U456" s="75">
        <v>0</v>
      </c>
      <c r="V456" s="29">
        <f>(J456*VLOOKUP(M456/J456,MAPPING!$B$15:$C$22,2,10))</f>
        <v>0</v>
      </c>
      <c r="W456" s="100">
        <v>0</v>
      </c>
      <c r="X456" s="68">
        <f>IFERROR(IF($M456&lt;6.000001,0,VLOOKUP($M456,할증료!$B:$C,2,1)),0)</f>
        <v>0</v>
      </c>
      <c r="Y456" s="67">
        <v>0</v>
      </c>
      <c r="Z456" s="29">
        <f t="shared" si="118"/>
        <v>14858.2616</v>
      </c>
      <c r="AB456" s="1" t="s">
        <v>2405</v>
      </c>
      <c r="AC456" s="1" t="s">
        <v>131</v>
      </c>
      <c r="AD456" s="1" t="s">
        <v>2670</v>
      </c>
      <c r="AE456" s="1" t="s">
        <v>2750</v>
      </c>
      <c r="AF456" s="1" t="s">
        <v>2751</v>
      </c>
      <c r="AG456" s="1" t="s">
        <v>2752</v>
      </c>
      <c r="AH456" s="1">
        <v>12948</v>
      </c>
      <c r="AI456" s="1" t="s">
        <v>47</v>
      </c>
      <c r="AJ456" s="20">
        <v>1</v>
      </c>
      <c r="AK456" s="21">
        <v>1</v>
      </c>
      <c r="AL456" s="21">
        <v>0.5</v>
      </c>
      <c r="AM456" s="21">
        <v>1</v>
      </c>
      <c r="AN456" s="1" t="s">
        <v>48</v>
      </c>
      <c r="AO456" s="21">
        <v>93.29</v>
      </c>
      <c r="AP456" s="1" t="s">
        <v>49</v>
      </c>
      <c r="AQ456" s="1" t="s">
        <v>49</v>
      </c>
      <c r="AR456" s="1" t="s">
        <v>49</v>
      </c>
      <c r="AS456" s="1" t="s">
        <v>49</v>
      </c>
      <c r="AT456" s="1" t="s">
        <v>49</v>
      </c>
      <c r="AU456" s="1" t="s">
        <v>133</v>
      </c>
      <c r="AV456" s="1" t="s">
        <v>134</v>
      </c>
      <c r="AW456" s="1" t="s">
        <v>2031</v>
      </c>
      <c r="AX456" s="1" t="s">
        <v>47</v>
      </c>
      <c r="AY456" s="1" t="s">
        <v>50</v>
      </c>
      <c r="AZ456" s="1" t="s">
        <v>2753</v>
      </c>
      <c r="BA456" s="1" t="s">
        <v>2754</v>
      </c>
      <c r="BB456" s="1" t="s">
        <v>2754</v>
      </c>
      <c r="BC456" s="1" t="s">
        <v>252</v>
      </c>
      <c r="BD456" s="1" t="s">
        <v>253</v>
      </c>
      <c r="BE456" s="1" t="s">
        <v>135</v>
      </c>
      <c r="BF456" s="1" t="s">
        <v>52</v>
      </c>
      <c r="BG456" s="1" t="s">
        <v>53</v>
      </c>
      <c r="BH456" s="1" t="s">
        <v>47</v>
      </c>
      <c r="BI456" s="1" t="s">
        <v>159</v>
      </c>
    </row>
    <row r="457" spans="2:61" x14ac:dyDescent="0.25">
      <c r="B457" s="16">
        <f t="shared" si="120"/>
        <v>453</v>
      </c>
      <c r="C457" s="16" t="str">
        <f t="shared" si="121"/>
        <v>FRA</v>
      </c>
      <c r="D457" s="16" t="str">
        <f t="shared" si="122"/>
        <v>2025-08-17</v>
      </c>
      <c r="E457" s="16" t="str">
        <f t="shared" si="123"/>
        <v>72220339082</v>
      </c>
      <c r="F457" s="16" t="str">
        <f t="shared" si="124"/>
        <v>PDE026649300</v>
      </c>
      <c r="G457" s="16" t="str">
        <f t="shared" si="125"/>
        <v>박예인</v>
      </c>
      <c r="H457" s="16" t="str">
        <f t="shared" si="116"/>
        <v>목록(Manifest)</v>
      </c>
      <c r="I457" s="16">
        <f t="shared" si="126"/>
        <v>93.29</v>
      </c>
      <c r="J457" s="16">
        <f t="shared" si="127"/>
        <v>1</v>
      </c>
      <c r="K457" s="43">
        <f t="shared" si="128"/>
        <v>1</v>
      </c>
      <c r="L457" s="43">
        <f t="shared" si="129"/>
        <v>0.5</v>
      </c>
      <c r="M457" s="43">
        <f t="shared" si="129"/>
        <v>1</v>
      </c>
      <c r="N457" s="43">
        <f t="shared" si="117"/>
        <v>1</v>
      </c>
      <c r="O457" s="23" t="str">
        <f t="shared" si="130"/>
        <v>PDE026649300</v>
      </c>
      <c r="P457" s="51">
        <f>VLOOKUP(C457,MAPPING!$B$24:$G$27,2,0)+(N457-0.5)/0.5*VLOOKUP(C457,MAPPING!$B$24:$G$27,4,0)</f>
        <v>9350</v>
      </c>
      <c r="Q457" s="72">
        <f>VLOOKUP(C457,MAPPING!$B$24:$G$27,6,0)</f>
        <v>3.401757367653961</v>
      </c>
      <c r="R457" s="105">
        <f>Q457*VLOOKUP(C457,MAPPING!$B$24:$H$27,7,0)</f>
        <v>5508.2615999999998</v>
      </c>
      <c r="S457" s="29">
        <f>VLOOKUP(H457,MAPPING!$B$3:$D$12,3,0)</f>
        <v>0</v>
      </c>
      <c r="T457" s="67">
        <f t="shared" si="119"/>
        <v>0</v>
      </c>
      <c r="U457" s="75">
        <v>0</v>
      </c>
      <c r="V457" s="29">
        <f>(J457*VLOOKUP(M457/J457,MAPPING!$B$15:$C$22,2,10))</f>
        <v>0</v>
      </c>
      <c r="W457" s="100">
        <v>0</v>
      </c>
      <c r="X457" s="68">
        <f>IFERROR(IF($M457&lt;6.000001,0,VLOOKUP($M457,할증료!$B:$C,2,1)),0)</f>
        <v>0</v>
      </c>
      <c r="Y457" s="67">
        <v>0</v>
      </c>
      <c r="Z457" s="29">
        <f t="shared" si="118"/>
        <v>14858.2616</v>
      </c>
      <c r="AB457" s="1" t="s">
        <v>2405</v>
      </c>
      <c r="AC457" s="1" t="s">
        <v>131</v>
      </c>
      <c r="AD457" s="1" t="s">
        <v>2670</v>
      </c>
      <c r="AE457" s="1" t="s">
        <v>2755</v>
      </c>
      <c r="AF457" s="1" t="s">
        <v>2756</v>
      </c>
      <c r="AG457" s="1" t="s">
        <v>2757</v>
      </c>
      <c r="AH457" s="1">
        <v>22627</v>
      </c>
      <c r="AI457" s="1" t="s">
        <v>47</v>
      </c>
      <c r="AJ457" s="20">
        <v>1</v>
      </c>
      <c r="AK457" s="21">
        <v>1</v>
      </c>
      <c r="AL457" s="21">
        <v>0.5</v>
      </c>
      <c r="AM457" s="21">
        <v>1</v>
      </c>
      <c r="AN457" s="1" t="s">
        <v>48</v>
      </c>
      <c r="AO457" s="21">
        <v>93.29</v>
      </c>
      <c r="AP457" s="1" t="s">
        <v>49</v>
      </c>
      <c r="AQ457" s="1" t="s">
        <v>49</v>
      </c>
      <c r="AR457" s="1" t="s">
        <v>49</v>
      </c>
      <c r="AS457" s="1" t="s">
        <v>49</v>
      </c>
      <c r="AT457" s="1" t="s">
        <v>49</v>
      </c>
      <c r="AU457" s="1" t="s">
        <v>133</v>
      </c>
      <c r="AV457" s="1" t="s">
        <v>134</v>
      </c>
      <c r="AW457" s="1" t="s">
        <v>2031</v>
      </c>
      <c r="AX457" s="1" t="s">
        <v>47</v>
      </c>
      <c r="AY457" s="1" t="s">
        <v>50</v>
      </c>
      <c r="AZ457" s="1" t="s">
        <v>2758</v>
      </c>
      <c r="BA457" s="1" t="s">
        <v>2759</v>
      </c>
      <c r="BB457" s="1" t="s">
        <v>2759</v>
      </c>
      <c r="BC457" s="1" t="s">
        <v>252</v>
      </c>
      <c r="BD457" s="1" t="s">
        <v>253</v>
      </c>
      <c r="BE457" s="1" t="s">
        <v>135</v>
      </c>
      <c r="BF457" s="1" t="s">
        <v>52</v>
      </c>
      <c r="BG457" s="1" t="s">
        <v>53</v>
      </c>
      <c r="BH457" s="1" t="s">
        <v>47</v>
      </c>
      <c r="BI457" s="1" t="s">
        <v>159</v>
      </c>
    </row>
    <row r="458" spans="2:61" x14ac:dyDescent="0.25">
      <c r="B458" s="16">
        <f t="shared" si="120"/>
        <v>454</v>
      </c>
      <c r="C458" s="16" t="str">
        <f t="shared" si="121"/>
        <v>FRA</v>
      </c>
      <c r="D458" s="16" t="str">
        <f t="shared" si="122"/>
        <v>2025-08-17</v>
      </c>
      <c r="E458" s="16" t="str">
        <f t="shared" si="123"/>
        <v>72220339082</v>
      </c>
      <c r="F458" s="16" t="str">
        <f t="shared" si="124"/>
        <v>PDE026649299</v>
      </c>
      <c r="G458" s="16" t="str">
        <f t="shared" si="125"/>
        <v>심현지</v>
      </c>
      <c r="H458" s="16" t="str">
        <f t="shared" si="116"/>
        <v>목록(Manifest)</v>
      </c>
      <c r="I458" s="16">
        <f t="shared" si="126"/>
        <v>93.29</v>
      </c>
      <c r="J458" s="16">
        <f t="shared" si="127"/>
        <v>1</v>
      </c>
      <c r="K458" s="43">
        <f t="shared" si="128"/>
        <v>1</v>
      </c>
      <c r="L458" s="43">
        <f t="shared" si="129"/>
        <v>0.5</v>
      </c>
      <c r="M458" s="43">
        <f t="shared" si="129"/>
        <v>1</v>
      </c>
      <c r="N458" s="43">
        <f t="shared" si="117"/>
        <v>1</v>
      </c>
      <c r="O458" s="23" t="str">
        <f t="shared" si="130"/>
        <v>PDE026649299</v>
      </c>
      <c r="P458" s="51">
        <f>VLOOKUP(C458,MAPPING!$B$24:$G$27,2,0)+(N458-0.5)/0.5*VLOOKUP(C458,MAPPING!$B$24:$G$27,4,0)</f>
        <v>9350</v>
      </c>
      <c r="Q458" s="72">
        <f>VLOOKUP(C458,MAPPING!$B$24:$G$27,6,0)</f>
        <v>3.401757367653961</v>
      </c>
      <c r="R458" s="105">
        <f>Q458*VLOOKUP(C458,MAPPING!$B$24:$H$27,7,0)</f>
        <v>5508.2615999999998</v>
      </c>
      <c r="S458" s="29">
        <f>VLOOKUP(H458,MAPPING!$B$3:$D$12,3,0)</f>
        <v>0</v>
      </c>
      <c r="T458" s="67">
        <f t="shared" si="119"/>
        <v>0</v>
      </c>
      <c r="U458" s="75">
        <v>0</v>
      </c>
      <c r="V458" s="29">
        <f>(J458*VLOOKUP(M458/J458,MAPPING!$B$15:$C$22,2,10))</f>
        <v>0</v>
      </c>
      <c r="W458" s="100">
        <v>0</v>
      </c>
      <c r="X458" s="68">
        <f>IFERROR(IF($M458&lt;6.000001,0,VLOOKUP($M458,할증료!$B:$C,2,1)),0)</f>
        <v>0</v>
      </c>
      <c r="Y458" s="67">
        <v>0</v>
      </c>
      <c r="Z458" s="29">
        <f t="shared" si="118"/>
        <v>14858.2616</v>
      </c>
      <c r="AB458" s="1" t="s">
        <v>2405</v>
      </c>
      <c r="AC458" s="1" t="s">
        <v>131</v>
      </c>
      <c r="AD458" s="1" t="s">
        <v>2670</v>
      </c>
      <c r="AE458" s="1" t="s">
        <v>2760</v>
      </c>
      <c r="AF458" s="1" t="s">
        <v>2761</v>
      </c>
      <c r="AG458" s="1" t="s">
        <v>2762</v>
      </c>
      <c r="AH458" s="1">
        <v>13583</v>
      </c>
      <c r="AI458" s="1" t="s">
        <v>47</v>
      </c>
      <c r="AJ458" s="20">
        <v>1</v>
      </c>
      <c r="AK458" s="21">
        <v>1</v>
      </c>
      <c r="AL458" s="21">
        <v>0.5</v>
      </c>
      <c r="AM458" s="21">
        <v>1</v>
      </c>
      <c r="AN458" s="1" t="s">
        <v>48</v>
      </c>
      <c r="AO458" s="21">
        <v>93.29</v>
      </c>
      <c r="AP458" s="1" t="s">
        <v>49</v>
      </c>
      <c r="AQ458" s="1" t="s">
        <v>49</v>
      </c>
      <c r="AR458" s="1" t="s">
        <v>49</v>
      </c>
      <c r="AS458" s="1" t="s">
        <v>49</v>
      </c>
      <c r="AT458" s="1" t="s">
        <v>49</v>
      </c>
      <c r="AU458" s="1" t="s">
        <v>133</v>
      </c>
      <c r="AV458" s="1" t="s">
        <v>134</v>
      </c>
      <c r="AW458" s="1" t="s">
        <v>2031</v>
      </c>
      <c r="AX458" s="1" t="s">
        <v>47</v>
      </c>
      <c r="AY458" s="1" t="s">
        <v>50</v>
      </c>
      <c r="AZ458" s="1" t="s">
        <v>2763</v>
      </c>
      <c r="BA458" s="1" t="s">
        <v>2764</v>
      </c>
      <c r="BB458" s="1" t="s">
        <v>2764</v>
      </c>
      <c r="BC458" s="1" t="s">
        <v>252</v>
      </c>
      <c r="BD458" s="1" t="s">
        <v>253</v>
      </c>
      <c r="BE458" s="1" t="s">
        <v>135</v>
      </c>
      <c r="BF458" s="1" t="s">
        <v>52</v>
      </c>
      <c r="BG458" s="1" t="s">
        <v>53</v>
      </c>
      <c r="BH458" s="1" t="s">
        <v>47</v>
      </c>
      <c r="BI458" s="1" t="s">
        <v>159</v>
      </c>
    </row>
    <row r="459" spans="2:61" x14ac:dyDescent="0.25">
      <c r="B459" s="16">
        <f t="shared" si="120"/>
        <v>455</v>
      </c>
      <c r="C459" s="16" t="str">
        <f t="shared" si="121"/>
        <v>FRA</v>
      </c>
      <c r="D459" s="16" t="str">
        <f t="shared" si="122"/>
        <v>2025-08-17</v>
      </c>
      <c r="E459" s="16" t="str">
        <f t="shared" si="123"/>
        <v>72220339082</v>
      </c>
      <c r="F459" s="16" t="str">
        <f t="shared" si="124"/>
        <v>PDE026649298</v>
      </c>
      <c r="G459" s="16" t="str">
        <f t="shared" si="125"/>
        <v>김민정</v>
      </c>
      <c r="H459" s="16" t="str">
        <f t="shared" si="116"/>
        <v>목록(Manifest)</v>
      </c>
      <c r="I459" s="16">
        <f t="shared" si="126"/>
        <v>93.29</v>
      </c>
      <c r="J459" s="16">
        <f t="shared" si="127"/>
        <v>1</v>
      </c>
      <c r="K459" s="43">
        <f t="shared" si="128"/>
        <v>1</v>
      </c>
      <c r="L459" s="43">
        <f t="shared" si="129"/>
        <v>0.5</v>
      </c>
      <c r="M459" s="43">
        <f t="shared" si="129"/>
        <v>1</v>
      </c>
      <c r="N459" s="43">
        <f t="shared" si="117"/>
        <v>1</v>
      </c>
      <c r="O459" s="23" t="str">
        <f t="shared" si="130"/>
        <v>PDE026649298</v>
      </c>
      <c r="P459" s="51">
        <f>VLOOKUP(C459,MAPPING!$B$24:$G$27,2,0)+(N459-0.5)/0.5*VLOOKUP(C459,MAPPING!$B$24:$G$27,4,0)</f>
        <v>9350</v>
      </c>
      <c r="Q459" s="72">
        <f>VLOOKUP(C459,MAPPING!$B$24:$G$27,6,0)</f>
        <v>3.401757367653961</v>
      </c>
      <c r="R459" s="105">
        <f>Q459*VLOOKUP(C459,MAPPING!$B$24:$H$27,7,0)</f>
        <v>5508.2615999999998</v>
      </c>
      <c r="S459" s="29">
        <f>VLOOKUP(H459,MAPPING!$B$3:$D$12,3,0)</f>
        <v>0</v>
      </c>
      <c r="T459" s="67">
        <f t="shared" si="119"/>
        <v>0</v>
      </c>
      <c r="U459" s="75">
        <v>0</v>
      </c>
      <c r="V459" s="29">
        <f>(J459*VLOOKUP(M459/J459,MAPPING!$B$15:$C$22,2,10))</f>
        <v>0</v>
      </c>
      <c r="W459" s="100">
        <v>0</v>
      </c>
      <c r="X459" s="68">
        <f>IFERROR(IF($M459&lt;6.000001,0,VLOOKUP($M459,할증료!$B:$C,2,1)),0)</f>
        <v>0</v>
      </c>
      <c r="Y459" s="67">
        <v>0</v>
      </c>
      <c r="Z459" s="29">
        <f t="shared" si="118"/>
        <v>14858.2616</v>
      </c>
      <c r="AB459" s="1" t="s">
        <v>2405</v>
      </c>
      <c r="AC459" s="1" t="s">
        <v>131</v>
      </c>
      <c r="AD459" s="1" t="s">
        <v>2670</v>
      </c>
      <c r="AE459" s="1" t="s">
        <v>2765</v>
      </c>
      <c r="AF459" s="1" t="s">
        <v>435</v>
      </c>
      <c r="AG459" s="1" t="s">
        <v>2766</v>
      </c>
      <c r="AH459" s="1">
        <v>3959</v>
      </c>
      <c r="AI459" s="1" t="s">
        <v>47</v>
      </c>
      <c r="AJ459" s="20">
        <v>1</v>
      </c>
      <c r="AK459" s="21">
        <v>1</v>
      </c>
      <c r="AL459" s="21">
        <v>0.5</v>
      </c>
      <c r="AM459" s="21">
        <v>1</v>
      </c>
      <c r="AN459" s="1" t="s">
        <v>48</v>
      </c>
      <c r="AO459" s="21">
        <v>93.29</v>
      </c>
      <c r="AP459" s="1" t="s">
        <v>49</v>
      </c>
      <c r="AQ459" s="1" t="s">
        <v>49</v>
      </c>
      <c r="AR459" s="1" t="s">
        <v>49</v>
      </c>
      <c r="AS459" s="1" t="s">
        <v>49</v>
      </c>
      <c r="AT459" s="1" t="s">
        <v>49</v>
      </c>
      <c r="AU459" s="1" t="s">
        <v>133</v>
      </c>
      <c r="AV459" s="1" t="s">
        <v>134</v>
      </c>
      <c r="AW459" s="1" t="s">
        <v>2031</v>
      </c>
      <c r="AX459" s="1" t="s">
        <v>47</v>
      </c>
      <c r="AY459" s="1" t="s">
        <v>50</v>
      </c>
      <c r="AZ459" s="1" t="s">
        <v>2767</v>
      </c>
      <c r="BA459" s="1" t="s">
        <v>2768</v>
      </c>
      <c r="BB459" s="1" t="s">
        <v>2768</v>
      </c>
      <c r="BC459" s="1" t="s">
        <v>252</v>
      </c>
      <c r="BD459" s="1" t="s">
        <v>253</v>
      </c>
      <c r="BE459" s="1" t="s">
        <v>135</v>
      </c>
      <c r="BF459" s="1" t="s">
        <v>52</v>
      </c>
      <c r="BG459" s="1" t="s">
        <v>53</v>
      </c>
      <c r="BH459" s="1" t="s">
        <v>47</v>
      </c>
      <c r="BI459" s="1" t="s">
        <v>159</v>
      </c>
    </row>
    <row r="460" spans="2:61" x14ac:dyDescent="0.25">
      <c r="B460" s="16">
        <f t="shared" si="120"/>
        <v>456</v>
      </c>
      <c r="C460" s="16" t="str">
        <f t="shared" si="121"/>
        <v>FRA</v>
      </c>
      <c r="D460" s="16" t="str">
        <f t="shared" si="122"/>
        <v>2025-08-17</v>
      </c>
      <c r="E460" s="16" t="str">
        <f t="shared" si="123"/>
        <v>72220339082</v>
      </c>
      <c r="F460" s="16" t="str">
        <f t="shared" si="124"/>
        <v>PDE026649297</v>
      </c>
      <c r="G460" s="16" t="str">
        <f t="shared" si="125"/>
        <v>김유진</v>
      </c>
      <c r="H460" s="16" t="str">
        <f t="shared" si="116"/>
        <v>목록(Manifest)</v>
      </c>
      <c r="I460" s="16">
        <f t="shared" si="126"/>
        <v>93.29</v>
      </c>
      <c r="J460" s="16">
        <f t="shared" si="127"/>
        <v>1</v>
      </c>
      <c r="K460" s="43">
        <f t="shared" si="128"/>
        <v>1</v>
      </c>
      <c r="L460" s="43">
        <f t="shared" si="129"/>
        <v>0.5</v>
      </c>
      <c r="M460" s="43">
        <f t="shared" si="129"/>
        <v>1</v>
      </c>
      <c r="N460" s="43">
        <f t="shared" si="117"/>
        <v>1</v>
      </c>
      <c r="O460" s="23" t="str">
        <f t="shared" si="130"/>
        <v>PDE026649297</v>
      </c>
      <c r="P460" s="51">
        <f>VLOOKUP(C460,MAPPING!$B$24:$G$27,2,0)+(N460-0.5)/0.5*VLOOKUP(C460,MAPPING!$B$24:$G$27,4,0)</f>
        <v>9350</v>
      </c>
      <c r="Q460" s="72">
        <f>VLOOKUP(C460,MAPPING!$B$24:$G$27,6,0)</f>
        <v>3.401757367653961</v>
      </c>
      <c r="R460" s="105">
        <f>Q460*VLOOKUP(C460,MAPPING!$B$24:$H$27,7,0)</f>
        <v>5508.2615999999998</v>
      </c>
      <c r="S460" s="29">
        <f>VLOOKUP(H460,MAPPING!$B$3:$D$12,3,0)</f>
        <v>0</v>
      </c>
      <c r="T460" s="67">
        <f t="shared" si="119"/>
        <v>0</v>
      </c>
      <c r="U460" s="75">
        <v>0</v>
      </c>
      <c r="V460" s="29">
        <f>(J460*VLOOKUP(M460/J460,MAPPING!$B$15:$C$22,2,10))</f>
        <v>0</v>
      </c>
      <c r="W460" s="100">
        <v>0</v>
      </c>
      <c r="X460" s="68">
        <f>IFERROR(IF($M460&lt;6.000001,0,VLOOKUP($M460,할증료!$B:$C,2,1)),0)</f>
        <v>0</v>
      </c>
      <c r="Y460" s="67">
        <v>0</v>
      </c>
      <c r="Z460" s="29">
        <f t="shared" si="118"/>
        <v>14858.2616</v>
      </c>
      <c r="AB460" s="1" t="s">
        <v>2405</v>
      </c>
      <c r="AC460" s="1" t="s">
        <v>131</v>
      </c>
      <c r="AD460" s="1" t="s">
        <v>2670</v>
      </c>
      <c r="AE460" s="1" t="s">
        <v>2769</v>
      </c>
      <c r="AF460" s="1" t="s">
        <v>2770</v>
      </c>
      <c r="AG460" s="1" t="s">
        <v>2771</v>
      </c>
      <c r="AH460" s="1">
        <v>16813</v>
      </c>
      <c r="AI460" s="1" t="s">
        <v>47</v>
      </c>
      <c r="AJ460" s="20">
        <v>1</v>
      </c>
      <c r="AK460" s="21">
        <v>1</v>
      </c>
      <c r="AL460" s="21">
        <v>0.5</v>
      </c>
      <c r="AM460" s="21">
        <v>1</v>
      </c>
      <c r="AN460" s="1" t="s">
        <v>48</v>
      </c>
      <c r="AO460" s="21">
        <v>93.29</v>
      </c>
      <c r="AP460" s="1" t="s">
        <v>49</v>
      </c>
      <c r="AQ460" s="1" t="s">
        <v>49</v>
      </c>
      <c r="AR460" s="1" t="s">
        <v>49</v>
      </c>
      <c r="AS460" s="1" t="s">
        <v>49</v>
      </c>
      <c r="AT460" s="1" t="s">
        <v>49</v>
      </c>
      <c r="AU460" s="1" t="s">
        <v>133</v>
      </c>
      <c r="AV460" s="1" t="s">
        <v>134</v>
      </c>
      <c r="AW460" s="1" t="s">
        <v>2031</v>
      </c>
      <c r="AX460" s="1" t="s">
        <v>47</v>
      </c>
      <c r="AY460" s="1" t="s">
        <v>50</v>
      </c>
      <c r="AZ460" s="1" t="s">
        <v>2772</v>
      </c>
      <c r="BA460" s="1" t="s">
        <v>2773</v>
      </c>
      <c r="BB460" s="1" t="s">
        <v>2773</v>
      </c>
      <c r="BC460" s="1" t="s">
        <v>252</v>
      </c>
      <c r="BD460" s="1" t="s">
        <v>253</v>
      </c>
      <c r="BE460" s="1" t="s">
        <v>135</v>
      </c>
      <c r="BF460" s="1" t="s">
        <v>52</v>
      </c>
      <c r="BG460" s="1" t="s">
        <v>53</v>
      </c>
      <c r="BH460" s="1" t="s">
        <v>47</v>
      </c>
      <c r="BI460" s="1" t="s">
        <v>159</v>
      </c>
    </row>
    <row r="461" spans="2:61" x14ac:dyDescent="0.25">
      <c r="B461" s="16">
        <f t="shared" si="120"/>
        <v>457</v>
      </c>
      <c r="C461" s="16" t="str">
        <f t="shared" si="121"/>
        <v>FRA</v>
      </c>
      <c r="D461" s="16" t="str">
        <f t="shared" si="122"/>
        <v>2025-08-17</v>
      </c>
      <c r="E461" s="16" t="str">
        <f t="shared" si="123"/>
        <v>72220339082</v>
      </c>
      <c r="F461" s="16" t="str">
        <f t="shared" si="124"/>
        <v>PDE026649293</v>
      </c>
      <c r="G461" s="16" t="str">
        <f t="shared" si="125"/>
        <v>김병철</v>
      </c>
      <c r="H461" s="16" t="str">
        <f t="shared" si="116"/>
        <v>일반(목록배제,Normal-Manifest Exception)</v>
      </c>
      <c r="I461" s="16">
        <f t="shared" si="126"/>
        <v>64.89</v>
      </c>
      <c r="J461" s="16">
        <f t="shared" si="127"/>
        <v>1</v>
      </c>
      <c r="K461" s="43">
        <f t="shared" si="128"/>
        <v>0.5</v>
      </c>
      <c r="L461" s="43">
        <f t="shared" si="129"/>
        <v>0.5</v>
      </c>
      <c r="M461" s="43">
        <f t="shared" si="129"/>
        <v>0.5</v>
      </c>
      <c r="N461" s="43">
        <f t="shared" si="117"/>
        <v>0.5</v>
      </c>
      <c r="O461" s="23" t="str">
        <f t="shared" si="130"/>
        <v>PDE026649293</v>
      </c>
      <c r="P461" s="51">
        <f>VLOOKUP(C461,MAPPING!$B$24:$G$27,2,0)+(N461-0.5)/0.5*VLOOKUP(C461,MAPPING!$B$24:$G$27,4,0)</f>
        <v>6900</v>
      </c>
      <c r="Q461" s="72">
        <f>VLOOKUP(C461,MAPPING!$B$24:$G$27,6,0)</f>
        <v>3.401757367653961</v>
      </c>
      <c r="R461" s="105">
        <f>Q461*VLOOKUP(C461,MAPPING!$B$24:$H$27,7,0)</f>
        <v>5508.2615999999998</v>
      </c>
      <c r="S461" s="29">
        <f>VLOOKUP(H461,MAPPING!$B$3:$D$12,3,0)</f>
        <v>1100</v>
      </c>
      <c r="T461" s="67">
        <f t="shared" si="119"/>
        <v>0</v>
      </c>
      <c r="U461" s="75">
        <v>0</v>
      </c>
      <c r="V461" s="29">
        <f>(J461*VLOOKUP(M461/J461,MAPPING!$B$15:$C$22,2,10))</f>
        <v>0</v>
      </c>
      <c r="W461" s="100">
        <v>0</v>
      </c>
      <c r="X461" s="68">
        <f>IFERROR(IF($M461&lt;6.000001,0,VLOOKUP($M461,할증료!$B:$C,2,1)),0)</f>
        <v>0</v>
      </c>
      <c r="Y461" s="67">
        <v>0</v>
      </c>
      <c r="Z461" s="29">
        <f t="shared" si="118"/>
        <v>13508.2616</v>
      </c>
      <c r="AB461" s="1" t="s">
        <v>2405</v>
      </c>
      <c r="AC461" s="1" t="s">
        <v>131</v>
      </c>
      <c r="AD461" s="1" t="s">
        <v>2670</v>
      </c>
      <c r="AE461" s="1" t="s">
        <v>2774</v>
      </c>
      <c r="AF461" s="1" t="s">
        <v>2775</v>
      </c>
      <c r="AG461" s="1" t="s">
        <v>2776</v>
      </c>
      <c r="AH461" s="1">
        <v>61408</v>
      </c>
      <c r="AI461" s="1" t="s">
        <v>47</v>
      </c>
      <c r="AJ461" s="20">
        <v>1</v>
      </c>
      <c r="AK461" s="21">
        <v>0.5</v>
      </c>
      <c r="AL461" s="21">
        <v>0.5</v>
      </c>
      <c r="AM461" s="21">
        <v>0.5</v>
      </c>
      <c r="AN461" s="1" t="s">
        <v>54</v>
      </c>
      <c r="AO461" s="21">
        <v>64.89</v>
      </c>
      <c r="AP461" s="1" t="s">
        <v>49</v>
      </c>
      <c r="AQ461" s="1" t="s">
        <v>49</v>
      </c>
      <c r="AR461" s="1" t="s">
        <v>49</v>
      </c>
      <c r="AS461" s="1" t="s">
        <v>49</v>
      </c>
      <c r="AT461" s="1" t="s">
        <v>49</v>
      </c>
      <c r="AU461" s="1" t="s">
        <v>133</v>
      </c>
      <c r="AV461" s="1" t="s">
        <v>134</v>
      </c>
      <c r="AW461" s="1" t="s">
        <v>195</v>
      </c>
      <c r="AX461" s="1" t="s">
        <v>47</v>
      </c>
      <c r="AY461" s="1" t="s">
        <v>50</v>
      </c>
      <c r="AZ461" s="1" t="s">
        <v>2777</v>
      </c>
      <c r="BA461" s="1" t="s">
        <v>2778</v>
      </c>
      <c r="BB461" s="1" t="s">
        <v>2778</v>
      </c>
      <c r="BC461" s="1" t="s">
        <v>252</v>
      </c>
      <c r="BD461" s="1" t="s">
        <v>253</v>
      </c>
      <c r="BE461" s="1" t="s">
        <v>135</v>
      </c>
      <c r="BF461" s="1" t="s">
        <v>52</v>
      </c>
      <c r="BG461" s="1" t="s">
        <v>53</v>
      </c>
      <c r="BH461" s="1" t="s">
        <v>47</v>
      </c>
      <c r="BI461" s="1" t="s">
        <v>159</v>
      </c>
    </row>
    <row r="462" spans="2:61" x14ac:dyDescent="0.25">
      <c r="B462" s="16">
        <f t="shared" si="120"/>
        <v>458</v>
      </c>
      <c r="C462" s="16" t="str">
        <f t="shared" si="121"/>
        <v>FRA</v>
      </c>
      <c r="D462" s="16" t="str">
        <f t="shared" si="122"/>
        <v>2025-08-17</v>
      </c>
      <c r="E462" s="16" t="str">
        <f t="shared" si="123"/>
        <v>72220339082</v>
      </c>
      <c r="F462" s="16" t="str">
        <f t="shared" si="124"/>
        <v>PDE026649290</v>
      </c>
      <c r="G462" s="16" t="str">
        <f t="shared" si="125"/>
        <v>이미영</v>
      </c>
      <c r="H462" s="16" t="str">
        <f t="shared" si="116"/>
        <v>일반(목록배제,Normal-Manifest Exception)</v>
      </c>
      <c r="I462" s="16">
        <f t="shared" si="126"/>
        <v>118.9</v>
      </c>
      <c r="J462" s="16">
        <f t="shared" si="127"/>
        <v>1</v>
      </c>
      <c r="K462" s="43">
        <f t="shared" si="128"/>
        <v>1</v>
      </c>
      <c r="L462" s="43">
        <f t="shared" si="129"/>
        <v>0.6</v>
      </c>
      <c r="M462" s="43">
        <f t="shared" si="129"/>
        <v>1</v>
      </c>
      <c r="N462" s="43">
        <f t="shared" si="117"/>
        <v>1</v>
      </c>
      <c r="O462" s="23" t="str">
        <f t="shared" si="130"/>
        <v>PDE026649290</v>
      </c>
      <c r="P462" s="51">
        <f>VLOOKUP(C462,MAPPING!$B$24:$G$27,2,0)+(N462-0.5)/0.5*VLOOKUP(C462,MAPPING!$B$24:$G$27,4,0)</f>
        <v>9350</v>
      </c>
      <c r="Q462" s="72">
        <f>VLOOKUP(C462,MAPPING!$B$24:$G$27,6,0)</f>
        <v>3.401757367653961</v>
      </c>
      <c r="R462" s="105">
        <f>Q462*VLOOKUP(C462,MAPPING!$B$24:$H$27,7,0)</f>
        <v>5508.2615999999998</v>
      </c>
      <c r="S462" s="29">
        <f>VLOOKUP(H462,MAPPING!$B$3:$D$12,3,0)</f>
        <v>1100</v>
      </c>
      <c r="T462" s="67">
        <f t="shared" si="119"/>
        <v>0</v>
      </c>
      <c r="U462" s="75">
        <v>0</v>
      </c>
      <c r="V462" s="29">
        <f>(J462*VLOOKUP(M462/J462,MAPPING!$B$15:$C$22,2,10))</f>
        <v>0</v>
      </c>
      <c r="W462" s="100">
        <v>0</v>
      </c>
      <c r="X462" s="68">
        <f>IFERROR(IF($M462&lt;6.000001,0,VLOOKUP($M462,할증료!$B:$C,2,1)),0)</f>
        <v>0</v>
      </c>
      <c r="Y462" s="67">
        <v>0</v>
      </c>
      <c r="Z462" s="29">
        <f t="shared" si="118"/>
        <v>15958.2616</v>
      </c>
      <c r="AB462" s="1" t="s">
        <v>2405</v>
      </c>
      <c r="AC462" s="1" t="s">
        <v>131</v>
      </c>
      <c r="AD462" s="1" t="s">
        <v>2670</v>
      </c>
      <c r="AE462" s="1" t="s">
        <v>2779</v>
      </c>
      <c r="AF462" s="1" t="s">
        <v>2780</v>
      </c>
      <c r="AG462" s="1" t="s">
        <v>2781</v>
      </c>
      <c r="AH462" s="1">
        <v>2702</v>
      </c>
      <c r="AI462" s="1" t="s">
        <v>47</v>
      </c>
      <c r="AJ462" s="20">
        <v>1</v>
      </c>
      <c r="AK462" s="21">
        <v>1</v>
      </c>
      <c r="AL462" s="21">
        <v>0.6</v>
      </c>
      <c r="AM462" s="21">
        <v>1</v>
      </c>
      <c r="AN462" s="1" t="s">
        <v>54</v>
      </c>
      <c r="AO462" s="21">
        <v>118.9</v>
      </c>
      <c r="AP462" s="1" t="s">
        <v>49</v>
      </c>
      <c r="AQ462" s="1" t="s">
        <v>49</v>
      </c>
      <c r="AR462" s="1" t="s">
        <v>49</v>
      </c>
      <c r="AS462" s="1" t="s">
        <v>49</v>
      </c>
      <c r="AT462" s="1" t="s">
        <v>49</v>
      </c>
      <c r="AU462" s="1" t="s">
        <v>133</v>
      </c>
      <c r="AV462" s="1" t="s">
        <v>134</v>
      </c>
      <c r="AW462" s="1" t="s">
        <v>188</v>
      </c>
      <c r="AX462" s="1" t="s">
        <v>47</v>
      </c>
      <c r="AY462" s="1" t="s">
        <v>50</v>
      </c>
      <c r="AZ462" s="1" t="s">
        <v>2782</v>
      </c>
      <c r="BA462" s="1" t="s">
        <v>2783</v>
      </c>
      <c r="BB462" s="1" t="s">
        <v>2783</v>
      </c>
      <c r="BC462" s="1" t="s">
        <v>252</v>
      </c>
      <c r="BD462" s="1" t="s">
        <v>253</v>
      </c>
      <c r="BE462" s="1" t="s">
        <v>135</v>
      </c>
      <c r="BF462" s="1" t="s">
        <v>52</v>
      </c>
      <c r="BG462" s="1" t="s">
        <v>53</v>
      </c>
      <c r="BH462" s="1" t="s">
        <v>47</v>
      </c>
      <c r="BI462" s="1" t="s">
        <v>159</v>
      </c>
    </row>
    <row r="463" spans="2:61" x14ac:dyDescent="0.25">
      <c r="B463" s="16">
        <f t="shared" si="120"/>
        <v>459</v>
      </c>
      <c r="C463" s="16" t="str">
        <f t="shared" si="121"/>
        <v>FRA</v>
      </c>
      <c r="D463" s="16" t="str">
        <f t="shared" si="122"/>
        <v>2025-08-17</v>
      </c>
      <c r="E463" s="16" t="str">
        <f t="shared" si="123"/>
        <v>72220339082</v>
      </c>
      <c r="F463" s="16" t="str">
        <f t="shared" si="124"/>
        <v>PDE026649289</v>
      </c>
      <c r="G463" s="16" t="str">
        <f t="shared" si="125"/>
        <v>이윤정</v>
      </c>
      <c r="H463" s="16" t="str">
        <f t="shared" si="116"/>
        <v>일반(목록배제,Normal-Manifest Exception)</v>
      </c>
      <c r="I463" s="16">
        <f t="shared" si="126"/>
        <v>64.42</v>
      </c>
      <c r="J463" s="16">
        <f t="shared" si="127"/>
        <v>1</v>
      </c>
      <c r="K463" s="43">
        <f t="shared" si="128"/>
        <v>0.5</v>
      </c>
      <c r="L463" s="43">
        <f t="shared" si="129"/>
        <v>0.5</v>
      </c>
      <c r="M463" s="43">
        <f t="shared" si="129"/>
        <v>0.5</v>
      </c>
      <c r="N463" s="43">
        <f t="shared" si="117"/>
        <v>0.5</v>
      </c>
      <c r="O463" s="23" t="str">
        <f t="shared" si="130"/>
        <v>PDE026649289</v>
      </c>
      <c r="P463" s="51">
        <f>VLOOKUP(C463,MAPPING!$B$24:$G$27,2,0)+(N463-0.5)/0.5*VLOOKUP(C463,MAPPING!$B$24:$G$27,4,0)</f>
        <v>6900</v>
      </c>
      <c r="Q463" s="72">
        <f>VLOOKUP(C463,MAPPING!$B$24:$G$27,6,0)</f>
        <v>3.401757367653961</v>
      </c>
      <c r="R463" s="105">
        <f>Q463*VLOOKUP(C463,MAPPING!$B$24:$H$27,7,0)</f>
        <v>5508.2615999999998</v>
      </c>
      <c r="S463" s="29">
        <f>VLOOKUP(H463,MAPPING!$B$3:$D$12,3,0)</f>
        <v>1100</v>
      </c>
      <c r="T463" s="67">
        <f t="shared" si="119"/>
        <v>0</v>
      </c>
      <c r="U463" s="75">
        <v>0</v>
      </c>
      <c r="V463" s="29">
        <f>(J463*VLOOKUP(M463/J463,MAPPING!$B$15:$C$22,2,10))</f>
        <v>0</v>
      </c>
      <c r="W463" s="100">
        <v>0</v>
      </c>
      <c r="X463" s="68">
        <f>IFERROR(IF($M463&lt;6.000001,0,VLOOKUP($M463,할증료!$B:$C,2,1)),0)</f>
        <v>0</v>
      </c>
      <c r="Y463" s="67">
        <v>0</v>
      </c>
      <c r="Z463" s="29">
        <f t="shared" si="118"/>
        <v>13508.2616</v>
      </c>
      <c r="AB463" s="1" t="s">
        <v>2405</v>
      </c>
      <c r="AC463" s="1" t="s">
        <v>131</v>
      </c>
      <c r="AD463" s="1" t="s">
        <v>2670</v>
      </c>
      <c r="AE463" s="1" t="s">
        <v>2784</v>
      </c>
      <c r="AF463" s="1" t="s">
        <v>2785</v>
      </c>
      <c r="AG463" s="1" t="s">
        <v>2786</v>
      </c>
      <c r="AH463" s="1">
        <v>13011</v>
      </c>
      <c r="AI463" s="1" t="s">
        <v>47</v>
      </c>
      <c r="AJ463" s="20">
        <v>1</v>
      </c>
      <c r="AK463" s="21">
        <v>0.5</v>
      </c>
      <c r="AL463" s="21">
        <v>0.5</v>
      </c>
      <c r="AM463" s="21">
        <v>0.5</v>
      </c>
      <c r="AN463" s="1" t="s">
        <v>54</v>
      </c>
      <c r="AO463" s="21">
        <v>64.42</v>
      </c>
      <c r="AP463" s="1" t="s">
        <v>49</v>
      </c>
      <c r="AQ463" s="1" t="s">
        <v>49</v>
      </c>
      <c r="AR463" s="1" t="s">
        <v>49</v>
      </c>
      <c r="AS463" s="1" t="s">
        <v>49</v>
      </c>
      <c r="AT463" s="1" t="s">
        <v>49</v>
      </c>
      <c r="AU463" s="1" t="s">
        <v>133</v>
      </c>
      <c r="AV463" s="1" t="s">
        <v>134</v>
      </c>
      <c r="AW463" s="1" t="s">
        <v>188</v>
      </c>
      <c r="AX463" s="1" t="s">
        <v>47</v>
      </c>
      <c r="AY463" s="1" t="s">
        <v>50</v>
      </c>
      <c r="AZ463" s="1" t="s">
        <v>2787</v>
      </c>
      <c r="BA463" s="1" t="s">
        <v>2788</v>
      </c>
      <c r="BB463" s="1" t="s">
        <v>2788</v>
      </c>
      <c r="BC463" s="1" t="s">
        <v>252</v>
      </c>
      <c r="BD463" s="1" t="s">
        <v>253</v>
      </c>
      <c r="BE463" s="1" t="s">
        <v>135</v>
      </c>
      <c r="BF463" s="1" t="s">
        <v>52</v>
      </c>
      <c r="BG463" s="1" t="s">
        <v>53</v>
      </c>
      <c r="BH463" s="1" t="s">
        <v>47</v>
      </c>
      <c r="BI463" s="1" t="s">
        <v>159</v>
      </c>
    </row>
    <row r="464" spans="2:61" x14ac:dyDescent="0.25">
      <c r="B464" s="16">
        <f t="shared" si="120"/>
        <v>460</v>
      </c>
      <c r="C464" s="16" t="str">
        <f t="shared" si="121"/>
        <v>FRA</v>
      </c>
      <c r="D464" s="16" t="str">
        <f t="shared" si="122"/>
        <v>2025-08-17</v>
      </c>
      <c r="E464" s="16" t="str">
        <f t="shared" si="123"/>
        <v>72220339082</v>
      </c>
      <c r="F464" s="16" t="str">
        <f t="shared" si="124"/>
        <v>PDE026649240</v>
      </c>
      <c r="G464" s="16" t="str">
        <f t="shared" si="125"/>
        <v>유영임</v>
      </c>
      <c r="H464" s="16" t="str">
        <f t="shared" si="116"/>
        <v>일반(목록배제,Normal-Manifest Exception)</v>
      </c>
      <c r="I464" s="16">
        <f t="shared" si="126"/>
        <v>55.96</v>
      </c>
      <c r="J464" s="16">
        <f t="shared" si="127"/>
        <v>1</v>
      </c>
      <c r="K464" s="43">
        <f t="shared" si="128"/>
        <v>1.5</v>
      </c>
      <c r="L464" s="43">
        <f t="shared" si="129"/>
        <v>1.3</v>
      </c>
      <c r="M464" s="43">
        <f t="shared" si="129"/>
        <v>1.5</v>
      </c>
      <c r="N464" s="43">
        <f t="shared" si="117"/>
        <v>1.5</v>
      </c>
      <c r="O464" s="23" t="str">
        <f t="shared" si="130"/>
        <v>PDE026649240</v>
      </c>
      <c r="P464" s="51">
        <f>VLOOKUP(C464,MAPPING!$B$24:$G$27,2,0)+(N464-0.5)/0.5*VLOOKUP(C464,MAPPING!$B$24:$G$27,4,0)</f>
        <v>11800</v>
      </c>
      <c r="Q464" s="72">
        <f>VLOOKUP(C464,MAPPING!$B$24:$G$27,6,0)</f>
        <v>3.401757367653961</v>
      </c>
      <c r="R464" s="105">
        <f>Q464*VLOOKUP(C464,MAPPING!$B$24:$H$27,7,0)</f>
        <v>5508.2615999999998</v>
      </c>
      <c r="S464" s="29">
        <f>VLOOKUP(H464,MAPPING!$B$3:$D$12,3,0)</f>
        <v>1100</v>
      </c>
      <c r="T464" s="67">
        <f t="shared" si="119"/>
        <v>0</v>
      </c>
      <c r="U464" s="75">
        <v>0</v>
      </c>
      <c r="V464" s="29">
        <f>(J464*VLOOKUP(M464/J464,MAPPING!$B$15:$C$22,2,10))</f>
        <v>0</v>
      </c>
      <c r="W464" s="100">
        <v>0</v>
      </c>
      <c r="X464" s="68">
        <f>IFERROR(IF($M464&lt;6.000001,0,VLOOKUP($M464,할증료!$B:$C,2,1)),0)</f>
        <v>0</v>
      </c>
      <c r="Y464" s="67">
        <v>0</v>
      </c>
      <c r="Z464" s="29">
        <f t="shared" si="118"/>
        <v>18408.261599999998</v>
      </c>
      <c r="AB464" s="1" t="s">
        <v>2405</v>
      </c>
      <c r="AC464" s="1" t="s">
        <v>131</v>
      </c>
      <c r="AD464" s="1" t="s">
        <v>2670</v>
      </c>
      <c r="AE464" s="1" t="s">
        <v>2789</v>
      </c>
      <c r="AF464" s="1" t="s">
        <v>2790</v>
      </c>
      <c r="AG464" s="1" t="s">
        <v>2791</v>
      </c>
      <c r="AH464" s="1">
        <v>16438</v>
      </c>
      <c r="AI464" s="1" t="s">
        <v>47</v>
      </c>
      <c r="AJ464" s="20">
        <v>1</v>
      </c>
      <c r="AK464" s="21">
        <v>1.5</v>
      </c>
      <c r="AL464" s="21">
        <v>1.3</v>
      </c>
      <c r="AM464" s="21">
        <v>1.5</v>
      </c>
      <c r="AN464" s="1" t="s">
        <v>54</v>
      </c>
      <c r="AO464" s="21">
        <v>55.96</v>
      </c>
      <c r="AP464" s="1" t="s">
        <v>49</v>
      </c>
      <c r="AQ464" s="1" t="s">
        <v>49</v>
      </c>
      <c r="AR464" s="1" t="s">
        <v>49</v>
      </c>
      <c r="AS464" s="1" t="s">
        <v>49</v>
      </c>
      <c r="AT464" s="1" t="s">
        <v>49</v>
      </c>
      <c r="AU464" s="1" t="s">
        <v>133</v>
      </c>
      <c r="AV464" s="1" t="s">
        <v>134</v>
      </c>
      <c r="AW464" s="1" t="s">
        <v>195</v>
      </c>
      <c r="AX464" s="1" t="s">
        <v>47</v>
      </c>
      <c r="AY464" s="1" t="s">
        <v>50</v>
      </c>
      <c r="AZ464" s="1" t="s">
        <v>2792</v>
      </c>
      <c r="BA464" s="1" t="s">
        <v>2793</v>
      </c>
      <c r="BB464" s="1" t="s">
        <v>2793</v>
      </c>
      <c r="BC464" s="1" t="s">
        <v>252</v>
      </c>
      <c r="BD464" s="1" t="s">
        <v>253</v>
      </c>
      <c r="BE464" s="1" t="s">
        <v>135</v>
      </c>
      <c r="BF464" s="1" t="s">
        <v>52</v>
      </c>
      <c r="BG464" s="1" t="s">
        <v>53</v>
      </c>
      <c r="BH464" s="1" t="s">
        <v>47</v>
      </c>
      <c r="BI464" s="1" t="s">
        <v>159</v>
      </c>
    </row>
    <row r="465" spans="2:61" x14ac:dyDescent="0.25">
      <c r="B465" s="16">
        <f t="shared" si="120"/>
        <v>461</v>
      </c>
      <c r="C465" s="16" t="str">
        <f t="shared" si="121"/>
        <v>FRA</v>
      </c>
      <c r="D465" s="16" t="str">
        <f t="shared" si="122"/>
        <v>2025-08-17</v>
      </c>
      <c r="E465" s="16" t="str">
        <f t="shared" si="123"/>
        <v>72220339082</v>
      </c>
      <c r="F465" s="16" t="str">
        <f t="shared" si="124"/>
        <v>PDE026649235</v>
      </c>
      <c r="G465" s="16" t="str">
        <f t="shared" si="125"/>
        <v>MUHAMMAD ALFRI BIN RAZMY</v>
      </c>
      <c r="H465" s="16" t="str">
        <f t="shared" si="116"/>
        <v>일반(목록배제,Normal-Manifest Exception)</v>
      </c>
      <c r="I465" s="16">
        <f t="shared" si="126"/>
        <v>29.14</v>
      </c>
      <c r="J465" s="16">
        <f t="shared" si="127"/>
        <v>1</v>
      </c>
      <c r="K465" s="43">
        <f t="shared" si="128"/>
        <v>0.5</v>
      </c>
      <c r="L465" s="43">
        <f t="shared" si="129"/>
        <v>0.5</v>
      </c>
      <c r="M465" s="43">
        <f t="shared" si="129"/>
        <v>0.5</v>
      </c>
      <c r="N465" s="43">
        <f t="shared" si="117"/>
        <v>0.5</v>
      </c>
      <c r="O465" s="23" t="str">
        <f t="shared" si="130"/>
        <v>PDE026649235</v>
      </c>
      <c r="P465" s="51">
        <f>VLOOKUP(C465,MAPPING!$B$24:$G$27,2,0)+(N465-0.5)/0.5*VLOOKUP(C465,MAPPING!$B$24:$G$27,4,0)</f>
        <v>6900</v>
      </c>
      <c r="Q465" s="72">
        <f>VLOOKUP(C465,MAPPING!$B$24:$G$27,6,0)</f>
        <v>3.401757367653961</v>
      </c>
      <c r="R465" s="105">
        <f>Q465*VLOOKUP(C465,MAPPING!$B$24:$H$27,7,0)</f>
        <v>5508.2615999999998</v>
      </c>
      <c r="S465" s="29">
        <f>VLOOKUP(H465,MAPPING!$B$3:$D$12,3,0)</f>
        <v>1100</v>
      </c>
      <c r="T465" s="67">
        <f t="shared" si="119"/>
        <v>0</v>
      </c>
      <c r="U465" s="75">
        <v>0</v>
      </c>
      <c r="V465" s="29">
        <f>(J465*VLOOKUP(M465/J465,MAPPING!$B$15:$C$22,2,10))</f>
        <v>0</v>
      </c>
      <c r="W465" s="100">
        <v>0</v>
      </c>
      <c r="X465" s="68">
        <f>IFERROR(IF($M465&lt;6.000001,0,VLOOKUP($M465,할증료!$B:$C,2,1)),0)</f>
        <v>0</v>
      </c>
      <c r="Y465" s="67">
        <v>0</v>
      </c>
      <c r="Z465" s="29">
        <f t="shared" si="118"/>
        <v>13508.2616</v>
      </c>
      <c r="AB465" s="1" t="s">
        <v>2405</v>
      </c>
      <c r="AC465" s="1" t="s">
        <v>131</v>
      </c>
      <c r="AD465" s="1" t="s">
        <v>2670</v>
      </c>
      <c r="AE465" s="1" t="s">
        <v>2794</v>
      </c>
      <c r="AF465" s="1" t="s">
        <v>2795</v>
      </c>
      <c r="AG465" s="1" t="s">
        <v>2796</v>
      </c>
      <c r="AH465" s="1">
        <v>14085</v>
      </c>
      <c r="AI465" s="1" t="s">
        <v>47</v>
      </c>
      <c r="AJ465" s="20">
        <v>1</v>
      </c>
      <c r="AK465" s="21">
        <v>0.5</v>
      </c>
      <c r="AL465" s="21">
        <v>0.5</v>
      </c>
      <c r="AM465" s="21">
        <v>0.5</v>
      </c>
      <c r="AN465" s="1" t="s">
        <v>54</v>
      </c>
      <c r="AO465" s="21">
        <v>29.14</v>
      </c>
      <c r="AP465" s="1" t="s">
        <v>49</v>
      </c>
      <c r="AQ465" s="1" t="s">
        <v>49</v>
      </c>
      <c r="AR465" s="1" t="s">
        <v>49</v>
      </c>
      <c r="AS465" s="1" t="s">
        <v>49</v>
      </c>
      <c r="AT465" s="1" t="s">
        <v>49</v>
      </c>
      <c r="AU465" s="1" t="s">
        <v>133</v>
      </c>
      <c r="AV465" s="1" t="s">
        <v>134</v>
      </c>
      <c r="AW465" s="1" t="s">
        <v>195</v>
      </c>
      <c r="AX465" s="1" t="s">
        <v>47</v>
      </c>
      <c r="AY465" s="1" t="s">
        <v>50</v>
      </c>
      <c r="AZ465" s="1" t="s">
        <v>2797</v>
      </c>
      <c r="BA465" s="1" t="s">
        <v>2798</v>
      </c>
      <c r="BB465" s="1" t="s">
        <v>2798</v>
      </c>
      <c r="BC465" s="1" t="s">
        <v>252</v>
      </c>
      <c r="BD465" s="1" t="s">
        <v>253</v>
      </c>
      <c r="BE465" s="1" t="s">
        <v>135</v>
      </c>
      <c r="BF465" s="1" t="s">
        <v>52</v>
      </c>
      <c r="BG465" s="1" t="s">
        <v>53</v>
      </c>
      <c r="BH465" s="1" t="s">
        <v>47</v>
      </c>
      <c r="BI465" s="1" t="s">
        <v>159</v>
      </c>
    </row>
    <row r="466" spans="2:61" x14ac:dyDescent="0.25">
      <c r="B466" s="16">
        <f t="shared" si="120"/>
        <v>462</v>
      </c>
      <c r="C466" s="16" t="str">
        <f t="shared" si="121"/>
        <v>FRA</v>
      </c>
      <c r="D466" s="16" t="str">
        <f t="shared" si="122"/>
        <v>2025-08-17</v>
      </c>
      <c r="E466" s="16" t="str">
        <f t="shared" si="123"/>
        <v>72220339082</v>
      </c>
      <c r="F466" s="16" t="str">
        <f t="shared" si="124"/>
        <v>PDE026649234</v>
      </c>
      <c r="G466" s="16" t="str">
        <f t="shared" si="125"/>
        <v>LI MINGCHEN</v>
      </c>
      <c r="H466" s="16" t="str">
        <f t="shared" si="116"/>
        <v>일반(목록배제,Normal-Manifest Exception)</v>
      </c>
      <c r="I466" s="16">
        <f t="shared" si="126"/>
        <v>54.02</v>
      </c>
      <c r="J466" s="16">
        <f t="shared" si="127"/>
        <v>1</v>
      </c>
      <c r="K466" s="43">
        <f t="shared" si="128"/>
        <v>0.5</v>
      </c>
      <c r="L466" s="43">
        <f t="shared" si="129"/>
        <v>0.5</v>
      </c>
      <c r="M466" s="43">
        <f t="shared" si="129"/>
        <v>0.5</v>
      </c>
      <c r="N466" s="43">
        <f t="shared" si="117"/>
        <v>0.5</v>
      </c>
      <c r="O466" s="23" t="str">
        <f t="shared" si="130"/>
        <v>PDE026649234</v>
      </c>
      <c r="P466" s="51">
        <f>VLOOKUP(C466,MAPPING!$B$24:$G$27,2,0)+(N466-0.5)/0.5*VLOOKUP(C466,MAPPING!$B$24:$G$27,4,0)</f>
        <v>6900</v>
      </c>
      <c r="Q466" s="72">
        <f>VLOOKUP(C466,MAPPING!$B$24:$G$27,6,0)</f>
        <v>3.401757367653961</v>
      </c>
      <c r="R466" s="105">
        <f>Q466*VLOOKUP(C466,MAPPING!$B$24:$H$27,7,0)</f>
        <v>5508.2615999999998</v>
      </c>
      <c r="S466" s="29">
        <f>VLOOKUP(H466,MAPPING!$B$3:$D$12,3,0)</f>
        <v>1100</v>
      </c>
      <c r="T466" s="67">
        <f t="shared" si="119"/>
        <v>0</v>
      </c>
      <c r="U466" s="75">
        <v>0</v>
      </c>
      <c r="V466" s="29">
        <f>(J466*VLOOKUP(M466/J466,MAPPING!$B$15:$C$22,2,10))</f>
        <v>0</v>
      </c>
      <c r="W466" s="100">
        <v>0</v>
      </c>
      <c r="X466" s="68">
        <f>IFERROR(IF($M466&lt;6.000001,0,VLOOKUP($M466,할증료!$B:$C,2,1)),0)</f>
        <v>0</v>
      </c>
      <c r="Y466" s="67">
        <v>0</v>
      </c>
      <c r="Z466" s="29">
        <f t="shared" si="118"/>
        <v>13508.2616</v>
      </c>
      <c r="AB466" s="1" t="s">
        <v>2405</v>
      </c>
      <c r="AC466" s="1" t="s">
        <v>131</v>
      </c>
      <c r="AD466" s="1" t="s">
        <v>2670</v>
      </c>
      <c r="AE466" s="1" t="s">
        <v>2799</v>
      </c>
      <c r="AF466" s="1" t="s">
        <v>2800</v>
      </c>
      <c r="AG466" s="1" t="s">
        <v>2801</v>
      </c>
      <c r="AH466" s="1">
        <v>5073</v>
      </c>
      <c r="AI466" s="1" t="s">
        <v>47</v>
      </c>
      <c r="AJ466" s="20">
        <v>1</v>
      </c>
      <c r="AK466" s="21">
        <v>0.5</v>
      </c>
      <c r="AL466" s="21">
        <v>0.5</v>
      </c>
      <c r="AM466" s="21">
        <v>0.5</v>
      </c>
      <c r="AN466" s="1" t="s">
        <v>54</v>
      </c>
      <c r="AO466" s="21">
        <v>54.02</v>
      </c>
      <c r="AP466" s="1" t="s">
        <v>49</v>
      </c>
      <c r="AQ466" s="1" t="s">
        <v>49</v>
      </c>
      <c r="AR466" s="1" t="s">
        <v>49</v>
      </c>
      <c r="AS466" s="1" t="s">
        <v>49</v>
      </c>
      <c r="AT466" s="1" t="s">
        <v>49</v>
      </c>
      <c r="AU466" s="1" t="s">
        <v>133</v>
      </c>
      <c r="AV466" s="1" t="s">
        <v>134</v>
      </c>
      <c r="AW466" s="1" t="s">
        <v>195</v>
      </c>
      <c r="AX466" s="1" t="s">
        <v>47</v>
      </c>
      <c r="AY466" s="1" t="s">
        <v>50</v>
      </c>
      <c r="AZ466" s="1" t="s">
        <v>2802</v>
      </c>
      <c r="BA466" s="1" t="s">
        <v>2803</v>
      </c>
      <c r="BB466" s="1" t="s">
        <v>2803</v>
      </c>
      <c r="BC466" s="1" t="s">
        <v>252</v>
      </c>
      <c r="BD466" s="1" t="s">
        <v>253</v>
      </c>
      <c r="BE466" s="1" t="s">
        <v>135</v>
      </c>
      <c r="BF466" s="1" t="s">
        <v>52</v>
      </c>
      <c r="BG466" s="1" t="s">
        <v>53</v>
      </c>
      <c r="BH466" s="1" t="s">
        <v>47</v>
      </c>
      <c r="BI466" s="1" t="s">
        <v>159</v>
      </c>
    </row>
    <row r="467" spans="2:61" x14ac:dyDescent="0.25">
      <c r="B467" s="16">
        <f t="shared" si="120"/>
        <v>463</v>
      </c>
      <c r="C467" s="16" t="str">
        <f t="shared" si="121"/>
        <v>FRA</v>
      </c>
      <c r="D467" s="16" t="str">
        <f t="shared" si="122"/>
        <v>2025-08-17</v>
      </c>
      <c r="E467" s="16" t="str">
        <f t="shared" si="123"/>
        <v>72220339082</v>
      </c>
      <c r="F467" s="16" t="str">
        <f t="shared" si="124"/>
        <v>PDE026649189</v>
      </c>
      <c r="G467" s="16" t="str">
        <f t="shared" si="125"/>
        <v>박진서</v>
      </c>
      <c r="H467" s="16" t="str">
        <f t="shared" si="116"/>
        <v>목록(Manifest)</v>
      </c>
      <c r="I467" s="16">
        <f t="shared" si="126"/>
        <v>103.68</v>
      </c>
      <c r="J467" s="16">
        <f t="shared" si="127"/>
        <v>1</v>
      </c>
      <c r="K467" s="43">
        <f t="shared" si="128"/>
        <v>1</v>
      </c>
      <c r="L467" s="43">
        <f t="shared" si="129"/>
        <v>1.5</v>
      </c>
      <c r="M467" s="43">
        <f t="shared" si="129"/>
        <v>1.5</v>
      </c>
      <c r="N467" s="43">
        <f t="shared" si="117"/>
        <v>1.5</v>
      </c>
      <c r="O467" s="23" t="str">
        <f t="shared" si="130"/>
        <v>PDE026649189</v>
      </c>
      <c r="P467" s="51">
        <f>VLOOKUP(C467,MAPPING!$B$24:$G$27,2,0)+(N467-0.5)/0.5*VLOOKUP(C467,MAPPING!$B$24:$G$27,4,0)</f>
        <v>11800</v>
      </c>
      <c r="Q467" s="72">
        <f>VLOOKUP(C467,MAPPING!$B$24:$G$27,6,0)</f>
        <v>3.401757367653961</v>
      </c>
      <c r="R467" s="105">
        <f>Q467*VLOOKUP(C467,MAPPING!$B$24:$H$27,7,0)</f>
        <v>5508.2615999999998</v>
      </c>
      <c r="S467" s="29">
        <f>VLOOKUP(H467,MAPPING!$B$3:$D$12,3,0)</f>
        <v>0</v>
      </c>
      <c r="T467" s="67">
        <f t="shared" si="119"/>
        <v>0</v>
      </c>
      <c r="U467" s="75">
        <v>0</v>
      </c>
      <c r="V467" s="29">
        <f>(J467*VLOOKUP(M467/J467,MAPPING!$B$15:$C$22,2,10))</f>
        <v>0</v>
      </c>
      <c r="W467" s="100">
        <v>0</v>
      </c>
      <c r="X467" s="68">
        <f>IFERROR(IF($M467&lt;6.000001,0,VLOOKUP($M467,할증료!$B:$C,2,1)),0)</f>
        <v>0</v>
      </c>
      <c r="Y467" s="67">
        <v>0</v>
      </c>
      <c r="Z467" s="29">
        <f t="shared" si="118"/>
        <v>17308.261599999998</v>
      </c>
      <c r="AB467" s="1" t="s">
        <v>2405</v>
      </c>
      <c r="AC467" s="1" t="s">
        <v>131</v>
      </c>
      <c r="AD467" s="1" t="s">
        <v>2670</v>
      </c>
      <c r="AE467" s="1" t="s">
        <v>2804</v>
      </c>
      <c r="AF467" s="1" t="s">
        <v>2805</v>
      </c>
      <c r="AG467" s="1" t="s">
        <v>2806</v>
      </c>
      <c r="AH467" s="1">
        <v>5300</v>
      </c>
      <c r="AI467" s="1" t="s">
        <v>47</v>
      </c>
      <c r="AJ467" s="20">
        <v>1</v>
      </c>
      <c r="AK467" s="21">
        <v>1</v>
      </c>
      <c r="AL467" s="21">
        <v>1.5</v>
      </c>
      <c r="AM467" s="21">
        <v>1.5</v>
      </c>
      <c r="AN467" s="1" t="s">
        <v>48</v>
      </c>
      <c r="AO467" s="21">
        <v>103.68</v>
      </c>
      <c r="AP467" s="1" t="s">
        <v>49</v>
      </c>
      <c r="AQ467" s="1" t="s">
        <v>49</v>
      </c>
      <c r="AR467" s="1" t="s">
        <v>49</v>
      </c>
      <c r="AS467" s="1" t="s">
        <v>49</v>
      </c>
      <c r="AT467" s="1" t="s">
        <v>49</v>
      </c>
      <c r="AU467" s="1" t="s">
        <v>133</v>
      </c>
      <c r="AV467" s="1" t="s">
        <v>134</v>
      </c>
      <c r="AW467" s="1" t="s">
        <v>2807</v>
      </c>
      <c r="AX467" s="1" t="s">
        <v>47</v>
      </c>
      <c r="AY467" s="1" t="s">
        <v>50</v>
      </c>
      <c r="AZ467" s="1" t="s">
        <v>2808</v>
      </c>
      <c r="BA467" s="1" t="s">
        <v>2809</v>
      </c>
      <c r="BB467" s="1" t="s">
        <v>2809</v>
      </c>
      <c r="BC467" s="1" t="s">
        <v>252</v>
      </c>
      <c r="BD467" s="1" t="s">
        <v>253</v>
      </c>
      <c r="BE467" s="1" t="s">
        <v>135</v>
      </c>
      <c r="BF467" s="1" t="s">
        <v>52</v>
      </c>
      <c r="BG467" s="1" t="s">
        <v>53</v>
      </c>
      <c r="BH467" s="1" t="s">
        <v>47</v>
      </c>
      <c r="BI467" s="1" t="s">
        <v>159</v>
      </c>
    </row>
    <row r="468" spans="2:61" x14ac:dyDescent="0.25">
      <c r="B468" s="16">
        <f t="shared" si="120"/>
        <v>464</v>
      </c>
      <c r="C468" s="16" t="str">
        <f t="shared" si="121"/>
        <v>FRA</v>
      </c>
      <c r="D468" s="16" t="str">
        <f t="shared" si="122"/>
        <v>2025-08-17</v>
      </c>
      <c r="E468" s="16" t="str">
        <f t="shared" si="123"/>
        <v>72220339082</v>
      </c>
      <c r="F468" s="16" t="str">
        <f t="shared" si="124"/>
        <v>PDE026649167</v>
      </c>
      <c r="G468" s="16" t="str">
        <f t="shared" si="125"/>
        <v>뜻밖의발견</v>
      </c>
      <c r="H468" s="16" t="str">
        <f t="shared" si="116"/>
        <v>일반(목록배제,Normal-Manifest Exception)</v>
      </c>
      <c r="I468" s="16">
        <f t="shared" si="126"/>
        <v>33.82</v>
      </c>
      <c r="J468" s="16">
        <f t="shared" si="127"/>
        <v>1</v>
      </c>
      <c r="K468" s="43">
        <f t="shared" si="128"/>
        <v>3.5</v>
      </c>
      <c r="L468" s="43">
        <f t="shared" si="129"/>
        <v>13.2</v>
      </c>
      <c r="M468" s="43">
        <f t="shared" si="129"/>
        <v>13.5</v>
      </c>
      <c r="N468" s="43">
        <f t="shared" si="117"/>
        <v>13.5</v>
      </c>
      <c r="O468" s="23" t="str">
        <f t="shared" si="130"/>
        <v>PDE026649167</v>
      </c>
      <c r="P468" s="51">
        <f>VLOOKUP(C468,MAPPING!$B$24:$G$27,2,0)+(N468-0.5)/0.5*VLOOKUP(C468,MAPPING!$B$24:$G$27,4,0)</f>
        <v>70600</v>
      </c>
      <c r="Q468" s="72">
        <f>VLOOKUP(C468,MAPPING!$B$24:$G$27,6,0)</f>
        <v>3.401757367653961</v>
      </c>
      <c r="R468" s="105">
        <f>Q468*VLOOKUP(C468,MAPPING!$B$24:$H$27,7,0)</f>
        <v>5508.2615999999998</v>
      </c>
      <c r="S468" s="29">
        <f>VLOOKUP(H468,MAPPING!$B$3:$D$12,3,0)</f>
        <v>1100</v>
      </c>
      <c r="T468" s="67">
        <f t="shared" si="119"/>
        <v>0</v>
      </c>
      <c r="U468" s="75">
        <v>0</v>
      </c>
      <c r="V468" s="29">
        <f>(J468*VLOOKUP(M468/J468,MAPPING!$B$15:$C$22,2,10))</f>
        <v>4500</v>
      </c>
      <c r="W468" s="100">
        <v>0</v>
      </c>
      <c r="X468" s="68">
        <f>IFERROR(IF($M468&lt;6.000001,0,VLOOKUP($M468,할증료!$B:$C,2,1)),0)</f>
        <v>800</v>
      </c>
      <c r="Y468" s="67">
        <v>0</v>
      </c>
      <c r="Z468" s="29">
        <f t="shared" si="118"/>
        <v>82508.261599999998</v>
      </c>
      <c r="AB468" s="1" t="s">
        <v>2405</v>
      </c>
      <c r="AC468" s="1" t="s">
        <v>131</v>
      </c>
      <c r="AD468" s="1" t="s">
        <v>2670</v>
      </c>
      <c r="AE468" s="1" t="s">
        <v>2810</v>
      </c>
      <c r="AF468" s="1" t="s">
        <v>209</v>
      </c>
      <c r="AG468" s="1" t="s">
        <v>217</v>
      </c>
      <c r="AH468" s="1">
        <v>63565</v>
      </c>
      <c r="AI468" s="1" t="s">
        <v>161</v>
      </c>
      <c r="AJ468" s="20">
        <v>1</v>
      </c>
      <c r="AK468" s="21">
        <v>3.5</v>
      </c>
      <c r="AL468" s="21">
        <v>13.2</v>
      </c>
      <c r="AM468" s="21">
        <v>13.5</v>
      </c>
      <c r="AN468" s="1" t="s">
        <v>54</v>
      </c>
      <c r="AO468" s="21">
        <v>33.82</v>
      </c>
      <c r="AP468" s="1" t="s">
        <v>49</v>
      </c>
      <c r="AQ468" s="1" t="s">
        <v>49</v>
      </c>
      <c r="AR468" s="1" t="s">
        <v>49</v>
      </c>
      <c r="AS468" s="1" t="s">
        <v>49</v>
      </c>
      <c r="AT468" s="1" t="s">
        <v>49</v>
      </c>
      <c r="AU468" s="1" t="s">
        <v>133</v>
      </c>
      <c r="AV468" s="1" t="s">
        <v>134</v>
      </c>
      <c r="AW468" s="1" t="s">
        <v>2811</v>
      </c>
      <c r="AX468" s="1" t="s">
        <v>47</v>
      </c>
      <c r="AY468" s="1" t="s">
        <v>50</v>
      </c>
      <c r="AZ468" s="1" t="s">
        <v>2812</v>
      </c>
      <c r="BA468" s="1" t="s">
        <v>2813</v>
      </c>
      <c r="BB468" s="1" t="s">
        <v>2813</v>
      </c>
      <c r="BC468" s="1" t="s">
        <v>252</v>
      </c>
      <c r="BD468" s="1" t="s">
        <v>253</v>
      </c>
      <c r="BE468" s="1" t="s">
        <v>135</v>
      </c>
      <c r="BF468" s="1" t="s">
        <v>52</v>
      </c>
      <c r="BG468" s="1" t="s">
        <v>53</v>
      </c>
      <c r="BH468" s="1" t="s">
        <v>47</v>
      </c>
      <c r="BI468" s="1" t="s">
        <v>159</v>
      </c>
    </row>
    <row r="469" spans="2:61" x14ac:dyDescent="0.25">
      <c r="B469" s="16">
        <f t="shared" si="120"/>
        <v>465</v>
      </c>
      <c r="C469" s="16" t="str">
        <f t="shared" si="121"/>
        <v>FRA</v>
      </c>
      <c r="D469" s="16" t="str">
        <f t="shared" si="122"/>
        <v>2025-08-17</v>
      </c>
      <c r="E469" s="16" t="str">
        <f t="shared" si="123"/>
        <v>72220339082</v>
      </c>
      <c r="F469" s="16" t="str">
        <f t="shared" si="124"/>
        <v>PDE026649286</v>
      </c>
      <c r="G469" s="16" t="str">
        <f t="shared" si="125"/>
        <v>곽혜진</v>
      </c>
      <c r="H469" s="16" t="str">
        <f t="shared" si="116"/>
        <v>목록(Manifest)</v>
      </c>
      <c r="I469" s="16">
        <f t="shared" si="126"/>
        <v>53.65</v>
      </c>
      <c r="J469" s="16">
        <f t="shared" si="127"/>
        <v>1</v>
      </c>
      <c r="K469" s="43">
        <f t="shared" si="128"/>
        <v>1.2</v>
      </c>
      <c r="L469" s="43">
        <f t="shared" si="129"/>
        <v>31.2455</v>
      </c>
      <c r="M469" s="43">
        <f t="shared" si="129"/>
        <v>31.5</v>
      </c>
      <c r="N469" s="43">
        <f t="shared" si="117"/>
        <v>31.5</v>
      </c>
      <c r="O469" s="23" t="str">
        <f t="shared" si="130"/>
        <v>PDE026649286</v>
      </c>
      <c r="P469" s="51">
        <f>VLOOKUP(C469,MAPPING!$B$24:$G$27,2,0)+(N469-0.5)/0.5*VLOOKUP(C469,MAPPING!$B$24:$G$27,4,0)</f>
        <v>158800</v>
      </c>
      <c r="Q469" s="72">
        <f>VLOOKUP(C469,MAPPING!$B$24:$G$27,6,0)</f>
        <v>3.401757367653961</v>
      </c>
      <c r="R469" s="105">
        <f>Q469*VLOOKUP(C469,MAPPING!$B$24:$H$27,7,0)</f>
        <v>5508.2615999999998</v>
      </c>
      <c r="S469" s="29">
        <f>VLOOKUP(H469,MAPPING!$B$3:$D$12,3,0)</f>
        <v>0</v>
      </c>
      <c r="T469" s="67">
        <f t="shared" si="119"/>
        <v>0</v>
      </c>
      <c r="U469" s="75">
        <v>0</v>
      </c>
      <c r="V469" s="29">
        <f>(J469*VLOOKUP(M469/J469,MAPPING!$B$15:$C$22,2,10))</f>
        <v>15000</v>
      </c>
      <c r="W469" s="100">
        <v>0</v>
      </c>
      <c r="X469" s="68">
        <f>IFERROR(IF($M469&lt;6.000001,0,VLOOKUP($M469,할증료!$B:$C,2,1)),0)</f>
        <v>2600</v>
      </c>
      <c r="Y469" s="67">
        <v>0</v>
      </c>
      <c r="Z469" s="29">
        <f t="shared" si="118"/>
        <v>181908.2616</v>
      </c>
      <c r="AB469" s="1" t="s">
        <v>2405</v>
      </c>
      <c r="AC469" s="1" t="s">
        <v>131</v>
      </c>
      <c r="AD469" s="1" t="s">
        <v>2670</v>
      </c>
      <c r="AE469" s="1" t="s">
        <v>2814</v>
      </c>
      <c r="AF469" s="1" t="s">
        <v>196</v>
      </c>
      <c r="AG469" s="1" t="s">
        <v>197</v>
      </c>
      <c r="AH469" s="1">
        <v>42228</v>
      </c>
      <c r="AI469" s="1" t="s">
        <v>47</v>
      </c>
      <c r="AJ469" s="20">
        <v>1</v>
      </c>
      <c r="AK469" s="21">
        <v>1.2</v>
      </c>
      <c r="AL469" s="21">
        <v>31.2455</v>
      </c>
      <c r="AM469" s="21">
        <v>31.5</v>
      </c>
      <c r="AN469" s="1" t="s">
        <v>48</v>
      </c>
      <c r="AO469" s="21">
        <v>53.65</v>
      </c>
      <c r="AP469" s="1" t="s">
        <v>49</v>
      </c>
      <c r="AQ469" s="1" t="s">
        <v>49</v>
      </c>
      <c r="AR469" s="1" t="s">
        <v>49</v>
      </c>
      <c r="AS469" s="1" t="s">
        <v>49</v>
      </c>
      <c r="AT469" s="1" t="s">
        <v>49</v>
      </c>
      <c r="AU469" s="1" t="s">
        <v>133</v>
      </c>
      <c r="AV469" s="1" t="s">
        <v>134</v>
      </c>
      <c r="AW469" s="1" t="s">
        <v>2815</v>
      </c>
      <c r="AX469" s="1" t="s">
        <v>47</v>
      </c>
      <c r="AY469" s="1" t="s">
        <v>50</v>
      </c>
      <c r="AZ469" s="1" t="s">
        <v>2816</v>
      </c>
      <c r="BA469" s="1" t="s">
        <v>2817</v>
      </c>
      <c r="BB469" s="1" t="s">
        <v>2817</v>
      </c>
      <c r="BC469" s="1" t="s">
        <v>252</v>
      </c>
      <c r="BD469" s="1" t="s">
        <v>253</v>
      </c>
      <c r="BE469" s="1" t="s">
        <v>135</v>
      </c>
      <c r="BF469" s="1" t="s">
        <v>52</v>
      </c>
      <c r="BG469" s="1" t="s">
        <v>53</v>
      </c>
      <c r="BH469" s="1" t="s">
        <v>47</v>
      </c>
      <c r="BI469" s="1" t="s">
        <v>159</v>
      </c>
    </row>
    <row r="470" spans="2:61" x14ac:dyDescent="0.25">
      <c r="B470" s="16">
        <f t="shared" si="120"/>
        <v>466</v>
      </c>
      <c r="C470" s="16" t="str">
        <f t="shared" si="121"/>
        <v>CDG</v>
      </c>
      <c r="D470" s="16" t="str">
        <f t="shared" si="122"/>
        <v>2025-08-19</v>
      </c>
      <c r="E470" s="16" t="str">
        <f t="shared" si="123"/>
        <v>18042697152</v>
      </c>
      <c r="F470" s="16" t="str">
        <f t="shared" si="124"/>
        <v>PFR027987042</v>
      </c>
      <c r="G470" s="16" t="str">
        <f t="shared" si="125"/>
        <v>WU XIANGSHAN</v>
      </c>
      <c r="H470" s="16" t="str">
        <f t="shared" si="116"/>
        <v>목록(Manifest)</v>
      </c>
      <c r="I470" s="16">
        <f t="shared" si="126"/>
        <v>145.15</v>
      </c>
      <c r="J470" s="16">
        <f t="shared" si="127"/>
        <v>1</v>
      </c>
      <c r="K470" s="43">
        <f t="shared" si="128"/>
        <v>1</v>
      </c>
      <c r="L470" s="43">
        <f t="shared" si="129"/>
        <v>2.5</v>
      </c>
      <c r="M470" s="43">
        <f t="shared" si="129"/>
        <v>2.5</v>
      </c>
      <c r="N470" s="43">
        <f t="shared" si="117"/>
        <v>2.5</v>
      </c>
      <c r="O470" s="23" t="str">
        <f t="shared" si="130"/>
        <v>PFR027987042</v>
      </c>
      <c r="P470" s="51">
        <f>VLOOKUP(C470,MAPPING!$B$24:$G$27,2,0)+(N470-0.5)/0.5*VLOOKUP(C470,MAPPING!$B$24:$G$27,4,0)</f>
        <v>0</v>
      </c>
      <c r="Q470" s="72">
        <f>VLOOKUP(C470,MAPPING!$B$24:$G$27,6,0)</f>
        <v>3350</v>
      </c>
      <c r="R470" s="105">
        <f>Q470*VLOOKUP(C470,MAPPING!$B$24:$H$27,7,0)</f>
        <v>3350</v>
      </c>
      <c r="S470" s="29">
        <f>VLOOKUP(H470,MAPPING!$B$3:$D$12,3,0)</f>
        <v>0</v>
      </c>
      <c r="T470" s="67">
        <f t="shared" si="119"/>
        <v>0</v>
      </c>
      <c r="U470" s="75">
        <v>0</v>
      </c>
      <c r="V470" s="29">
        <f>(J470*VLOOKUP(M470/J470,MAPPING!$B$15:$C$22,2,10))</f>
        <v>550</v>
      </c>
      <c r="W470" s="100">
        <v>0</v>
      </c>
      <c r="X470" s="68">
        <f>IFERROR(IF($M470&lt;6.000001,0,VLOOKUP($M470,할증료!$B:$C,2,1)),0)</f>
        <v>0</v>
      </c>
      <c r="Y470" s="67">
        <v>0</v>
      </c>
      <c r="Z470" s="29">
        <f t="shared" si="118"/>
        <v>3900</v>
      </c>
      <c r="AB470" s="1" t="s">
        <v>2818</v>
      </c>
      <c r="AC470" s="1" t="s">
        <v>142</v>
      </c>
      <c r="AD470" s="1" t="s">
        <v>2819</v>
      </c>
      <c r="AE470" s="1" t="s">
        <v>2820</v>
      </c>
      <c r="AF470" s="1" t="s">
        <v>2821</v>
      </c>
      <c r="AG470" s="1" t="s">
        <v>2822</v>
      </c>
      <c r="AH470" s="1">
        <v>5781</v>
      </c>
      <c r="AI470" s="1" t="s">
        <v>47</v>
      </c>
      <c r="AJ470" s="20">
        <v>1</v>
      </c>
      <c r="AK470" s="21">
        <v>1</v>
      </c>
      <c r="AL470" s="21">
        <v>2.5</v>
      </c>
      <c r="AM470" s="21">
        <v>2.5</v>
      </c>
      <c r="AN470" s="1" t="s">
        <v>48</v>
      </c>
      <c r="AO470" s="21">
        <v>145.15</v>
      </c>
      <c r="AP470" s="1" t="s">
        <v>49</v>
      </c>
      <c r="AQ470" s="1" t="s">
        <v>49</v>
      </c>
      <c r="AR470" s="1" t="s">
        <v>49</v>
      </c>
      <c r="AS470" s="1" t="s">
        <v>49</v>
      </c>
      <c r="AT470" s="1" t="s">
        <v>49</v>
      </c>
      <c r="AU470" s="1" t="s">
        <v>143</v>
      </c>
      <c r="AV470" s="1" t="s">
        <v>144</v>
      </c>
      <c r="AW470" s="1" t="s">
        <v>2823</v>
      </c>
      <c r="AX470" s="1" t="s">
        <v>47</v>
      </c>
      <c r="AY470" s="1" t="s">
        <v>50</v>
      </c>
      <c r="AZ470" s="1" t="s">
        <v>2824</v>
      </c>
      <c r="BA470" s="1" t="s">
        <v>2825</v>
      </c>
      <c r="BB470" s="1" t="s">
        <v>2825</v>
      </c>
      <c r="BC470" s="1" t="s">
        <v>145</v>
      </c>
      <c r="BD470" s="1" t="s">
        <v>47</v>
      </c>
      <c r="BE470" s="1" t="s">
        <v>146</v>
      </c>
      <c r="BF470" s="1" t="s">
        <v>52</v>
      </c>
      <c r="BG470" s="1" t="s">
        <v>53</v>
      </c>
      <c r="BH470" s="1" t="s">
        <v>47</v>
      </c>
      <c r="BI470" s="1" t="s">
        <v>159</v>
      </c>
    </row>
    <row r="471" spans="2:61" x14ac:dyDescent="0.25">
      <c r="B471" s="16">
        <f t="shared" si="120"/>
        <v>467</v>
      </c>
      <c r="C471" s="16" t="str">
        <f t="shared" si="121"/>
        <v>CDG</v>
      </c>
      <c r="D471" s="16" t="str">
        <f t="shared" si="122"/>
        <v>2025-08-19</v>
      </c>
      <c r="E471" s="16" t="str">
        <f t="shared" si="123"/>
        <v>18042697152</v>
      </c>
      <c r="F471" s="16" t="str">
        <f t="shared" si="124"/>
        <v>PFR027987285</v>
      </c>
      <c r="G471" s="16" t="str">
        <f t="shared" si="125"/>
        <v>김남훈</v>
      </c>
      <c r="H471" s="16" t="str">
        <f t="shared" si="116"/>
        <v>목록(Manifest)</v>
      </c>
      <c r="I471" s="16">
        <f t="shared" si="126"/>
        <v>139.38</v>
      </c>
      <c r="J471" s="16">
        <f t="shared" si="127"/>
        <v>1</v>
      </c>
      <c r="K471" s="43">
        <f t="shared" si="128"/>
        <v>1</v>
      </c>
      <c r="L471" s="43">
        <f t="shared" si="129"/>
        <v>1.5</v>
      </c>
      <c r="M471" s="43">
        <f t="shared" si="129"/>
        <v>1.5</v>
      </c>
      <c r="N471" s="43">
        <f t="shared" si="117"/>
        <v>1.5</v>
      </c>
      <c r="O471" s="23" t="str">
        <f t="shared" si="130"/>
        <v>PFR027987285</v>
      </c>
      <c r="P471" s="51">
        <f>VLOOKUP(C471,MAPPING!$B$24:$G$27,2,0)+(N471-0.5)/0.5*VLOOKUP(C471,MAPPING!$B$24:$G$27,4,0)</f>
        <v>0</v>
      </c>
      <c r="Q471" s="72">
        <f>VLOOKUP(C471,MAPPING!$B$24:$G$27,6,0)</f>
        <v>3350</v>
      </c>
      <c r="R471" s="105">
        <f>Q471*VLOOKUP(C471,MAPPING!$B$24:$H$27,7,0)</f>
        <v>3350</v>
      </c>
      <c r="S471" s="29">
        <f>VLOOKUP(H471,MAPPING!$B$3:$D$12,3,0)</f>
        <v>0</v>
      </c>
      <c r="T471" s="67">
        <f t="shared" si="119"/>
        <v>0</v>
      </c>
      <c r="U471" s="75">
        <v>0</v>
      </c>
      <c r="V471" s="29">
        <f>(J471*VLOOKUP(M471/J471,MAPPING!$B$15:$C$22,2,10))</f>
        <v>0</v>
      </c>
      <c r="W471" s="100">
        <v>0</v>
      </c>
      <c r="X471" s="68">
        <f>IFERROR(IF($M471&lt;6.000001,0,VLOOKUP($M471,할증료!$B:$C,2,1)),0)</f>
        <v>0</v>
      </c>
      <c r="Y471" s="67">
        <v>0</v>
      </c>
      <c r="Z471" s="29">
        <f t="shared" si="118"/>
        <v>3350</v>
      </c>
      <c r="AB471" s="1" t="s">
        <v>2818</v>
      </c>
      <c r="AC471" s="1" t="s">
        <v>142</v>
      </c>
      <c r="AD471" s="1" t="s">
        <v>2819</v>
      </c>
      <c r="AE471" s="1" t="s">
        <v>2826</v>
      </c>
      <c r="AF471" s="1" t="s">
        <v>231</v>
      </c>
      <c r="AG471" s="1" t="s">
        <v>232</v>
      </c>
      <c r="AH471" s="1">
        <v>48548</v>
      </c>
      <c r="AI471" s="1" t="s">
        <v>47</v>
      </c>
      <c r="AJ471" s="20">
        <v>1</v>
      </c>
      <c r="AK471" s="21">
        <v>1</v>
      </c>
      <c r="AL471" s="21">
        <v>1.5</v>
      </c>
      <c r="AM471" s="21">
        <v>1.5</v>
      </c>
      <c r="AN471" s="1" t="s">
        <v>48</v>
      </c>
      <c r="AO471" s="21">
        <v>139.38</v>
      </c>
      <c r="AP471" s="1" t="s">
        <v>49</v>
      </c>
      <c r="AQ471" s="1" t="s">
        <v>49</v>
      </c>
      <c r="AR471" s="1" t="s">
        <v>49</v>
      </c>
      <c r="AS471" s="1" t="s">
        <v>49</v>
      </c>
      <c r="AT471" s="1" t="s">
        <v>49</v>
      </c>
      <c r="AU471" s="1" t="s">
        <v>143</v>
      </c>
      <c r="AV471" s="1" t="s">
        <v>144</v>
      </c>
      <c r="AW471" s="1" t="s">
        <v>262</v>
      </c>
      <c r="AX471" s="1" t="s">
        <v>47</v>
      </c>
      <c r="AY471" s="1" t="s">
        <v>50</v>
      </c>
      <c r="AZ471" s="1" t="s">
        <v>2827</v>
      </c>
      <c r="BA471" s="1" t="s">
        <v>2828</v>
      </c>
      <c r="BB471" s="1" t="s">
        <v>2828</v>
      </c>
      <c r="BC471" s="1" t="s">
        <v>145</v>
      </c>
      <c r="BD471" s="1" t="s">
        <v>47</v>
      </c>
      <c r="BE471" s="1" t="s">
        <v>146</v>
      </c>
      <c r="BF471" s="1" t="s">
        <v>52</v>
      </c>
      <c r="BG471" s="1" t="s">
        <v>53</v>
      </c>
      <c r="BH471" s="1" t="s">
        <v>47</v>
      </c>
      <c r="BI471" s="1" t="s">
        <v>159</v>
      </c>
    </row>
    <row r="472" spans="2:61" x14ac:dyDescent="0.25">
      <c r="B472" s="16">
        <f t="shared" si="120"/>
        <v>468</v>
      </c>
      <c r="C472" s="16" t="str">
        <f t="shared" si="121"/>
        <v>CDG</v>
      </c>
      <c r="D472" s="16" t="str">
        <f t="shared" si="122"/>
        <v>2025-08-19</v>
      </c>
      <c r="E472" s="16" t="str">
        <f t="shared" si="123"/>
        <v>18042697152</v>
      </c>
      <c r="F472" s="16" t="str">
        <f t="shared" si="124"/>
        <v>PFR027987268</v>
      </c>
      <c r="G472" s="16" t="str">
        <f t="shared" si="125"/>
        <v>정세윤</v>
      </c>
      <c r="H472" s="16" t="str">
        <f t="shared" si="116"/>
        <v>목록(Manifest)</v>
      </c>
      <c r="I472" s="16">
        <f t="shared" si="126"/>
        <v>145.16</v>
      </c>
      <c r="J472" s="16">
        <f t="shared" si="127"/>
        <v>1</v>
      </c>
      <c r="K472" s="43">
        <f t="shared" si="128"/>
        <v>0.5</v>
      </c>
      <c r="L472" s="43">
        <f t="shared" si="129"/>
        <v>0.5</v>
      </c>
      <c r="M472" s="43">
        <f t="shared" si="129"/>
        <v>0.5</v>
      </c>
      <c r="N472" s="43">
        <f t="shared" si="117"/>
        <v>0.5</v>
      </c>
      <c r="O472" s="23" t="str">
        <f t="shared" si="130"/>
        <v>PFR027987268</v>
      </c>
      <c r="P472" s="51">
        <f>VLOOKUP(C472,MAPPING!$B$24:$G$27,2,0)+(N472-0.5)/0.5*VLOOKUP(C472,MAPPING!$B$24:$G$27,4,0)</f>
        <v>0</v>
      </c>
      <c r="Q472" s="72">
        <f>VLOOKUP(C472,MAPPING!$B$24:$G$27,6,0)</f>
        <v>3350</v>
      </c>
      <c r="R472" s="105">
        <f>Q472*VLOOKUP(C472,MAPPING!$B$24:$H$27,7,0)</f>
        <v>3350</v>
      </c>
      <c r="S472" s="29">
        <f>VLOOKUP(H472,MAPPING!$B$3:$D$12,3,0)</f>
        <v>0</v>
      </c>
      <c r="T472" s="67">
        <f t="shared" si="119"/>
        <v>0</v>
      </c>
      <c r="U472" s="75">
        <v>0</v>
      </c>
      <c r="V472" s="29">
        <f>(J472*VLOOKUP(M472/J472,MAPPING!$B$15:$C$22,2,10))</f>
        <v>0</v>
      </c>
      <c r="W472" s="100">
        <v>0</v>
      </c>
      <c r="X472" s="68">
        <f>IFERROR(IF($M472&lt;6.000001,0,VLOOKUP($M472,할증료!$B:$C,2,1)),0)</f>
        <v>0</v>
      </c>
      <c r="Y472" s="67">
        <v>0</v>
      </c>
      <c r="Z472" s="29">
        <f t="shared" si="118"/>
        <v>3350</v>
      </c>
      <c r="AB472" s="1" t="s">
        <v>2818</v>
      </c>
      <c r="AC472" s="1" t="s">
        <v>142</v>
      </c>
      <c r="AD472" s="1" t="s">
        <v>2819</v>
      </c>
      <c r="AE472" s="1" t="s">
        <v>2829</v>
      </c>
      <c r="AF472" s="1" t="s">
        <v>2830</v>
      </c>
      <c r="AG472" s="1" t="s">
        <v>2831</v>
      </c>
      <c r="AH472" s="1">
        <v>46278</v>
      </c>
      <c r="AI472" s="1" t="s">
        <v>47</v>
      </c>
      <c r="AJ472" s="20">
        <v>1</v>
      </c>
      <c r="AK472" s="21">
        <v>0.5</v>
      </c>
      <c r="AL472" s="21">
        <v>0.5</v>
      </c>
      <c r="AM472" s="21">
        <v>0.5</v>
      </c>
      <c r="AN472" s="1" t="s">
        <v>48</v>
      </c>
      <c r="AO472" s="21">
        <v>145.16</v>
      </c>
      <c r="AP472" s="1" t="s">
        <v>49</v>
      </c>
      <c r="AQ472" s="1" t="s">
        <v>49</v>
      </c>
      <c r="AR472" s="1" t="s">
        <v>49</v>
      </c>
      <c r="AS472" s="1" t="s">
        <v>49</v>
      </c>
      <c r="AT472" s="1" t="s">
        <v>49</v>
      </c>
      <c r="AU472" s="1" t="s">
        <v>143</v>
      </c>
      <c r="AV472" s="1" t="s">
        <v>144</v>
      </c>
      <c r="AW472" s="1" t="s">
        <v>2832</v>
      </c>
      <c r="AX472" s="1" t="s">
        <v>47</v>
      </c>
      <c r="AY472" s="1" t="s">
        <v>50</v>
      </c>
      <c r="AZ472" s="1" t="s">
        <v>2833</v>
      </c>
      <c r="BA472" s="1" t="s">
        <v>2834</v>
      </c>
      <c r="BB472" s="1" t="s">
        <v>2834</v>
      </c>
      <c r="BC472" s="1" t="s">
        <v>145</v>
      </c>
      <c r="BD472" s="1" t="s">
        <v>47</v>
      </c>
      <c r="BE472" s="1" t="s">
        <v>146</v>
      </c>
      <c r="BF472" s="1" t="s">
        <v>52</v>
      </c>
      <c r="BG472" s="1" t="s">
        <v>53</v>
      </c>
      <c r="BH472" s="1" t="s">
        <v>47</v>
      </c>
      <c r="BI472" s="1" t="s">
        <v>159</v>
      </c>
    </row>
    <row r="473" spans="2:61" x14ac:dyDescent="0.25">
      <c r="B473" s="16">
        <f t="shared" si="120"/>
        <v>469</v>
      </c>
      <c r="C473" s="16" t="str">
        <f t="shared" si="121"/>
        <v>CDG</v>
      </c>
      <c r="D473" s="16" t="str">
        <f t="shared" si="122"/>
        <v>2025-08-19</v>
      </c>
      <c r="E473" s="16" t="str">
        <f t="shared" si="123"/>
        <v>18042697152</v>
      </c>
      <c r="F473" s="16" t="str">
        <f t="shared" si="124"/>
        <v>PFR027987249</v>
      </c>
      <c r="G473" s="16" t="str">
        <f t="shared" si="125"/>
        <v>김혜수</v>
      </c>
      <c r="H473" s="16" t="str">
        <f t="shared" si="116"/>
        <v>목록(Manifest)</v>
      </c>
      <c r="I473" s="16">
        <f t="shared" si="126"/>
        <v>102.82</v>
      </c>
      <c r="J473" s="16">
        <f t="shared" si="127"/>
        <v>1</v>
      </c>
      <c r="K473" s="43">
        <f t="shared" si="128"/>
        <v>2.9</v>
      </c>
      <c r="L473" s="43">
        <f t="shared" si="129"/>
        <v>4</v>
      </c>
      <c r="M473" s="43">
        <f t="shared" si="129"/>
        <v>4</v>
      </c>
      <c r="N473" s="43">
        <f t="shared" si="117"/>
        <v>4</v>
      </c>
      <c r="O473" s="23" t="str">
        <f t="shared" si="130"/>
        <v>PFR027987249</v>
      </c>
      <c r="P473" s="51">
        <f>VLOOKUP(C473,MAPPING!$B$24:$G$27,2,0)+(N473-0.5)/0.5*VLOOKUP(C473,MAPPING!$B$24:$G$27,4,0)</f>
        <v>0</v>
      </c>
      <c r="Q473" s="72">
        <f>VLOOKUP(C473,MAPPING!$B$24:$G$27,6,0)</f>
        <v>3350</v>
      </c>
      <c r="R473" s="105">
        <f>Q473*VLOOKUP(C473,MAPPING!$B$24:$H$27,7,0)</f>
        <v>3350</v>
      </c>
      <c r="S473" s="29">
        <f>VLOOKUP(H473,MAPPING!$B$3:$D$12,3,0)</f>
        <v>0</v>
      </c>
      <c r="T473" s="67">
        <f t="shared" si="119"/>
        <v>0</v>
      </c>
      <c r="U473" s="75">
        <v>0</v>
      </c>
      <c r="V473" s="29">
        <f>(J473*VLOOKUP(M473/J473,MAPPING!$B$15:$C$22,2,10))</f>
        <v>550</v>
      </c>
      <c r="W473" s="100">
        <v>0</v>
      </c>
      <c r="X473" s="68">
        <f>IFERROR(IF($M473&lt;6.000001,0,VLOOKUP($M473,할증료!$B:$C,2,1)),0)</f>
        <v>0</v>
      </c>
      <c r="Y473" s="67">
        <v>0</v>
      </c>
      <c r="Z473" s="29">
        <f t="shared" si="118"/>
        <v>3900</v>
      </c>
      <c r="AB473" s="1" t="s">
        <v>2818</v>
      </c>
      <c r="AC473" s="1" t="s">
        <v>142</v>
      </c>
      <c r="AD473" s="1" t="s">
        <v>2819</v>
      </c>
      <c r="AE473" s="1" t="s">
        <v>2835</v>
      </c>
      <c r="AF473" s="1" t="s">
        <v>333</v>
      </c>
      <c r="AG473" s="1" t="s">
        <v>334</v>
      </c>
      <c r="AH473" s="1">
        <v>3655</v>
      </c>
      <c r="AI473" s="1" t="s">
        <v>47</v>
      </c>
      <c r="AJ473" s="20">
        <v>1</v>
      </c>
      <c r="AK473" s="21">
        <v>2.9</v>
      </c>
      <c r="AL473" s="21">
        <v>4</v>
      </c>
      <c r="AM473" s="21">
        <v>4</v>
      </c>
      <c r="AN473" s="1" t="s">
        <v>48</v>
      </c>
      <c r="AO473" s="21">
        <v>102.82</v>
      </c>
      <c r="AP473" s="1" t="s">
        <v>49</v>
      </c>
      <c r="AQ473" s="1" t="s">
        <v>49</v>
      </c>
      <c r="AR473" s="1" t="s">
        <v>49</v>
      </c>
      <c r="AS473" s="1" t="s">
        <v>49</v>
      </c>
      <c r="AT473" s="1" t="s">
        <v>49</v>
      </c>
      <c r="AU473" s="1" t="s">
        <v>143</v>
      </c>
      <c r="AV473" s="1" t="s">
        <v>144</v>
      </c>
      <c r="AW473" s="1" t="s">
        <v>2836</v>
      </c>
      <c r="AX473" s="1" t="s">
        <v>47</v>
      </c>
      <c r="AY473" s="1" t="s">
        <v>50</v>
      </c>
      <c r="AZ473" s="1" t="s">
        <v>2837</v>
      </c>
      <c r="BA473" s="1" t="s">
        <v>2838</v>
      </c>
      <c r="BB473" s="1" t="s">
        <v>2838</v>
      </c>
      <c r="BC473" s="1" t="s">
        <v>145</v>
      </c>
      <c r="BD473" s="1" t="s">
        <v>47</v>
      </c>
      <c r="BE473" s="1" t="s">
        <v>146</v>
      </c>
      <c r="BF473" s="1" t="s">
        <v>52</v>
      </c>
      <c r="BG473" s="1" t="s">
        <v>53</v>
      </c>
      <c r="BH473" s="1" t="s">
        <v>47</v>
      </c>
      <c r="BI473" s="1" t="s">
        <v>159</v>
      </c>
    </row>
    <row r="474" spans="2:61" x14ac:dyDescent="0.25">
      <c r="B474" s="16">
        <f t="shared" si="120"/>
        <v>470</v>
      </c>
      <c r="C474" s="16" t="str">
        <f t="shared" si="121"/>
        <v>CDG</v>
      </c>
      <c r="D474" s="16" t="str">
        <f t="shared" si="122"/>
        <v>2025-08-19</v>
      </c>
      <c r="E474" s="16" t="str">
        <f t="shared" si="123"/>
        <v>18042697152</v>
      </c>
      <c r="F474" s="16" t="str">
        <f t="shared" si="124"/>
        <v>PFR027987290</v>
      </c>
      <c r="G474" s="16" t="str">
        <f t="shared" si="125"/>
        <v>김혜수</v>
      </c>
      <c r="H474" s="16" t="str">
        <f t="shared" si="116"/>
        <v>목록(Manifest)</v>
      </c>
      <c r="I474" s="16">
        <f t="shared" si="126"/>
        <v>26.13</v>
      </c>
      <c r="J474" s="16">
        <f t="shared" si="127"/>
        <v>1</v>
      </c>
      <c r="K474" s="43">
        <f t="shared" si="128"/>
        <v>1</v>
      </c>
      <c r="L474" s="43">
        <f t="shared" si="129"/>
        <v>0.7</v>
      </c>
      <c r="M474" s="43">
        <f t="shared" si="129"/>
        <v>1</v>
      </c>
      <c r="N474" s="43">
        <f t="shared" si="117"/>
        <v>1</v>
      </c>
      <c r="O474" s="23" t="str">
        <f t="shared" si="130"/>
        <v>PFR027987290</v>
      </c>
      <c r="P474" s="51">
        <f>VLOOKUP(C474,MAPPING!$B$24:$G$27,2,0)+(N474-0.5)/0.5*VLOOKUP(C474,MAPPING!$B$24:$G$27,4,0)</f>
        <v>0</v>
      </c>
      <c r="Q474" s="72">
        <f>VLOOKUP(C474,MAPPING!$B$24:$G$27,6,0)</f>
        <v>3350</v>
      </c>
      <c r="R474" s="105">
        <f>Q474*VLOOKUP(C474,MAPPING!$B$24:$H$27,7,0)</f>
        <v>3350</v>
      </c>
      <c r="S474" s="29">
        <f>VLOOKUP(H474,MAPPING!$B$3:$D$12,3,0)</f>
        <v>0</v>
      </c>
      <c r="T474" s="67">
        <f t="shared" si="119"/>
        <v>0</v>
      </c>
      <c r="U474" s="75">
        <v>0</v>
      </c>
      <c r="V474" s="29">
        <f>(J474*VLOOKUP(M474/J474,MAPPING!$B$15:$C$22,2,10))</f>
        <v>0</v>
      </c>
      <c r="W474" s="100">
        <v>0</v>
      </c>
      <c r="X474" s="68">
        <f>IFERROR(IF($M474&lt;6.000001,0,VLOOKUP($M474,할증료!$B:$C,2,1)),0)</f>
        <v>0</v>
      </c>
      <c r="Y474" s="67">
        <v>0</v>
      </c>
      <c r="Z474" s="29">
        <f t="shared" si="118"/>
        <v>3350</v>
      </c>
      <c r="AB474" s="1" t="s">
        <v>2818</v>
      </c>
      <c r="AC474" s="1" t="s">
        <v>142</v>
      </c>
      <c r="AD474" s="1" t="s">
        <v>2819</v>
      </c>
      <c r="AE474" s="1" t="s">
        <v>2839</v>
      </c>
      <c r="AF474" s="1" t="s">
        <v>333</v>
      </c>
      <c r="AG474" s="1" t="s">
        <v>334</v>
      </c>
      <c r="AH474" s="1">
        <v>3655</v>
      </c>
      <c r="AI474" s="1" t="s">
        <v>47</v>
      </c>
      <c r="AJ474" s="20">
        <v>1</v>
      </c>
      <c r="AK474" s="21">
        <v>1</v>
      </c>
      <c r="AL474" s="21">
        <v>0.7</v>
      </c>
      <c r="AM474" s="21">
        <v>1</v>
      </c>
      <c r="AN474" s="1" t="s">
        <v>48</v>
      </c>
      <c r="AO474" s="21">
        <v>26.13</v>
      </c>
      <c r="AP474" s="1" t="s">
        <v>49</v>
      </c>
      <c r="AQ474" s="1" t="s">
        <v>49</v>
      </c>
      <c r="AR474" s="1" t="s">
        <v>49</v>
      </c>
      <c r="AS474" s="1" t="s">
        <v>49</v>
      </c>
      <c r="AT474" s="1" t="s">
        <v>49</v>
      </c>
      <c r="AU474" s="1" t="s">
        <v>143</v>
      </c>
      <c r="AV474" s="1" t="s">
        <v>144</v>
      </c>
      <c r="AW474" s="1" t="s">
        <v>2840</v>
      </c>
      <c r="AX474" s="1" t="s">
        <v>47</v>
      </c>
      <c r="AY474" s="1" t="s">
        <v>50</v>
      </c>
      <c r="AZ474" s="1" t="s">
        <v>2841</v>
      </c>
      <c r="BA474" s="1" t="s">
        <v>2842</v>
      </c>
      <c r="BB474" s="1" t="s">
        <v>2842</v>
      </c>
      <c r="BC474" s="1" t="s">
        <v>145</v>
      </c>
      <c r="BD474" s="1" t="s">
        <v>47</v>
      </c>
      <c r="BE474" s="1" t="s">
        <v>146</v>
      </c>
      <c r="BF474" s="1" t="s">
        <v>52</v>
      </c>
      <c r="BG474" s="1" t="s">
        <v>53</v>
      </c>
      <c r="BH474" s="1" t="s">
        <v>47</v>
      </c>
      <c r="BI474" s="1" t="s">
        <v>159</v>
      </c>
    </row>
    <row r="475" spans="2:61" x14ac:dyDescent="0.25">
      <c r="B475" s="16">
        <f t="shared" si="120"/>
        <v>471</v>
      </c>
      <c r="C475" s="16" t="str">
        <f t="shared" si="121"/>
        <v>CDG</v>
      </c>
      <c r="D475" s="16" t="str">
        <f t="shared" si="122"/>
        <v>2025-08-19</v>
      </c>
      <c r="E475" s="16" t="str">
        <f t="shared" si="123"/>
        <v>18042697152</v>
      </c>
      <c r="F475" s="16" t="str">
        <f t="shared" si="124"/>
        <v>PFR027987250</v>
      </c>
      <c r="G475" s="16" t="str">
        <f t="shared" si="125"/>
        <v>뜻밖의발견</v>
      </c>
      <c r="H475" s="16" t="str">
        <f t="shared" si="116"/>
        <v>식물검역(Plants Inspection)</v>
      </c>
      <c r="I475" s="16">
        <f t="shared" si="126"/>
        <v>26.7</v>
      </c>
      <c r="J475" s="16">
        <f t="shared" si="127"/>
        <v>1</v>
      </c>
      <c r="K475" s="43">
        <f t="shared" si="128"/>
        <v>3</v>
      </c>
      <c r="L475" s="43">
        <f t="shared" si="129"/>
        <v>6.1</v>
      </c>
      <c r="M475" s="43">
        <f t="shared" si="129"/>
        <v>6.5</v>
      </c>
      <c r="N475" s="43">
        <f t="shared" si="117"/>
        <v>6.5</v>
      </c>
      <c r="O475" s="23" t="str">
        <f t="shared" si="130"/>
        <v>PFR027987250</v>
      </c>
      <c r="P475" s="51">
        <f>VLOOKUP(C475,MAPPING!$B$24:$G$27,2,0)+(N475-0.5)/0.5*VLOOKUP(C475,MAPPING!$B$24:$G$27,4,0)</f>
        <v>0</v>
      </c>
      <c r="Q475" s="72">
        <f>VLOOKUP(C475,MAPPING!$B$24:$G$27,6,0)</f>
        <v>3350</v>
      </c>
      <c r="R475" s="105">
        <f>Q475*VLOOKUP(C475,MAPPING!$B$24:$H$27,7,0)</f>
        <v>3350</v>
      </c>
      <c r="S475" s="29">
        <f>VLOOKUP(H475,MAPPING!$B$3:$D$12,3,0)</f>
        <v>1100</v>
      </c>
      <c r="T475" s="67">
        <f t="shared" si="119"/>
        <v>0</v>
      </c>
      <c r="U475" s="75">
        <v>0</v>
      </c>
      <c r="V475" s="29">
        <f>(J475*VLOOKUP(M475/J475,MAPPING!$B$15:$C$22,2,10))</f>
        <v>1200</v>
      </c>
      <c r="W475" s="100">
        <v>0</v>
      </c>
      <c r="X475" s="68">
        <f>IFERROR(IF($M475&lt;6.000001,0,VLOOKUP($M475,할증료!$B:$C,2,1)),0)</f>
        <v>100</v>
      </c>
      <c r="Y475" s="67">
        <v>0</v>
      </c>
      <c r="Z475" s="29">
        <f t="shared" si="118"/>
        <v>5750</v>
      </c>
      <c r="AB475" s="1" t="s">
        <v>2818</v>
      </c>
      <c r="AC475" s="1" t="s">
        <v>142</v>
      </c>
      <c r="AD475" s="1" t="s">
        <v>2819</v>
      </c>
      <c r="AE475" s="1" t="s">
        <v>2843</v>
      </c>
      <c r="AF475" s="1" t="s">
        <v>209</v>
      </c>
      <c r="AG475" s="1" t="s">
        <v>217</v>
      </c>
      <c r="AH475" s="1">
        <v>63565</v>
      </c>
      <c r="AI475" s="1" t="s">
        <v>365</v>
      </c>
      <c r="AJ475" s="20">
        <v>1</v>
      </c>
      <c r="AK475" s="21">
        <v>3</v>
      </c>
      <c r="AL475" s="21">
        <v>6.1</v>
      </c>
      <c r="AM475" s="21">
        <v>6.5</v>
      </c>
      <c r="AN475" s="1" t="s">
        <v>254</v>
      </c>
      <c r="AO475" s="21">
        <v>26.7</v>
      </c>
      <c r="AP475" s="1" t="s">
        <v>49</v>
      </c>
      <c r="AQ475" s="1" t="s">
        <v>49</v>
      </c>
      <c r="AR475" s="1" t="s">
        <v>49</v>
      </c>
      <c r="AS475" s="1" t="s">
        <v>49</v>
      </c>
      <c r="AT475" s="1" t="s">
        <v>49</v>
      </c>
      <c r="AU475" s="1" t="s">
        <v>143</v>
      </c>
      <c r="AV475" s="1" t="s">
        <v>144</v>
      </c>
      <c r="AW475" s="1" t="s">
        <v>2844</v>
      </c>
      <c r="AX475" s="1" t="s">
        <v>47</v>
      </c>
      <c r="AY475" s="1" t="s">
        <v>50</v>
      </c>
      <c r="AZ475" s="1" t="s">
        <v>2845</v>
      </c>
      <c r="BA475" s="1" t="s">
        <v>2846</v>
      </c>
      <c r="BB475" s="1" t="s">
        <v>2846</v>
      </c>
      <c r="BC475" s="1" t="s">
        <v>145</v>
      </c>
      <c r="BD475" s="1" t="s">
        <v>47</v>
      </c>
      <c r="BE475" s="1" t="s">
        <v>146</v>
      </c>
      <c r="BF475" s="1" t="s">
        <v>52</v>
      </c>
      <c r="BG475" s="1" t="s">
        <v>53</v>
      </c>
      <c r="BH475" s="1" t="s">
        <v>47</v>
      </c>
      <c r="BI475" s="1" t="s">
        <v>159</v>
      </c>
    </row>
    <row r="476" spans="2:61" x14ac:dyDescent="0.25">
      <c r="B476" s="16">
        <f t="shared" si="120"/>
        <v>472</v>
      </c>
      <c r="C476" s="16" t="str">
        <f t="shared" si="121"/>
        <v>CDG</v>
      </c>
      <c r="D476" s="16" t="str">
        <f t="shared" si="122"/>
        <v>2025-08-19</v>
      </c>
      <c r="E476" s="16" t="str">
        <f t="shared" si="123"/>
        <v>18042697152</v>
      </c>
      <c r="F476" s="16" t="str">
        <f t="shared" si="124"/>
        <v>PFR027987252</v>
      </c>
      <c r="G476" s="16" t="str">
        <f t="shared" si="125"/>
        <v>김기백</v>
      </c>
      <c r="H476" s="16" t="str">
        <f t="shared" si="116"/>
        <v>일반(목록배제,Normal-Manifest Exception)</v>
      </c>
      <c r="I476" s="16">
        <f t="shared" si="126"/>
        <v>145.19</v>
      </c>
      <c r="J476" s="16">
        <f t="shared" si="127"/>
        <v>1</v>
      </c>
      <c r="K476" s="43">
        <f t="shared" si="128"/>
        <v>2</v>
      </c>
      <c r="L476" s="43">
        <f t="shared" si="129"/>
        <v>1.6</v>
      </c>
      <c r="M476" s="43">
        <f t="shared" si="129"/>
        <v>2</v>
      </c>
      <c r="N476" s="43">
        <f t="shared" si="117"/>
        <v>2</v>
      </c>
      <c r="O476" s="23" t="str">
        <f t="shared" si="130"/>
        <v>PFR027987252</v>
      </c>
      <c r="P476" s="51">
        <f>VLOOKUP(C476,MAPPING!$B$24:$G$27,2,0)+(N476-0.5)/0.5*VLOOKUP(C476,MAPPING!$B$24:$G$27,4,0)</f>
        <v>0</v>
      </c>
      <c r="Q476" s="72">
        <f>VLOOKUP(C476,MAPPING!$B$24:$G$27,6,0)</f>
        <v>3350</v>
      </c>
      <c r="R476" s="105">
        <f>Q476*VLOOKUP(C476,MAPPING!$B$24:$H$27,7,0)</f>
        <v>3350</v>
      </c>
      <c r="S476" s="29">
        <f>VLOOKUP(H476,MAPPING!$B$3:$D$12,3,0)</f>
        <v>1100</v>
      </c>
      <c r="T476" s="67">
        <f t="shared" si="119"/>
        <v>0</v>
      </c>
      <c r="U476" s="75">
        <v>0</v>
      </c>
      <c r="V476" s="29">
        <f>(J476*VLOOKUP(M476/J476,MAPPING!$B$15:$C$22,2,10))</f>
        <v>0</v>
      </c>
      <c r="W476" s="100">
        <v>0</v>
      </c>
      <c r="X476" s="68">
        <f>IFERROR(IF($M476&lt;6.000001,0,VLOOKUP($M476,할증료!$B:$C,2,1)),0)</f>
        <v>0</v>
      </c>
      <c r="Y476" s="67">
        <v>0</v>
      </c>
      <c r="Z476" s="29">
        <f t="shared" si="118"/>
        <v>4450</v>
      </c>
      <c r="AB476" s="1" t="s">
        <v>2818</v>
      </c>
      <c r="AC476" s="1" t="s">
        <v>142</v>
      </c>
      <c r="AD476" s="1" t="s">
        <v>2819</v>
      </c>
      <c r="AE476" s="1" t="s">
        <v>2847</v>
      </c>
      <c r="AF476" s="1" t="s">
        <v>1897</v>
      </c>
      <c r="AG476" s="1" t="s">
        <v>1898</v>
      </c>
      <c r="AH476" s="1">
        <v>3184</v>
      </c>
      <c r="AI476" s="1" t="s">
        <v>47</v>
      </c>
      <c r="AJ476" s="20">
        <v>1</v>
      </c>
      <c r="AK476" s="21">
        <v>2</v>
      </c>
      <c r="AL476" s="21">
        <v>1.6</v>
      </c>
      <c r="AM476" s="21">
        <v>2</v>
      </c>
      <c r="AN476" s="1" t="s">
        <v>54</v>
      </c>
      <c r="AO476" s="21">
        <v>145.19</v>
      </c>
      <c r="AP476" s="1" t="s">
        <v>49</v>
      </c>
      <c r="AQ476" s="1" t="s">
        <v>49</v>
      </c>
      <c r="AR476" s="1" t="s">
        <v>49</v>
      </c>
      <c r="AS476" s="1" t="s">
        <v>49</v>
      </c>
      <c r="AT476" s="1" t="s">
        <v>49</v>
      </c>
      <c r="AU476" s="1" t="s">
        <v>143</v>
      </c>
      <c r="AV476" s="1" t="s">
        <v>144</v>
      </c>
      <c r="AW476" s="1" t="s">
        <v>1899</v>
      </c>
      <c r="AX476" s="1" t="s">
        <v>47</v>
      </c>
      <c r="AY476" s="1" t="s">
        <v>50</v>
      </c>
      <c r="AZ476" s="1" t="s">
        <v>2848</v>
      </c>
      <c r="BA476" s="1" t="s">
        <v>2849</v>
      </c>
      <c r="BB476" s="1" t="s">
        <v>2849</v>
      </c>
      <c r="BC476" s="1" t="s">
        <v>145</v>
      </c>
      <c r="BD476" s="1" t="s">
        <v>47</v>
      </c>
      <c r="BE476" s="1" t="s">
        <v>146</v>
      </c>
      <c r="BF476" s="1" t="s">
        <v>52</v>
      </c>
      <c r="BG476" s="1" t="s">
        <v>53</v>
      </c>
      <c r="BH476" s="1" t="s">
        <v>47</v>
      </c>
      <c r="BI476" s="1" t="s">
        <v>159</v>
      </c>
    </row>
    <row r="477" spans="2:61" x14ac:dyDescent="0.25">
      <c r="B477" s="16">
        <f t="shared" si="120"/>
        <v>473</v>
      </c>
      <c r="C477" s="16" t="str">
        <f t="shared" si="121"/>
        <v>CDG</v>
      </c>
      <c r="D477" s="16" t="str">
        <f t="shared" si="122"/>
        <v>2025-08-19</v>
      </c>
      <c r="E477" s="16" t="str">
        <f t="shared" si="123"/>
        <v>18042697152</v>
      </c>
      <c r="F477" s="16" t="str">
        <f t="shared" si="124"/>
        <v>PFR027987172</v>
      </c>
      <c r="G477" s="16" t="str">
        <f t="shared" si="125"/>
        <v>김윤주</v>
      </c>
      <c r="H477" s="16" t="str">
        <f t="shared" si="116"/>
        <v>간이(Simple)</v>
      </c>
      <c r="I477" s="16">
        <f t="shared" si="126"/>
        <v>264.82</v>
      </c>
      <c r="J477" s="16">
        <f t="shared" si="127"/>
        <v>1</v>
      </c>
      <c r="K477" s="43">
        <f t="shared" si="128"/>
        <v>2</v>
      </c>
      <c r="L477" s="43">
        <f t="shared" si="129"/>
        <v>1.6</v>
      </c>
      <c r="M477" s="43">
        <f t="shared" si="129"/>
        <v>2</v>
      </c>
      <c r="N477" s="43">
        <f t="shared" si="117"/>
        <v>2</v>
      </c>
      <c r="O477" s="23" t="str">
        <f t="shared" si="130"/>
        <v>PFR027987172</v>
      </c>
      <c r="P477" s="51">
        <f>VLOOKUP(C477,MAPPING!$B$24:$G$27,2,0)+(N477-0.5)/0.5*VLOOKUP(C477,MAPPING!$B$24:$G$27,4,0)</f>
        <v>0</v>
      </c>
      <c r="Q477" s="72">
        <f>VLOOKUP(C477,MAPPING!$B$24:$G$27,6,0)</f>
        <v>3350</v>
      </c>
      <c r="R477" s="105">
        <f>Q477*VLOOKUP(C477,MAPPING!$B$24:$H$27,7,0)</f>
        <v>3350</v>
      </c>
      <c r="S477" s="29">
        <f>VLOOKUP(H477,MAPPING!$B$3:$D$12,3,0)</f>
        <v>1100</v>
      </c>
      <c r="T477" s="67">
        <f t="shared" si="119"/>
        <v>0</v>
      </c>
      <c r="U477" s="75">
        <v>0</v>
      </c>
      <c r="V477" s="29">
        <f>(J477*VLOOKUP(M477/J477,MAPPING!$B$15:$C$22,2,10))</f>
        <v>0</v>
      </c>
      <c r="W477" s="100">
        <v>0</v>
      </c>
      <c r="X477" s="68">
        <f>IFERROR(IF($M477&lt;6.000001,0,VLOOKUP($M477,할증료!$B:$C,2,1)),0)</f>
        <v>0</v>
      </c>
      <c r="Y477" s="67">
        <v>0</v>
      </c>
      <c r="Z477" s="29">
        <f t="shared" si="118"/>
        <v>4450</v>
      </c>
      <c r="AB477" s="1" t="s">
        <v>2818</v>
      </c>
      <c r="AC477" s="1" t="s">
        <v>142</v>
      </c>
      <c r="AD477" s="1" t="s">
        <v>2819</v>
      </c>
      <c r="AE477" s="1" t="s">
        <v>2850</v>
      </c>
      <c r="AF477" s="1" t="s">
        <v>2851</v>
      </c>
      <c r="AG477" s="1" t="s">
        <v>2852</v>
      </c>
      <c r="AH477" s="1">
        <v>16016</v>
      </c>
      <c r="AI477" s="1" t="s">
        <v>47</v>
      </c>
      <c r="AJ477" s="20">
        <v>1</v>
      </c>
      <c r="AK477" s="21">
        <v>2</v>
      </c>
      <c r="AL477" s="21">
        <v>1.6</v>
      </c>
      <c r="AM477" s="21">
        <v>2</v>
      </c>
      <c r="AN477" s="1" t="s">
        <v>56</v>
      </c>
      <c r="AO477" s="21">
        <v>264.82</v>
      </c>
      <c r="AP477" s="1" t="s">
        <v>49</v>
      </c>
      <c r="AQ477" s="1" t="s">
        <v>49</v>
      </c>
      <c r="AR477" s="1" t="s">
        <v>49</v>
      </c>
      <c r="AS477" s="1" t="s">
        <v>49</v>
      </c>
      <c r="AT477" s="1" t="s">
        <v>49</v>
      </c>
      <c r="AU477" s="1" t="s">
        <v>143</v>
      </c>
      <c r="AV477" s="1" t="s">
        <v>144</v>
      </c>
      <c r="AW477" s="1" t="s">
        <v>2853</v>
      </c>
      <c r="AX477" s="1" t="s">
        <v>47</v>
      </c>
      <c r="AY477" s="1" t="s">
        <v>50</v>
      </c>
      <c r="AZ477" s="1" t="s">
        <v>2854</v>
      </c>
      <c r="BA477" s="1" t="s">
        <v>2855</v>
      </c>
      <c r="BB477" s="1" t="s">
        <v>2855</v>
      </c>
      <c r="BC477" s="1" t="s">
        <v>145</v>
      </c>
      <c r="BD477" s="1" t="s">
        <v>47</v>
      </c>
      <c r="BE477" s="1" t="s">
        <v>146</v>
      </c>
      <c r="BF477" s="1" t="s">
        <v>52</v>
      </c>
      <c r="BG477" s="1" t="s">
        <v>53</v>
      </c>
      <c r="BH477" s="1" t="s">
        <v>47</v>
      </c>
      <c r="BI477" s="1" t="s">
        <v>159</v>
      </c>
    </row>
    <row r="478" spans="2:61" x14ac:dyDescent="0.25">
      <c r="B478" s="16">
        <f t="shared" si="120"/>
        <v>474</v>
      </c>
      <c r="C478" s="16" t="str">
        <f t="shared" si="121"/>
        <v>CDG</v>
      </c>
      <c r="D478" s="16" t="str">
        <f t="shared" si="122"/>
        <v>2025-08-19</v>
      </c>
      <c r="E478" s="16" t="str">
        <f t="shared" si="123"/>
        <v>18042697152</v>
      </c>
      <c r="F478" s="16" t="str">
        <f t="shared" si="124"/>
        <v>PFR027987289</v>
      </c>
      <c r="G478" s="16" t="str">
        <f t="shared" si="125"/>
        <v>오창환</v>
      </c>
      <c r="H478" s="16" t="str">
        <f t="shared" si="116"/>
        <v>목록(Manifest)</v>
      </c>
      <c r="I478" s="16">
        <f t="shared" si="126"/>
        <v>81.31</v>
      </c>
      <c r="J478" s="16">
        <f t="shared" si="127"/>
        <v>1</v>
      </c>
      <c r="K478" s="43">
        <f t="shared" si="128"/>
        <v>1</v>
      </c>
      <c r="L478" s="43">
        <f t="shared" si="129"/>
        <v>1</v>
      </c>
      <c r="M478" s="43">
        <f t="shared" si="129"/>
        <v>1</v>
      </c>
      <c r="N478" s="43">
        <f t="shared" si="117"/>
        <v>1</v>
      </c>
      <c r="O478" s="23" t="str">
        <f t="shared" si="130"/>
        <v>PFR027987289</v>
      </c>
      <c r="P478" s="51">
        <f>VLOOKUP(C478,MAPPING!$B$24:$G$27,2,0)+(N478-0.5)/0.5*VLOOKUP(C478,MAPPING!$B$24:$G$27,4,0)</f>
        <v>0</v>
      </c>
      <c r="Q478" s="72">
        <f>VLOOKUP(C478,MAPPING!$B$24:$G$27,6,0)</f>
        <v>3350</v>
      </c>
      <c r="R478" s="105">
        <f>Q478*VLOOKUP(C478,MAPPING!$B$24:$H$27,7,0)</f>
        <v>3350</v>
      </c>
      <c r="S478" s="29">
        <f>VLOOKUP(H478,MAPPING!$B$3:$D$12,3,0)</f>
        <v>0</v>
      </c>
      <c r="T478" s="67">
        <f t="shared" si="119"/>
        <v>0</v>
      </c>
      <c r="U478" s="75">
        <v>0</v>
      </c>
      <c r="V478" s="29">
        <f>(J478*VLOOKUP(M478/J478,MAPPING!$B$15:$C$22,2,10))</f>
        <v>0</v>
      </c>
      <c r="W478" s="100">
        <v>0</v>
      </c>
      <c r="X478" s="68">
        <f>IFERROR(IF($M478&lt;6.000001,0,VLOOKUP($M478,할증료!$B:$C,2,1)),0)</f>
        <v>0</v>
      </c>
      <c r="Y478" s="67">
        <v>0</v>
      </c>
      <c r="Z478" s="29">
        <f t="shared" si="118"/>
        <v>3350</v>
      </c>
      <c r="AB478" s="1" t="s">
        <v>2818</v>
      </c>
      <c r="AC478" s="1" t="s">
        <v>142</v>
      </c>
      <c r="AD478" s="1" t="s">
        <v>2819</v>
      </c>
      <c r="AE478" s="1" t="s">
        <v>2856</v>
      </c>
      <c r="AF478" s="1" t="s">
        <v>223</v>
      </c>
      <c r="AG478" s="1" t="s">
        <v>224</v>
      </c>
      <c r="AH478" s="1">
        <v>47397</v>
      </c>
      <c r="AI478" s="1" t="s">
        <v>47</v>
      </c>
      <c r="AJ478" s="20">
        <v>1</v>
      </c>
      <c r="AK478" s="21">
        <v>1</v>
      </c>
      <c r="AL478" s="21">
        <v>1</v>
      </c>
      <c r="AM478" s="21">
        <v>1</v>
      </c>
      <c r="AN478" s="1" t="s">
        <v>48</v>
      </c>
      <c r="AO478" s="21">
        <v>81.31</v>
      </c>
      <c r="AP478" s="1" t="s">
        <v>49</v>
      </c>
      <c r="AQ478" s="1" t="s">
        <v>49</v>
      </c>
      <c r="AR478" s="1" t="s">
        <v>49</v>
      </c>
      <c r="AS478" s="1" t="s">
        <v>49</v>
      </c>
      <c r="AT478" s="1" t="s">
        <v>49</v>
      </c>
      <c r="AU478" s="1" t="s">
        <v>143</v>
      </c>
      <c r="AV478" s="1" t="s">
        <v>144</v>
      </c>
      <c r="AW478" s="1" t="s">
        <v>2857</v>
      </c>
      <c r="AX478" s="1" t="s">
        <v>47</v>
      </c>
      <c r="AY478" s="1" t="s">
        <v>50</v>
      </c>
      <c r="AZ478" s="1" t="s">
        <v>2858</v>
      </c>
      <c r="BA478" s="1" t="s">
        <v>2859</v>
      </c>
      <c r="BB478" s="1" t="s">
        <v>2859</v>
      </c>
      <c r="BC478" s="1" t="s">
        <v>145</v>
      </c>
      <c r="BD478" s="1" t="s">
        <v>47</v>
      </c>
      <c r="BE478" s="1" t="s">
        <v>146</v>
      </c>
      <c r="BF478" s="1" t="s">
        <v>52</v>
      </c>
      <c r="BG478" s="1" t="s">
        <v>53</v>
      </c>
      <c r="BH478" s="1" t="s">
        <v>47</v>
      </c>
      <c r="BI478" s="1" t="s">
        <v>159</v>
      </c>
    </row>
    <row r="479" spans="2:61" x14ac:dyDescent="0.25">
      <c r="B479" s="16">
        <f t="shared" si="120"/>
        <v>475</v>
      </c>
      <c r="C479" s="16" t="str">
        <f t="shared" si="121"/>
        <v>CDG</v>
      </c>
      <c r="D479" s="16" t="str">
        <f t="shared" si="122"/>
        <v>2025-08-19</v>
      </c>
      <c r="E479" s="16" t="str">
        <f t="shared" si="123"/>
        <v>18042697152</v>
      </c>
      <c r="F479" s="16" t="str">
        <f t="shared" si="124"/>
        <v>PFR027987270</v>
      </c>
      <c r="G479" s="16" t="str">
        <f t="shared" si="125"/>
        <v>허수정</v>
      </c>
      <c r="H479" s="16" t="str">
        <f t="shared" si="116"/>
        <v>목록(Manifest)</v>
      </c>
      <c r="I479" s="16">
        <f t="shared" si="126"/>
        <v>76.94</v>
      </c>
      <c r="J479" s="16">
        <f t="shared" si="127"/>
        <v>1</v>
      </c>
      <c r="K479" s="43">
        <f t="shared" si="128"/>
        <v>4.5</v>
      </c>
      <c r="L479" s="43">
        <f t="shared" si="129"/>
        <v>9.6</v>
      </c>
      <c r="M479" s="43">
        <f t="shared" si="129"/>
        <v>10</v>
      </c>
      <c r="N479" s="43">
        <f t="shared" si="117"/>
        <v>10</v>
      </c>
      <c r="O479" s="23" t="str">
        <f t="shared" si="130"/>
        <v>PFR027987270</v>
      </c>
      <c r="P479" s="51">
        <f>VLOOKUP(C479,MAPPING!$B$24:$G$27,2,0)+(N479-0.5)/0.5*VLOOKUP(C479,MAPPING!$B$24:$G$27,4,0)</f>
        <v>0</v>
      </c>
      <c r="Q479" s="72">
        <f>VLOOKUP(C479,MAPPING!$B$24:$G$27,6,0)</f>
        <v>3350</v>
      </c>
      <c r="R479" s="105">
        <f>Q479*VLOOKUP(C479,MAPPING!$B$24:$H$27,7,0)</f>
        <v>3350</v>
      </c>
      <c r="S479" s="29">
        <f>VLOOKUP(H479,MAPPING!$B$3:$D$12,3,0)</f>
        <v>0</v>
      </c>
      <c r="T479" s="67">
        <f t="shared" si="119"/>
        <v>0</v>
      </c>
      <c r="U479" s="75">
        <v>0</v>
      </c>
      <c r="V479" s="29">
        <f>(J479*VLOOKUP(M479/J479,MAPPING!$B$15:$C$22,2,10))</f>
        <v>4500</v>
      </c>
      <c r="W479" s="100">
        <v>0</v>
      </c>
      <c r="X479" s="68">
        <f>IFERROR(IF($M479&lt;6.000001,0,VLOOKUP($M479,할증료!$B:$C,2,1)),0)</f>
        <v>500</v>
      </c>
      <c r="Y479" s="67">
        <v>0</v>
      </c>
      <c r="Z479" s="29">
        <f t="shared" si="118"/>
        <v>8350</v>
      </c>
      <c r="AB479" s="1" t="s">
        <v>2818</v>
      </c>
      <c r="AC479" s="1" t="s">
        <v>142</v>
      </c>
      <c r="AD479" s="1" t="s">
        <v>2819</v>
      </c>
      <c r="AE479" s="1" t="s">
        <v>2860</v>
      </c>
      <c r="AF479" s="1" t="s">
        <v>247</v>
      </c>
      <c r="AG479" s="1" t="s">
        <v>182</v>
      </c>
      <c r="AH479" s="1">
        <v>22025</v>
      </c>
      <c r="AI479" s="1" t="s">
        <v>47</v>
      </c>
      <c r="AJ479" s="20">
        <v>1</v>
      </c>
      <c r="AK479" s="21">
        <v>4.5</v>
      </c>
      <c r="AL479" s="21">
        <v>9.6</v>
      </c>
      <c r="AM479" s="21">
        <v>10</v>
      </c>
      <c r="AN479" s="1" t="s">
        <v>48</v>
      </c>
      <c r="AO479" s="21">
        <v>76.94</v>
      </c>
      <c r="AP479" s="1" t="s">
        <v>49</v>
      </c>
      <c r="AQ479" s="1" t="s">
        <v>49</v>
      </c>
      <c r="AR479" s="1" t="s">
        <v>49</v>
      </c>
      <c r="AS479" s="1" t="s">
        <v>49</v>
      </c>
      <c r="AT479" s="1" t="s">
        <v>49</v>
      </c>
      <c r="AU479" s="1" t="s">
        <v>143</v>
      </c>
      <c r="AV479" s="1" t="s">
        <v>144</v>
      </c>
      <c r="AW479" s="1" t="s">
        <v>155</v>
      </c>
      <c r="AX479" s="1" t="s">
        <v>47</v>
      </c>
      <c r="AY479" s="1" t="s">
        <v>50</v>
      </c>
      <c r="AZ479" s="1" t="s">
        <v>2861</v>
      </c>
      <c r="BA479" s="1" t="s">
        <v>2862</v>
      </c>
      <c r="BB479" s="1" t="s">
        <v>2862</v>
      </c>
      <c r="BC479" s="1" t="s">
        <v>145</v>
      </c>
      <c r="BD479" s="1" t="s">
        <v>47</v>
      </c>
      <c r="BE479" s="1" t="s">
        <v>146</v>
      </c>
      <c r="BF479" s="1" t="s">
        <v>52</v>
      </c>
      <c r="BG479" s="1" t="s">
        <v>53</v>
      </c>
      <c r="BH479" s="1" t="s">
        <v>47</v>
      </c>
      <c r="BI479" s="1" t="s">
        <v>159</v>
      </c>
    </row>
    <row r="480" spans="2:61" x14ac:dyDescent="0.25">
      <c r="B480" s="16">
        <f t="shared" si="120"/>
        <v>476</v>
      </c>
      <c r="C480" s="16" t="str">
        <f t="shared" si="121"/>
        <v>CDG</v>
      </c>
      <c r="D480" s="16" t="str">
        <f t="shared" si="122"/>
        <v>2025-08-19</v>
      </c>
      <c r="E480" s="16" t="str">
        <f t="shared" si="123"/>
        <v>18042697152</v>
      </c>
      <c r="F480" s="16" t="str">
        <f t="shared" si="124"/>
        <v>PFR027987284</v>
      </c>
      <c r="G480" s="16" t="str">
        <f t="shared" si="125"/>
        <v>최승미</v>
      </c>
      <c r="H480" s="16" t="str">
        <f t="shared" si="116"/>
        <v>목록(Manifest)</v>
      </c>
      <c r="I480" s="16">
        <f t="shared" si="126"/>
        <v>56.89</v>
      </c>
      <c r="J480" s="16">
        <f t="shared" si="127"/>
        <v>1</v>
      </c>
      <c r="K480" s="43">
        <f t="shared" si="128"/>
        <v>0.5</v>
      </c>
      <c r="L480" s="43">
        <f t="shared" si="129"/>
        <v>0.2</v>
      </c>
      <c r="M480" s="43">
        <f t="shared" si="129"/>
        <v>0.5</v>
      </c>
      <c r="N480" s="43">
        <f t="shared" si="117"/>
        <v>0.5</v>
      </c>
      <c r="O480" s="23" t="str">
        <f t="shared" si="130"/>
        <v>PFR027987284</v>
      </c>
      <c r="P480" s="51">
        <f>VLOOKUP(C480,MAPPING!$B$24:$G$27,2,0)+(N480-0.5)/0.5*VLOOKUP(C480,MAPPING!$B$24:$G$27,4,0)</f>
        <v>0</v>
      </c>
      <c r="Q480" s="72">
        <f>VLOOKUP(C480,MAPPING!$B$24:$G$27,6,0)</f>
        <v>3350</v>
      </c>
      <c r="R480" s="105">
        <f>Q480*VLOOKUP(C480,MAPPING!$B$24:$H$27,7,0)</f>
        <v>3350</v>
      </c>
      <c r="S480" s="29">
        <f>VLOOKUP(H480,MAPPING!$B$3:$D$12,3,0)</f>
        <v>0</v>
      </c>
      <c r="T480" s="67">
        <f t="shared" si="119"/>
        <v>0</v>
      </c>
      <c r="U480" s="75">
        <v>0</v>
      </c>
      <c r="V480" s="29">
        <f>(J480*VLOOKUP(M480/J480,MAPPING!$B$15:$C$22,2,10))</f>
        <v>0</v>
      </c>
      <c r="W480" s="100">
        <v>0</v>
      </c>
      <c r="X480" s="68">
        <f>IFERROR(IF($M480&lt;6.000001,0,VLOOKUP($M480,할증료!$B:$C,2,1)),0)</f>
        <v>0</v>
      </c>
      <c r="Y480" s="67">
        <v>0</v>
      </c>
      <c r="Z480" s="29">
        <f t="shared" si="118"/>
        <v>3350</v>
      </c>
      <c r="AB480" s="1" t="s">
        <v>2818</v>
      </c>
      <c r="AC480" s="1" t="s">
        <v>142</v>
      </c>
      <c r="AD480" s="1" t="s">
        <v>2819</v>
      </c>
      <c r="AE480" s="1" t="s">
        <v>2863</v>
      </c>
      <c r="AF480" s="1" t="s">
        <v>2864</v>
      </c>
      <c r="AG480" s="1" t="s">
        <v>2865</v>
      </c>
      <c r="AH480" s="1">
        <v>6781</v>
      </c>
      <c r="AI480" s="1" t="s">
        <v>47</v>
      </c>
      <c r="AJ480" s="20">
        <v>1</v>
      </c>
      <c r="AK480" s="21">
        <v>0.5</v>
      </c>
      <c r="AL480" s="21">
        <v>0.2</v>
      </c>
      <c r="AM480" s="21">
        <v>0.5</v>
      </c>
      <c r="AN480" s="1" t="s">
        <v>48</v>
      </c>
      <c r="AO480" s="21">
        <v>56.89</v>
      </c>
      <c r="AP480" s="1" t="s">
        <v>49</v>
      </c>
      <c r="AQ480" s="1" t="s">
        <v>49</v>
      </c>
      <c r="AR480" s="1" t="s">
        <v>49</v>
      </c>
      <c r="AS480" s="1" t="s">
        <v>49</v>
      </c>
      <c r="AT480" s="1" t="s">
        <v>49</v>
      </c>
      <c r="AU480" s="1" t="s">
        <v>143</v>
      </c>
      <c r="AV480" s="1" t="s">
        <v>144</v>
      </c>
      <c r="AW480" s="1" t="s">
        <v>2866</v>
      </c>
      <c r="AX480" s="1" t="s">
        <v>47</v>
      </c>
      <c r="AY480" s="1" t="s">
        <v>50</v>
      </c>
      <c r="AZ480" s="1" t="s">
        <v>2867</v>
      </c>
      <c r="BA480" s="1" t="s">
        <v>2868</v>
      </c>
      <c r="BB480" s="1" t="s">
        <v>2868</v>
      </c>
      <c r="BC480" s="1" t="s">
        <v>145</v>
      </c>
      <c r="BD480" s="1" t="s">
        <v>47</v>
      </c>
      <c r="BE480" s="1" t="s">
        <v>146</v>
      </c>
      <c r="BF480" s="1" t="s">
        <v>52</v>
      </c>
      <c r="BG480" s="1" t="s">
        <v>53</v>
      </c>
      <c r="BH480" s="1" t="s">
        <v>47</v>
      </c>
      <c r="BI480" s="1" t="s">
        <v>159</v>
      </c>
    </row>
    <row r="481" spans="2:61" x14ac:dyDescent="0.25">
      <c r="B481" s="16">
        <f t="shared" si="120"/>
        <v>477</v>
      </c>
      <c r="C481" s="16" t="str">
        <f t="shared" si="121"/>
        <v>FRA</v>
      </c>
      <c r="D481" s="16" t="str">
        <f t="shared" si="122"/>
        <v>2025-08-20</v>
      </c>
      <c r="E481" s="16" t="str">
        <f t="shared" si="123"/>
        <v>72220339093</v>
      </c>
      <c r="F481" s="16" t="str">
        <f t="shared" si="124"/>
        <v>PDE026649322</v>
      </c>
      <c r="G481" s="16" t="str">
        <f t="shared" si="125"/>
        <v>ENKHBAYAR KHONGORZUL</v>
      </c>
      <c r="H481" s="16" t="str">
        <f t="shared" si="116"/>
        <v>일반(목록배제,Normal-Manifest Exception)</v>
      </c>
      <c r="I481" s="16">
        <f t="shared" si="126"/>
        <v>14.19</v>
      </c>
      <c r="J481" s="16">
        <f t="shared" si="127"/>
        <v>1</v>
      </c>
      <c r="K481" s="43">
        <f t="shared" si="128"/>
        <v>0.5</v>
      </c>
      <c r="L481" s="43">
        <f t="shared" si="129"/>
        <v>0.5</v>
      </c>
      <c r="M481" s="43">
        <f t="shared" si="129"/>
        <v>0.5</v>
      </c>
      <c r="N481" s="43">
        <f t="shared" si="117"/>
        <v>0.5</v>
      </c>
      <c r="O481" s="23" t="str">
        <f t="shared" si="130"/>
        <v>PDE026649322</v>
      </c>
      <c r="P481" s="51">
        <f>VLOOKUP(C481,MAPPING!$B$24:$G$27,2,0)+(N481-0.5)/0.5*VLOOKUP(C481,MAPPING!$B$24:$G$27,4,0)</f>
        <v>6900</v>
      </c>
      <c r="Q481" s="72">
        <f>VLOOKUP(C481,MAPPING!$B$24:$G$27,6,0)</f>
        <v>3.401757367653961</v>
      </c>
      <c r="R481" s="105">
        <f>Q481*VLOOKUP(C481,MAPPING!$B$24:$H$27,7,0)</f>
        <v>5508.2615999999998</v>
      </c>
      <c r="S481" s="29">
        <f>VLOOKUP(H481,MAPPING!$B$3:$D$12,3,0)</f>
        <v>1100</v>
      </c>
      <c r="T481" s="67">
        <f t="shared" si="119"/>
        <v>0</v>
      </c>
      <c r="U481" s="75">
        <v>0</v>
      </c>
      <c r="V481" s="29">
        <f>(J481*VLOOKUP(M481/J481,MAPPING!$B$15:$C$22,2,10))</f>
        <v>0</v>
      </c>
      <c r="W481" s="100">
        <v>0</v>
      </c>
      <c r="X481" s="68">
        <f>IFERROR(IF($M481&lt;6.000001,0,VLOOKUP($M481,할증료!$B:$C,2,1)),0)</f>
        <v>0</v>
      </c>
      <c r="Y481" s="67">
        <v>0</v>
      </c>
      <c r="Z481" s="29">
        <f t="shared" si="118"/>
        <v>13508.2616</v>
      </c>
      <c r="AB481" s="1" t="s">
        <v>2869</v>
      </c>
      <c r="AC481" s="1" t="s">
        <v>131</v>
      </c>
      <c r="AD481" s="1" t="s">
        <v>2870</v>
      </c>
      <c r="AE481" s="1" t="s">
        <v>2871</v>
      </c>
      <c r="AF481" s="1" t="s">
        <v>2872</v>
      </c>
      <c r="AG481" s="1" t="s">
        <v>2873</v>
      </c>
      <c r="AH481" s="1">
        <v>44096</v>
      </c>
      <c r="AI481" s="1" t="s">
        <v>47</v>
      </c>
      <c r="AJ481" s="20">
        <v>1</v>
      </c>
      <c r="AK481" s="21">
        <v>0.5</v>
      </c>
      <c r="AL481" s="21">
        <v>0.5</v>
      </c>
      <c r="AM481" s="21">
        <v>0.5</v>
      </c>
      <c r="AN481" s="1" t="s">
        <v>54</v>
      </c>
      <c r="AO481" s="21">
        <v>14.19</v>
      </c>
      <c r="AP481" s="1" t="s">
        <v>49</v>
      </c>
      <c r="AQ481" s="1" t="s">
        <v>49</v>
      </c>
      <c r="AR481" s="1" t="s">
        <v>49</v>
      </c>
      <c r="AS481" s="1" t="s">
        <v>49</v>
      </c>
      <c r="AT481" s="1" t="s">
        <v>49</v>
      </c>
      <c r="AU481" s="1" t="s">
        <v>133</v>
      </c>
      <c r="AV481" s="1" t="s">
        <v>134</v>
      </c>
      <c r="AW481" s="1" t="s">
        <v>195</v>
      </c>
      <c r="AX481" s="1" t="s">
        <v>47</v>
      </c>
      <c r="AY481" s="1" t="s">
        <v>50</v>
      </c>
      <c r="AZ481" s="1" t="s">
        <v>2874</v>
      </c>
      <c r="BA481" s="1" t="s">
        <v>2875</v>
      </c>
      <c r="BB481" s="1" t="s">
        <v>2875</v>
      </c>
      <c r="BC481" s="1" t="s">
        <v>252</v>
      </c>
      <c r="BD481" s="1" t="s">
        <v>253</v>
      </c>
      <c r="BE481" s="1" t="s">
        <v>135</v>
      </c>
      <c r="BF481" s="1" t="s">
        <v>52</v>
      </c>
      <c r="BG481" s="1" t="s">
        <v>53</v>
      </c>
      <c r="BH481" s="1" t="s">
        <v>47</v>
      </c>
      <c r="BI481" s="1" t="s">
        <v>159</v>
      </c>
    </row>
    <row r="482" spans="2:61" x14ac:dyDescent="0.25">
      <c r="B482" s="16">
        <f t="shared" si="120"/>
        <v>478</v>
      </c>
      <c r="C482" s="16" t="str">
        <f t="shared" si="121"/>
        <v>FRA</v>
      </c>
      <c r="D482" s="16" t="str">
        <f t="shared" si="122"/>
        <v>2025-08-20</v>
      </c>
      <c r="E482" s="16" t="str">
        <f t="shared" si="123"/>
        <v>72220339093</v>
      </c>
      <c r="F482" s="16" t="str">
        <f t="shared" si="124"/>
        <v>PDE026649313</v>
      </c>
      <c r="G482" s="16" t="str">
        <f t="shared" si="125"/>
        <v>김옥희</v>
      </c>
      <c r="H482" s="16" t="str">
        <f t="shared" si="116"/>
        <v>일반(목록배제,Normal-Manifest Exception)</v>
      </c>
      <c r="I482" s="16">
        <f t="shared" si="126"/>
        <v>32.01</v>
      </c>
      <c r="J482" s="16">
        <f t="shared" si="127"/>
        <v>1</v>
      </c>
      <c r="K482" s="43">
        <f t="shared" si="128"/>
        <v>0.5</v>
      </c>
      <c r="L482" s="43">
        <f t="shared" si="129"/>
        <v>0.5</v>
      </c>
      <c r="M482" s="43">
        <f t="shared" si="129"/>
        <v>0.5</v>
      </c>
      <c r="N482" s="43">
        <f t="shared" si="117"/>
        <v>0.5</v>
      </c>
      <c r="O482" s="23" t="str">
        <f t="shared" si="130"/>
        <v>PDE026649313</v>
      </c>
      <c r="P482" s="51">
        <f>VLOOKUP(C482,MAPPING!$B$24:$G$27,2,0)+(N482-0.5)/0.5*VLOOKUP(C482,MAPPING!$B$24:$G$27,4,0)</f>
        <v>6900</v>
      </c>
      <c r="Q482" s="72">
        <f>VLOOKUP(C482,MAPPING!$B$24:$G$27,6,0)</f>
        <v>3.401757367653961</v>
      </c>
      <c r="R482" s="105">
        <f>Q482*VLOOKUP(C482,MAPPING!$B$24:$H$27,7,0)</f>
        <v>5508.2615999999998</v>
      </c>
      <c r="S482" s="29">
        <f>VLOOKUP(H482,MAPPING!$B$3:$D$12,3,0)</f>
        <v>1100</v>
      </c>
      <c r="T482" s="67">
        <f t="shared" si="119"/>
        <v>0</v>
      </c>
      <c r="U482" s="75">
        <v>0</v>
      </c>
      <c r="V482" s="29">
        <f>(J482*VLOOKUP(M482/J482,MAPPING!$B$15:$C$22,2,10))</f>
        <v>0</v>
      </c>
      <c r="W482" s="100">
        <v>0</v>
      </c>
      <c r="X482" s="68">
        <f>IFERROR(IF($M482&lt;6.000001,0,VLOOKUP($M482,할증료!$B:$C,2,1)),0)</f>
        <v>0</v>
      </c>
      <c r="Y482" s="67">
        <v>0</v>
      </c>
      <c r="Z482" s="29">
        <f t="shared" si="118"/>
        <v>13508.2616</v>
      </c>
      <c r="AB482" s="1" t="s">
        <v>2869</v>
      </c>
      <c r="AC482" s="1" t="s">
        <v>131</v>
      </c>
      <c r="AD482" s="1" t="s">
        <v>2870</v>
      </c>
      <c r="AE482" s="1" t="s">
        <v>2876</v>
      </c>
      <c r="AF482" s="1" t="s">
        <v>2877</v>
      </c>
      <c r="AG482" s="1" t="s">
        <v>2878</v>
      </c>
      <c r="AH482" s="1">
        <v>7638</v>
      </c>
      <c r="AI482" s="1" t="s">
        <v>47</v>
      </c>
      <c r="AJ482" s="20">
        <v>1</v>
      </c>
      <c r="AK482" s="21">
        <v>0.5</v>
      </c>
      <c r="AL482" s="21">
        <v>0.5</v>
      </c>
      <c r="AM482" s="21">
        <v>0.5</v>
      </c>
      <c r="AN482" s="1" t="s">
        <v>54</v>
      </c>
      <c r="AO482" s="21">
        <v>32.01</v>
      </c>
      <c r="AP482" s="1" t="s">
        <v>49</v>
      </c>
      <c r="AQ482" s="1" t="s">
        <v>49</v>
      </c>
      <c r="AR482" s="1" t="s">
        <v>49</v>
      </c>
      <c r="AS482" s="1" t="s">
        <v>49</v>
      </c>
      <c r="AT482" s="1" t="s">
        <v>49</v>
      </c>
      <c r="AU482" s="1" t="s">
        <v>133</v>
      </c>
      <c r="AV482" s="1" t="s">
        <v>134</v>
      </c>
      <c r="AW482" s="1" t="s">
        <v>195</v>
      </c>
      <c r="AX482" s="1" t="s">
        <v>47</v>
      </c>
      <c r="AY482" s="1" t="s">
        <v>50</v>
      </c>
      <c r="AZ482" s="1" t="s">
        <v>2879</v>
      </c>
      <c r="BA482" s="1" t="s">
        <v>2880</v>
      </c>
      <c r="BB482" s="1" t="s">
        <v>2880</v>
      </c>
      <c r="BC482" s="1" t="s">
        <v>252</v>
      </c>
      <c r="BD482" s="1" t="s">
        <v>253</v>
      </c>
      <c r="BE482" s="1" t="s">
        <v>135</v>
      </c>
      <c r="BF482" s="1" t="s">
        <v>52</v>
      </c>
      <c r="BG482" s="1" t="s">
        <v>53</v>
      </c>
      <c r="BH482" s="1" t="s">
        <v>47</v>
      </c>
      <c r="BI482" s="1" t="s">
        <v>159</v>
      </c>
    </row>
    <row r="483" spans="2:61" x14ac:dyDescent="0.25">
      <c r="B483" s="16">
        <f t="shared" si="120"/>
        <v>479</v>
      </c>
      <c r="C483" s="16" t="str">
        <f t="shared" si="121"/>
        <v>FRA</v>
      </c>
      <c r="D483" s="16" t="str">
        <f t="shared" si="122"/>
        <v>2025-08-20</v>
      </c>
      <c r="E483" s="16" t="str">
        <f t="shared" si="123"/>
        <v>72220339093</v>
      </c>
      <c r="F483" s="16" t="str">
        <f t="shared" si="124"/>
        <v>PDE026649312</v>
      </c>
      <c r="G483" s="16" t="str">
        <f t="shared" si="125"/>
        <v>송재준</v>
      </c>
      <c r="H483" s="16" t="str">
        <f t="shared" si="116"/>
        <v>일반(목록배제,Normal-Manifest Exception)</v>
      </c>
      <c r="I483" s="16">
        <f t="shared" si="126"/>
        <v>121.68</v>
      </c>
      <c r="J483" s="16">
        <f t="shared" si="127"/>
        <v>1</v>
      </c>
      <c r="K483" s="43">
        <f t="shared" si="128"/>
        <v>0.5</v>
      </c>
      <c r="L483" s="43">
        <f t="shared" si="129"/>
        <v>0.5</v>
      </c>
      <c r="M483" s="43">
        <f t="shared" si="129"/>
        <v>0.5</v>
      </c>
      <c r="N483" s="43">
        <f t="shared" si="117"/>
        <v>0.5</v>
      </c>
      <c r="O483" s="23" t="str">
        <f t="shared" si="130"/>
        <v>PDE026649312</v>
      </c>
      <c r="P483" s="51">
        <f>VLOOKUP(C483,MAPPING!$B$24:$G$27,2,0)+(N483-0.5)/0.5*VLOOKUP(C483,MAPPING!$B$24:$G$27,4,0)</f>
        <v>6900</v>
      </c>
      <c r="Q483" s="72">
        <f>VLOOKUP(C483,MAPPING!$B$24:$G$27,6,0)</f>
        <v>3.401757367653961</v>
      </c>
      <c r="R483" s="105">
        <f>Q483*VLOOKUP(C483,MAPPING!$B$24:$H$27,7,0)</f>
        <v>5508.2615999999998</v>
      </c>
      <c r="S483" s="29">
        <f>VLOOKUP(H483,MAPPING!$B$3:$D$12,3,0)</f>
        <v>1100</v>
      </c>
      <c r="T483" s="67">
        <f t="shared" si="119"/>
        <v>0</v>
      </c>
      <c r="U483" s="75">
        <v>0</v>
      </c>
      <c r="V483" s="29">
        <f>(J483*VLOOKUP(M483/J483,MAPPING!$B$15:$C$22,2,10))</f>
        <v>0</v>
      </c>
      <c r="W483" s="100">
        <v>0</v>
      </c>
      <c r="X483" s="68">
        <f>IFERROR(IF($M483&lt;6.000001,0,VLOOKUP($M483,할증료!$B:$C,2,1)),0)</f>
        <v>0</v>
      </c>
      <c r="Y483" s="67">
        <v>0</v>
      </c>
      <c r="Z483" s="29">
        <f t="shared" si="118"/>
        <v>13508.2616</v>
      </c>
      <c r="AB483" s="1" t="s">
        <v>2869</v>
      </c>
      <c r="AC483" s="1" t="s">
        <v>131</v>
      </c>
      <c r="AD483" s="1" t="s">
        <v>2870</v>
      </c>
      <c r="AE483" s="1" t="s">
        <v>2881</v>
      </c>
      <c r="AF483" s="1" t="s">
        <v>2882</v>
      </c>
      <c r="AG483" s="1" t="s">
        <v>2883</v>
      </c>
      <c r="AH483" s="1">
        <v>12273</v>
      </c>
      <c r="AI483" s="1" t="s">
        <v>47</v>
      </c>
      <c r="AJ483" s="20">
        <v>1</v>
      </c>
      <c r="AK483" s="21">
        <v>0.5</v>
      </c>
      <c r="AL483" s="21">
        <v>0.5</v>
      </c>
      <c r="AM483" s="21">
        <v>0.5</v>
      </c>
      <c r="AN483" s="1" t="s">
        <v>54</v>
      </c>
      <c r="AO483" s="21">
        <v>121.68</v>
      </c>
      <c r="AP483" s="1" t="s">
        <v>49</v>
      </c>
      <c r="AQ483" s="1" t="s">
        <v>49</v>
      </c>
      <c r="AR483" s="1" t="s">
        <v>49</v>
      </c>
      <c r="AS483" s="1" t="s">
        <v>49</v>
      </c>
      <c r="AT483" s="1" t="s">
        <v>49</v>
      </c>
      <c r="AU483" s="1" t="s">
        <v>133</v>
      </c>
      <c r="AV483" s="1" t="s">
        <v>134</v>
      </c>
      <c r="AW483" s="1" t="s">
        <v>195</v>
      </c>
      <c r="AX483" s="1" t="s">
        <v>47</v>
      </c>
      <c r="AY483" s="1" t="s">
        <v>50</v>
      </c>
      <c r="AZ483" s="1" t="s">
        <v>2884</v>
      </c>
      <c r="BA483" s="1" t="s">
        <v>2885</v>
      </c>
      <c r="BB483" s="1" t="s">
        <v>2885</v>
      </c>
      <c r="BC483" s="1" t="s">
        <v>252</v>
      </c>
      <c r="BD483" s="1" t="s">
        <v>253</v>
      </c>
      <c r="BE483" s="1" t="s">
        <v>135</v>
      </c>
      <c r="BF483" s="1" t="s">
        <v>52</v>
      </c>
      <c r="BG483" s="1" t="s">
        <v>53</v>
      </c>
      <c r="BH483" s="1" t="s">
        <v>47</v>
      </c>
      <c r="BI483" s="1" t="s">
        <v>159</v>
      </c>
    </row>
    <row r="484" spans="2:61" x14ac:dyDescent="0.25">
      <c r="B484" s="16">
        <f t="shared" si="120"/>
        <v>480</v>
      </c>
      <c r="C484" s="16" t="str">
        <f t="shared" si="121"/>
        <v>FRA</v>
      </c>
      <c r="D484" s="16" t="str">
        <f t="shared" si="122"/>
        <v>2025-08-20</v>
      </c>
      <c r="E484" s="16" t="str">
        <f t="shared" si="123"/>
        <v>72220339093</v>
      </c>
      <c r="F484" s="16" t="str">
        <f t="shared" si="124"/>
        <v>PDE026649310</v>
      </c>
      <c r="G484" s="16" t="str">
        <f t="shared" si="125"/>
        <v>홍은섭</v>
      </c>
      <c r="H484" s="16" t="str">
        <f t="shared" si="116"/>
        <v>일반(목록배제,Normal-Manifest Exception)</v>
      </c>
      <c r="I484" s="16">
        <f t="shared" si="126"/>
        <v>32.119999999999997</v>
      </c>
      <c r="J484" s="16">
        <f t="shared" si="127"/>
        <v>1</v>
      </c>
      <c r="K484" s="43">
        <f t="shared" si="128"/>
        <v>0.5</v>
      </c>
      <c r="L484" s="43">
        <f t="shared" si="129"/>
        <v>0.5</v>
      </c>
      <c r="M484" s="43">
        <f t="shared" si="129"/>
        <v>0.5</v>
      </c>
      <c r="N484" s="43">
        <f t="shared" si="117"/>
        <v>0.5</v>
      </c>
      <c r="O484" s="23" t="str">
        <f t="shared" si="130"/>
        <v>PDE026649310</v>
      </c>
      <c r="P484" s="51">
        <f>VLOOKUP(C484,MAPPING!$B$24:$G$27,2,0)+(N484-0.5)/0.5*VLOOKUP(C484,MAPPING!$B$24:$G$27,4,0)</f>
        <v>6900</v>
      </c>
      <c r="Q484" s="72">
        <f>VLOOKUP(C484,MAPPING!$B$24:$G$27,6,0)</f>
        <v>3.401757367653961</v>
      </c>
      <c r="R484" s="105">
        <f>Q484*VLOOKUP(C484,MAPPING!$B$24:$H$27,7,0)</f>
        <v>5508.2615999999998</v>
      </c>
      <c r="S484" s="29">
        <f>VLOOKUP(H484,MAPPING!$B$3:$D$12,3,0)</f>
        <v>1100</v>
      </c>
      <c r="T484" s="67">
        <f t="shared" si="119"/>
        <v>0</v>
      </c>
      <c r="U484" s="75">
        <v>0</v>
      </c>
      <c r="V484" s="29">
        <f>(J484*VLOOKUP(M484/J484,MAPPING!$B$15:$C$22,2,10))</f>
        <v>0</v>
      </c>
      <c r="W484" s="100">
        <v>0</v>
      </c>
      <c r="X484" s="68">
        <f>IFERROR(IF($M484&lt;6.000001,0,VLOOKUP($M484,할증료!$B:$C,2,1)),0)</f>
        <v>0</v>
      </c>
      <c r="Y484" s="67">
        <v>0</v>
      </c>
      <c r="Z484" s="29">
        <f t="shared" si="118"/>
        <v>13508.2616</v>
      </c>
      <c r="AB484" s="1" t="s">
        <v>2869</v>
      </c>
      <c r="AC484" s="1" t="s">
        <v>131</v>
      </c>
      <c r="AD484" s="1" t="s">
        <v>2870</v>
      </c>
      <c r="AE484" s="1" t="s">
        <v>2886</v>
      </c>
      <c r="AF484" s="1" t="s">
        <v>2887</v>
      </c>
      <c r="AG484" s="1" t="s">
        <v>2888</v>
      </c>
      <c r="AH484" s="1">
        <v>11313</v>
      </c>
      <c r="AI484" s="1" t="s">
        <v>47</v>
      </c>
      <c r="AJ484" s="20">
        <v>1</v>
      </c>
      <c r="AK484" s="21">
        <v>0.5</v>
      </c>
      <c r="AL484" s="21">
        <v>0.5</v>
      </c>
      <c r="AM484" s="21">
        <v>0.5</v>
      </c>
      <c r="AN484" s="1" t="s">
        <v>54</v>
      </c>
      <c r="AO484" s="21">
        <v>32.119999999999997</v>
      </c>
      <c r="AP484" s="1" t="s">
        <v>49</v>
      </c>
      <c r="AQ484" s="1" t="s">
        <v>49</v>
      </c>
      <c r="AR484" s="1" t="s">
        <v>49</v>
      </c>
      <c r="AS484" s="1" t="s">
        <v>49</v>
      </c>
      <c r="AT484" s="1" t="s">
        <v>49</v>
      </c>
      <c r="AU484" s="1" t="s">
        <v>133</v>
      </c>
      <c r="AV484" s="1" t="s">
        <v>134</v>
      </c>
      <c r="AW484" s="1" t="s">
        <v>195</v>
      </c>
      <c r="AX484" s="1" t="s">
        <v>47</v>
      </c>
      <c r="AY484" s="1" t="s">
        <v>50</v>
      </c>
      <c r="AZ484" s="1" t="s">
        <v>2889</v>
      </c>
      <c r="BA484" s="1" t="s">
        <v>2890</v>
      </c>
      <c r="BB484" s="1" t="s">
        <v>2890</v>
      </c>
      <c r="BC484" s="1" t="s">
        <v>252</v>
      </c>
      <c r="BD484" s="1" t="s">
        <v>253</v>
      </c>
      <c r="BE484" s="1" t="s">
        <v>135</v>
      </c>
      <c r="BF484" s="1" t="s">
        <v>52</v>
      </c>
      <c r="BG484" s="1" t="s">
        <v>53</v>
      </c>
      <c r="BH484" s="1" t="s">
        <v>47</v>
      </c>
      <c r="BI484" s="1" t="s">
        <v>159</v>
      </c>
    </row>
    <row r="485" spans="2:61" x14ac:dyDescent="0.25">
      <c r="B485" s="16">
        <f t="shared" si="120"/>
        <v>481</v>
      </c>
      <c r="C485" s="16" t="str">
        <f t="shared" si="121"/>
        <v>FRA</v>
      </c>
      <c r="D485" s="16" t="str">
        <f t="shared" si="122"/>
        <v>2025-08-20</v>
      </c>
      <c r="E485" s="16" t="str">
        <f t="shared" si="123"/>
        <v>72220339093</v>
      </c>
      <c r="F485" s="16" t="str">
        <f t="shared" si="124"/>
        <v>PDE026649309</v>
      </c>
      <c r="G485" s="16" t="str">
        <f t="shared" si="125"/>
        <v>이창은</v>
      </c>
      <c r="H485" s="16" t="str">
        <f t="shared" si="116"/>
        <v>일반(목록배제,Normal-Manifest Exception)</v>
      </c>
      <c r="I485" s="16">
        <f t="shared" si="126"/>
        <v>35.44</v>
      </c>
      <c r="J485" s="16">
        <f t="shared" si="127"/>
        <v>1</v>
      </c>
      <c r="K485" s="43">
        <f t="shared" si="128"/>
        <v>0.5</v>
      </c>
      <c r="L485" s="43">
        <f t="shared" si="129"/>
        <v>0.5</v>
      </c>
      <c r="M485" s="43">
        <f t="shared" si="129"/>
        <v>0.5</v>
      </c>
      <c r="N485" s="43">
        <f t="shared" si="117"/>
        <v>0.5</v>
      </c>
      <c r="O485" s="23" t="str">
        <f t="shared" si="130"/>
        <v>PDE026649309</v>
      </c>
      <c r="P485" s="51">
        <f>VLOOKUP(C485,MAPPING!$B$24:$G$27,2,0)+(N485-0.5)/0.5*VLOOKUP(C485,MAPPING!$B$24:$G$27,4,0)</f>
        <v>6900</v>
      </c>
      <c r="Q485" s="72">
        <f>VLOOKUP(C485,MAPPING!$B$24:$G$27,6,0)</f>
        <v>3.401757367653961</v>
      </c>
      <c r="R485" s="105">
        <f>Q485*VLOOKUP(C485,MAPPING!$B$24:$H$27,7,0)</f>
        <v>5508.2615999999998</v>
      </c>
      <c r="S485" s="29">
        <f>VLOOKUP(H485,MAPPING!$B$3:$D$12,3,0)</f>
        <v>1100</v>
      </c>
      <c r="T485" s="67">
        <f t="shared" si="119"/>
        <v>0</v>
      </c>
      <c r="U485" s="75">
        <v>0</v>
      </c>
      <c r="V485" s="29">
        <f>(J485*VLOOKUP(M485/J485,MAPPING!$B$15:$C$22,2,10))</f>
        <v>0</v>
      </c>
      <c r="W485" s="100">
        <v>0</v>
      </c>
      <c r="X485" s="68">
        <f>IFERROR(IF($M485&lt;6.000001,0,VLOOKUP($M485,할증료!$B:$C,2,1)),0)</f>
        <v>0</v>
      </c>
      <c r="Y485" s="67">
        <v>0</v>
      </c>
      <c r="Z485" s="29">
        <f t="shared" si="118"/>
        <v>13508.2616</v>
      </c>
      <c r="AB485" s="1" t="s">
        <v>2869</v>
      </c>
      <c r="AC485" s="1" t="s">
        <v>131</v>
      </c>
      <c r="AD485" s="1" t="s">
        <v>2870</v>
      </c>
      <c r="AE485" s="1" t="s">
        <v>2891</v>
      </c>
      <c r="AF485" s="1" t="s">
        <v>2892</v>
      </c>
      <c r="AG485" s="1" t="s">
        <v>2893</v>
      </c>
      <c r="AH485" s="1">
        <v>11789</v>
      </c>
      <c r="AI485" s="1" t="s">
        <v>47</v>
      </c>
      <c r="AJ485" s="20">
        <v>1</v>
      </c>
      <c r="AK485" s="21">
        <v>0.5</v>
      </c>
      <c r="AL485" s="21">
        <v>0.5</v>
      </c>
      <c r="AM485" s="21">
        <v>0.5</v>
      </c>
      <c r="AN485" s="1" t="s">
        <v>54</v>
      </c>
      <c r="AO485" s="21">
        <v>35.44</v>
      </c>
      <c r="AP485" s="1" t="s">
        <v>49</v>
      </c>
      <c r="AQ485" s="1" t="s">
        <v>49</v>
      </c>
      <c r="AR485" s="1" t="s">
        <v>49</v>
      </c>
      <c r="AS485" s="1" t="s">
        <v>49</v>
      </c>
      <c r="AT485" s="1" t="s">
        <v>49</v>
      </c>
      <c r="AU485" s="1" t="s">
        <v>133</v>
      </c>
      <c r="AV485" s="1" t="s">
        <v>134</v>
      </c>
      <c r="AW485" s="1" t="s">
        <v>195</v>
      </c>
      <c r="AX485" s="1" t="s">
        <v>47</v>
      </c>
      <c r="AY485" s="1" t="s">
        <v>50</v>
      </c>
      <c r="AZ485" s="1" t="s">
        <v>2894</v>
      </c>
      <c r="BA485" s="1" t="s">
        <v>2895</v>
      </c>
      <c r="BB485" s="1" t="s">
        <v>2895</v>
      </c>
      <c r="BC485" s="1" t="s">
        <v>252</v>
      </c>
      <c r="BD485" s="1" t="s">
        <v>253</v>
      </c>
      <c r="BE485" s="1" t="s">
        <v>135</v>
      </c>
      <c r="BF485" s="1" t="s">
        <v>52</v>
      </c>
      <c r="BG485" s="1" t="s">
        <v>53</v>
      </c>
      <c r="BH485" s="1" t="s">
        <v>47</v>
      </c>
      <c r="BI485" s="1" t="s">
        <v>159</v>
      </c>
    </row>
    <row r="486" spans="2:61" x14ac:dyDescent="0.25">
      <c r="B486" s="16">
        <f t="shared" si="120"/>
        <v>482</v>
      </c>
      <c r="C486" s="16" t="str">
        <f t="shared" si="121"/>
        <v>FRA</v>
      </c>
      <c r="D486" s="16" t="str">
        <f t="shared" si="122"/>
        <v>2025-08-20</v>
      </c>
      <c r="E486" s="16" t="str">
        <f t="shared" si="123"/>
        <v>72220339093</v>
      </c>
      <c r="F486" s="16" t="str">
        <f t="shared" si="124"/>
        <v>PDE026648940</v>
      </c>
      <c r="G486" s="16" t="str">
        <f t="shared" si="125"/>
        <v>박선영</v>
      </c>
      <c r="H486" s="16" t="str">
        <f t="shared" si="116"/>
        <v>목록(Manifest)</v>
      </c>
      <c r="I486" s="16">
        <f t="shared" si="126"/>
        <v>76.97</v>
      </c>
      <c r="J486" s="16">
        <f t="shared" si="127"/>
        <v>1</v>
      </c>
      <c r="K486" s="43">
        <f t="shared" si="128"/>
        <v>1</v>
      </c>
      <c r="L486" s="43">
        <f t="shared" si="129"/>
        <v>0.8</v>
      </c>
      <c r="M486" s="43">
        <f t="shared" si="129"/>
        <v>1</v>
      </c>
      <c r="N486" s="43">
        <f t="shared" si="117"/>
        <v>1</v>
      </c>
      <c r="O486" s="23" t="str">
        <f t="shared" si="130"/>
        <v>PDE026648940</v>
      </c>
      <c r="P486" s="51">
        <f>VLOOKUP(C486,MAPPING!$B$24:$G$27,2,0)+(N486-0.5)/0.5*VLOOKUP(C486,MAPPING!$B$24:$G$27,4,0)</f>
        <v>9350</v>
      </c>
      <c r="Q486" s="72">
        <f>VLOOKUP(C486,MAPPING!$B$24:$G$27,6,0)</f>
        <v>3.401757367653961</v>
      </c>
      <c r="R486" s="105">
        <f>Q486*VLOOKUP(C486,MAPPING!$B$24:$H$27,7,0)</f>
        <v>5508.2615999999998</v>
      </c>
      <c r="S486" s="29">
        <f>VLOOKUP(H486,MAPPING!$B$3:$D$12,3,0)</f>
        <v>0</v>
      </c>
      <c r="T486" s="67">
        <f t="shared" si="119"/>
        <v>0</v>
      </c>
      <c r="U486" s="75">
        <v>0</v>
      </c>
      <c r="V486" s="29">
        <f>(J486*VLOOKUP(M486/J486,MAPPING!$B$15:$C$22,2,10))</f>
        <v>0</v>
      </c>
      <c r="W486" s="100">
        <v>0</v>
      </c>
      <c r="X486" s="68">
        <f>IFERROR(IF($M486&lt;6.000001,0,VLOOKUP($M486,할증료!$B:$C,2,1)),0)</f>
        <v>0</v>
      </c>
      <c r="Y486" s="67">
        <v>0</v>
      </c>
      <c r="Z486" s="29">
        <f t="shared" si="118"/>
        <v>14858.2616</v>
      </c>
      <c r="AB486" s="1" t="s">
        <v>2869</v>
      </c>
      <c r="AC486" s="1" t="s">
        <v>131</v>
      </c>
      <c r="AD486" s="1" t="s">
        <v>2870</v>
      </c>
      <c r="AE486" s="1" t="s">
        <v>2896</v>
      </c>
      <c r="AF486" s="1" t="s">
        <v>391</v>
      </c>
      <c r="AG486" s="1" t="s">
        <v>392</v>
      </c>
      <c r="AH486" s="1">
        <v>34615</v>
      </c>
      <c r="AI486" s="1" t="s">
        <v>47</v>
      </c>
      <c r="AJ486" s="20">
        <v>1</v>
      </c>
      <c r="AK486" s="21">
        <v>1</v>
      </c>
      <c r="AL486" s="21">
        <v>0.8</v>
      </c>
      <c r="AM486" s="21">
        <v>1</v>
      </c>
      <c r="AN486" s="1" t="s">
        <v>48</v>
      </c>
      <c r="AO486" s="21">
        <v>76.97</v>
      </c>
      <c r="AP486" s="1" t="s">
        <v>49</v>
      </c>
      <c r="AQ486" s="1" t="s">
        <v>49</v>
      </c>
      <c r="AR486" s="1" t="s">
        <v>49</v>
      </c>
      <c r="AS486" s="1" t="s">
        <v>49</v>
      </c>
      <c r="AT486" s="1" t="s">
        <v>49</v>
      </c>
      <c r="AU486" s="1" t="s">
        <v>133</v>
      </c>
      <c r="AV486" s="1" t="s">
        <v>134</v>
      </c>
      <c r="AW486" s="1" t="s">
        <v>2897</v>
      </c>
      <c r="AX486" s="1" t="s">
        <v>47</v>
      </c>
      <c r="AY486" s="1" t="s">
        <v>50</v>
      </c>
      <c r="AZ486" s="1" t="s">
        <v>2898</v>
      </c>
      <c r="BA486" s="1" t="s">
        <v>2899</v>
      </c>
      <c r="BB486" s="1" t="s">
        <v>2899</v>
      </c>
      <c r="BC486" s="1" t="s">
        <v>252</v>
      </c>
      <c r="BD486" s="1" t="s">
        <v>253</v>
      </c>
      <c r="BE486" s="1" t="s">
        <v>135</v>
      </c>
      <c r="BF486" s="1" t="s">
        <v>52</v>
      </c>
      <c r="BG486" s="1" t="s">
        <v>53</v>
      </c>
      <c r="BH486" s="1" t="s">
        <v>47</v>
      </c>
      <c r="BI486" s="1" t="s">
        <v>159</v>
      </c>
    </row>
    <row r="487" spans="2:61" x14ac:dyDescent="0.25">
      <c r="B487" s="16">
        <f t="shared" si="120"/>
        <v>483</v>
      </c>
      <c r="C487" s="16" t="str">
        <f t="shared" si="121"/>
        <v>FRA</v>
      </c>
      <c r="D487" s="16" t="str">
        <f t="shared" si="122"/>
        <v>2025-08-20</v>
      </c>
      <c r="E487" s="16" t="str">
        <f t="shared" si="123"/>
        <v>72220339093</v>
      </c>
      <c r="F487" s="16" t="str">
        <f t="shared" si="124"/>
        <v>PDE026649266</v>
      </c>
      <c r="G487" s="16" t="str">
        <f t="shared" si="125"/>
        <v>고은</v>
      </c>
      <c r="H487" s="16" t="str">
        <f t="shared" si="116"/>
        <v>목록(Manifest)</v>
      </c>
      <c r="I487" s="16">
        <f t="shared" si="126"/>
        <v>81.63</v>
      </c>
      <c r="J487" s="16">
        <f t="shared" si="127"/>
        <v>1</v>
      </c>
      <c r="K487" s="43">
        <f t="shared" si="128"/>
        <v>1</v>
      </c>
      <c r="L487" s="43">
        <f t="shared" si="129"/>
        <v>0.9</v>
      </c>
      <c r="M487" s="43">
        <f t="shared" si="129"/>
        <v>1</v>
      </c>
      <c r="N487" s="43">
        <f t="shared" si="117"/>
        <v>1</v>
      </c>
      <c r="O487" s="23" t="str">
        <f t="shared" si="130"/>
        <v>PDE026649266</v>
      </c>
      <c r="P487" s="51">
        <f>VLOOKUP(C487,MAPPING!$B$24:$G$27,2,0)+(N487-0.5)/0.5*VLOOKUP(C487,MAPPING!$B$24:$G$27,4,0)</f>
        <v>9350</v>
      </c>
      <c r="Q487" s="72">
        <f>VLOOKUP(C487,MAPPING!$B$24:$G$27,6,0)</f>
        <v>3.401757367653961</v>
      </c>
      <c r="R487" s="105">
        <f>Q487*VLOOKUP(C487,MAPPING!$B$24:$H$27,7,0)</f>
        <v>5508.2615999999998</v>
      </c>
      <c r="S487" s="29">
        <f>VLOOKUP(H487,MAPPING!$B$3:$D$12,3,0)</f>
        <v>0</v>
      </c>
      <c r="T487" s="67">
        <f t="shared" si="119"/>
        <v>0</v>
      </c>
      <c r="U487" s="75">
        <v>0</v>
      </c>
      <c r="V487" s="29">
        <f>(J487*VLOOKUP(M487/J487,MAPPING!$B$15:$C$22,2,10))</f>
        <v>0</v>
      </c>
      <c r="W487" s="100">
        <v>0</v>
      </c>
      <c r="X487" s="68">
        <f>IFERROR(IF($M487&lt;6.000001,0,VLOOKUP($M487,할증료!$B:$C,2,1)),0)</f>
        <v>0</v>
      </c>
      <c r="Y487" s="67">
        <v>0</v>
      </c>
      <c r="Z487" s="29">
        <f t="shared" si="118"/>
        <v>14858.2616</v>
      </c>
      <c r="AB487" s="1" t="s">
        <v>2869</v>
      </c>
      <c r="AC487" s="1" t="s">
        <v>131</v>
      </c>
      <c r="AD487" s="1" t="s">
        <v>2870</v>
      </c>
      <c r="AE487" s="1" t="s">
        <v>2900</v>
      </c>
      <c r="AF487" s="1" t="s">
        <v>2901</v>
      </c>
      <c r="AG487" s="1" t="s">
        <v>2902</v>
      </c>
      <c r="AH487" s="1">
        <v>3631</v>
      </c>
      <c r="AI487" s="1" t="s">
        <v>47</v>
      </c>
      <c r="AJ487" s="20">
        <v>1</v>
      </c>
      <c r="AK487" s="21">
        <v>1</v>
      </c>
      <c r="AL487" s="21">
        <v>0.9</v>
      </c>
      <c r="AM487" s="21">
        <v>1</v>
      </c>
      <c r="AN487" s="1" t="s">
        <v>48</v>
      </c>
      <c r="AO487" s="21">
        <v>81.63</v>
      </c>
      <c r="AP487" s="1" t="s">
        <v>49</v>
      </c>
      <c r="AQ487" s="1" t="s">
        <v>49</v>
      </c>
      <c r="AR487" s="1" t="s">
        <v>49</v>
      </c>
      <c r="AS487" s="1" t="s">
        <v>49</v>
      </c>
      <c r="AT487" s="1" t="s">
        <v>49</v>
      </c>
      <c r="AU487" s="1" t="s">
        <v>133</v>
      </c>
      <c r="AV487" s="1" t="s">
        <v>134</v>
      </c>
      <c r="AW487" s="1" t="s">
        <v>2903</v>
      </c>
      <c r="AX487" s="1" t="s">
        <v>47</v>
      </c>
      <c r="AY487" s="1" t="s">
        <v>50</v>
      </c>
      <c r="AZ487" s="1" t="s">
        <v>2904</v>
      </c>
      <c r="BA487" s="1" t="s">
        <v>2905</v>
      </c>
      <c r="BB487" s="1" t="s">
        <v>2905</v>
      </c>
      <c r="BC487" s="1" t="s">
        <v>252</v>
      </c>
      <c r="BD487" s="1" t="s">
        <v>253</v>
      </c>
      <c r="BE487" s="1" t="s">
        <v>135</v>
      </c>
      <c r="BF487" s="1" t="s">
        <v>52</v>
      </c>
      <c r="BG487" s="1" t="s">
        <v>53</v>
      </c>
      <c r="BH487" s="1" t="s">
        <v>47</v>
      </c>
      <c r="BI487" s="1" t="s">
        <v>159</v>
      </c>
    </row>
    <row r="488" spans="2:61" x14ac:dyDescent="0.25">
      <c r="B488" s="16">
        <f t="shared" si="120"/>
        <v>484</v>
      </c>
      <c r="C488" s="16" t="str">
        <f t="shared" si="121"/>
        <v>FRA</v>
      </c>
      <c r="D488" s="16" t="str">
        <f t="shared" si="122"/>
        <v>2025-08-20</v>
      </c>
      <c r="E488" s="16" t="str">
        <f t="shared" si="123"/>
        <v>72220339093</v>
      </c>
      <c r="F488" s="16" t="str">
        <f t="shared" si="124"/>
        <v>PDE026649142</v>
      </c>
      <c r="G488" s="16" t="str">
        <f t="shared" si="125"/>
        <v>박선영</v>
      </c>
      <c r="H488" s="16" t="str">
        <f t="shared" si="116"/>
        <v>목록(Manifest)</v>
      </c>
      <c r="I488" s="16">
        <f t="shared" si="126"/>
        <v>125.75</v>
      </c>
      <c r="J488" s="16">
        <f t="shared" si="127"/>
        <v>1</v>
      </c>
      <c r="K488" s="43">
        <f t="shared" si="128"/>
        <v>1</v>
      </c>
      <c r="L488" s="43">
        <f t="shared" si="129"/>
        <v>0.7</v>
      </c>
      <c r="M488" s="43">
        <f t="shared" si="129"/>
        <v>1</v>
      </c>
      <c r="N488" s="43">
        <f t="shared" si="117"/>
        <v>1</v>
      </c>
      <c r="O488" s="23" t="str">
        <f t="shared" si="130"/>
        <v>PDE026649142</v>
      </c>
      <c r="P488" s="51">
        <f>VLOOKUP(C488,MAPPING!$B$24:$G$27,2,0)+(N488-0.5)/0.5*VLOOKUP(C488,MAPPING!$B$24:$G$27,4,0)</f>
        <v>9350</v>
      </c>
      <c r="Q488" s="72">
        <f>VLOOKUP(C488,MAPPING!$B$24:$G$27,6,0)</f>
        <v>3.401757367653961</v>
      </c>
      <c r="R488" s="105">
        <f>Q488*VLOOKUP(C488,MAPPING!$B$24:$H$27,7,0)</f>
        <v>5508.2615999999998</v>
      </c>
      <c r="S488" s="29">
        <f>VLOOKUP(H488,MAPPING!$B$3:$D$12,3,0)</f>
        <v>0</v>
      </c>
      <c r="T488" s="67">
        <f t="shared" si="119"/>
        <v>0</v>
      </c>
      <c r="U488" s="75">
        <v>0</v>
      </c>
      <c r="V488" s="29">
        <f>(J488*VLOOKUP(M488/J488,MAPPING!$B$15:$C$22,2,10))</f>
        <v>0</v>
      </c>
      <c r="W488" s="100">
        <v>0</v>
      </c>
      <c r="X488" s="68">
        <f>IFERROR(IF($M488&lt;6.000001,0,VLOOKUP($M488,할증료!$B:$C,2,1)),0)</f>
        <v>0</v>
      </c>
      <c r="Y488" s="67">
        <v>0</v>
      </c>
      <c r="Z488" s="29">
        <f t="shared" si="118"/>
        <v>14858.2616</v>
      </c>
      <c r="AB488" s="1" t="s">
        <v>2869</v>
      </c>
      <c r="AC488" s="1" t="s">
        <v>131</v>
      </c>
      <c r="AD488" s="1" t="s">
        <v>2870</v>
      </c>
      <c r="AE488" s="1" t="s">
        <v>2906</v>
      </c>
      <c r="AF488" s="1" t="s">
        <v>391</v>
      </c>
      <c r="AG488" s="1" t="s">
        <v>392</v>
      </c>
      <c r="AH488" s="1">
        <v>35247</v>
      </c>
      <c r="AI488" s="1" t="s">
        <v>47</v>
      </c>
      <c r="AJ488" s="20">
        <v>1</v>
      </c>
      <c r="AK488" s="21">
        <v>1</v>
      </c>
      <c r="AL488" s="21">
        <v>0.7</v>
      </c>
      <c r="AM488" s="21">
        <v>1</v>
      </c>
      <c r="AN488" s="1" t="s">
        <v>48</v>
      </c>
      <c r="AO488" s="21">
        <v>125.75</v>
      </c>
      <c r="AP488" s="1" t="s">
        <v>49</v>
      </c>
      <c r="AQ488" s="1" t="s">
        <v>49</v>
      </c>
      <c r="AR488" s="1" t="s">
        <v>49</v>
      </c>
      <c r="AS488" s="1" t="s">
        <v>49</v>
      </c>
      <c r="AT488" s="1" t="s">
        <v>49</v>
      </c>
      <c r="AU488" s="1" t="s">
        <v>133</v>
      </c>
      <c r="AV488" s="1" t="s">
        <v>134</v>
      </c>
      <c r="AW488" s="1" t="s">
        <v>2907</v>
      </c>
      <c r="AX488" s="1" t="s">
        <v>47</v>
      </c>
      <c r="AY488" s="1" t="s">
        <v>50</v>
      </c>
      <c r="AZ488" s="1" t="s">
        <v>2908</v>
      </c>
      <c r="BA488" s="1" t="s">
        <v>2909</v>
      </c>
      <c r="BB488" s="1" t="s">
        <v>2909</v>
      </c>
      <c r="BC488" s="1" t="s">
        <v>252</v>
      </c>
      <c r="BD488" s="1" t="s">
        <v>253</v>
      </c>
      <c r="BE488" s="1" t="s">
        <v>135</v>
      </c>
      <c r="BF488" s="1" t="s">
        <v>52</v>
      </c>
      <c r="BG488" s="1" t="s">
        <v>53</v>
      </c>
      <c r="BH488" s="1" t="s">
        <v>47</v>
      </c>
      <c r="BI488" s="1" t="s">
        <v>159</v>
      </c>
    </row>
    <row r="489" spans="2:61" x14ac:dyDescent="0.25">
      <c r="B489" s="16">
        <f t="shared" si="120"/>
        <v>485</v>
      </c>
      <c r="C489" s="16" t="str">
        <f t="shared" si="121"/>
        <v>FRA</v>
      </c>
      <c r="D489" s="16" t="str">
        <f t="shared" si="122"/>
        <v>2025-08-20</v>
      </c>
      <c r="E489" s="16" t="str">
        <f t="shared" si="123"/>
        <v>72220339093</v>
      </c>
      <c r="F489" s="16" t="str">
        <f t="shared" si="124"/>
        <v>PDE026648950</v>
      </c>
      <c r="G489" s="16" t="str">
        <f t="shared" si="125"/>
        <v>양보순</v>
      </c>
      <c r="H489" s="16" t="str">
        <f t="shared" si="116"/>
        <v>목록(Manifest)</v>
      </c>
      <c r="I489" s="16">
        <f t="shared" si="126"/>
        <v>76.97</v>
      </c>
      <c r="J489" s="16">
        <f t="shared" si="127"/>
        <v>1</v>
      </c>
      <c r="K489" s="43">
        <f t="shared" si="128"/>
        <v>0.5</v>
      </c>
      <c r="L489" s="43">
        <f t="shared" si="129"/>
        <v>0.5</v>
      </c>
      <c r="M489" s="43">
        <f t="shared" si="129"/>
        <v>0.5</v>
      </c>
      <c r="N489" s="43">
        <f t="shared" si="117"/>
        <v>0.5</v>
      </c>
      <c r="O489" s="23" t="str">
        <f t="shared" si="130"/>
        <v>PDE026648950</v>
      </c>
      <c r="P489" s="51">
        <f>VLOOKUP(C489,MAPPING!$B$24:$G$27,2,0)+(N489-0.5)/0.5*VLOOKUP(C489,MAPPING!$B$24:$G$27,4,0)</f>
        <v>6900</v>
      </c>
      <c r="Q489" s="72">
        <f>VLOOKUP(C489,MAPPING!$B$24:$G$27,6,0)</f>
        <v>3.401757367653961</v>
      </c>
      <c r="R489" s="105">
        <f>Q489*VLOOKUP(C489,MAPPING!$B$24:$H$27,7,0)</f>
        <v>5508.2615999999998</v>
      </c>
      <c r="S489" s="29">
        <f>VLOOKUP(H489,MAPPING!$B$3:$D$12,3,0)</f>
        <v>0</v>
      </c>
      <c r="T489" s="67">
        <f t="shared" si="119"/>
        <v>0</v>
      </c>
      <c r="U489" s="75">
        <v>0</v>
      </c>
      <c r="V489" s="29">
        <f>(J489*VLOOKUP(M489/J489,MAPPING!$B$15:$C$22,2,10))</f>
        <v>0</v>
      </c>
      <c r="W489" s="100">
        <v>0</v>
      </c>
      <c r="X489" s="68">
        <f>IFERROR(IF($M489&lt;6.000001,0,VLOOKUP($M489,할증료!$B:$C,2,1)),0)</f>
        <v>0</v>
      </c>
      <c r="Y489" s="67">
        <v>0</v>
      </c>
      <c r="Z489" s="29">
        <f t="shared" si="118"/>
        <v>12408.2616</v>
      </c>
      <c r="AB489" s="1" t="s">
        <v>2869</v>
      </c>
      <c r="AC489" s="1" t="s">
        <v>131</v>
      </c>
      <c r="AD489" s="1" t="s">
        <v>2870</v>
      </c>
      <c r="AE489" s="1" t="s">
        <v>2910</v>
      </c>
      <c r="AF489" s="1" t="s">
        <v>387</v>
      </c>
      <c r="AG489" s="1" t="s">
        <v>388</v>
      </c>
      <c r="AH489" s="1">
        <v>34356</v>
      </c>
      <c r="AI489" s="1" t="s">
        <v>47</v>
      </c>
      <c r="AJ489" s="20">
        <v>1</v>
      </c>
      <c r="AK489" s="21">
        <v>0.5</v>
      </c>
      <c r="AL489" s="21">
        <v>0.5</v>
      </c>
      <c r="AM489" s="21">
        <v>0.5</v>
      </c>
      <c r="AN489" s="1" t="s">
        <v>48</v>
      </c>
      <c r="AO489" s="21">
        <v>76.97</v>
      </c>
      <c r="AP489" s="1" t="s">
        <v>49</v>
      </c>
      <c r="AQ489" s="1" t="s">
        <v>49</v>
      </c>
      <c r="AR489" s="1" t="s">
        <v>49</v>
      </c>
      <c r="AS489" s="1" t="s">
        <v>49</v>
      </c>
      <c r="AT489" s="1" t="s">
        <v>49</v>
      </c>
      <c r="AU489" s="1" t="s">
        <v>133</v>
      </c>
      <c r="AV489" s="1" t="s">
        <v>134</v>
      </c>
      <c r="AW489" s="1" t="s">
        <v>2911</v>
      </c>
      <c r="AX489" s="1" t="s">
        <v>47</v>
      </c>
      <c r="AY489" s="1" t="s">
        <v>50</v>
      </c>
      <c r="AZ489" s="1" t="s">
        <v>2912</v>
      </c>
      <c r="BA489" s="1" t="s">
        <v>2913</v>
      </c>
      <c r="BB489" s="1" t="s">
        <v>2913</v>
      </c>
      <c r="BC489" s="1" t="s">
        <v>252</v>
      </c>
      <c r="BD489" s="1" t="s">
        <v>253</v>
      </c>
      <c r="BE489" s="1" t="s">
        <v>135</v>
      </c>
      <c r="BF489" s="1" t="s">
        <v>52</v>
      </c>
      <c r="BG489" s="1" t="s">
        <v>53</v>
      </c>
      <c r="BH489" s="1" t="s">
        <v>47</v>
      </c>
      <c r="BI489" s="1" t="s">
        <v>159</v>
      </c>
    </row>
    <row r="490" spans="2:61" x14ac:dyDescent="0.25">
      <c r="B490" s="16">
        <f t="shared" si="120"/>
        <v>486</v>
      </c>
      <c r="C490" s="16" t="str">
        <f t="shared" si="121"/>
        <v>FRA</v>
      </c>
      <c r="D490" s="16" t="str">
        <f t="shared" si="122"/>
        <v>2025-08-20</v>
      </c>
      <c r="E490" s="16" t="str">
        <f t="shared" si="123"/>
        <v>72220339093</v>
      </c>
      <c r="F490" s="16" t="str">
        <f t="shared" si="124"/>
        <v>PDE026648949</v>
      </c>
      <c r="G490" s="16" t="str">
        <f t="shared" si="125"/>
        <v>임형철</v>
      </c>
      <c r="H490" s="16" t="str">
        <f t="shared" si="116"/>
        <v>일반(목록배제,Normal-Manifest Exception)</v>
      </c>
      <c r="I490" s="16">
        <f t="shared" si="126"/>
        <v>56.68</v>
      </c>
      <c r="J490" s="16">
        <f t="shared" si="127"/>
        <v>1</v>
      </c>
      <c r="K490" s="43">
        <f t="shared" si="128"/>
        <v>3.5</v>
      </c>
      <c r="L490" s="43">
        <f t="shared" si="129"/>
        <v>2.4</v>
      </c>
      <c r="M490" s="43">
        <f t="shared" si="129"/>
        <v>3.5</v>
      </c>
      <c r="N490" s="43">
        <f t="shared" si="117"/>
        <v>3.5</v>
      </c>
      <c r="O490" s="23" t="str">
        <f t="shared" si="130"/>
        <v>PDE026648949</v>
      </c>
      <c r="P490" s="51">
        <f>VLOOKUP(C490,MAPPING!$B$24:$G$27,2,0)+(N490-0.5)/0.5*VLOOKUP(C490,MAPPING!$B$24:$G$27,4,0)</f>
        <v>21600</v>
      </c>
      <c r="Q490" s="72">
        <f>VLOOKUP(C490,MAPPING!$B$24:$G$27,6,0)</f>
        <v>3.401757367653961</v>
      </c>
      <c r="R490" s="105">
        <f>Q490*VLOOKUP(C490,MAPPING!$B$24:$H$27,7,0)</f>
        <v>5508.2615999999998</v>
      </c>
      <c r="S490" s="29">
        <f>VLOOKUP(H490,MAPPING!$B$3:$D$12,3,0)</f>
        <v>1100</v>
      </c>
      <c r="T490" s="67">
        <f t="shared" si="119"/>
        <v>0</v>
      </c>
      <c r="U490" s="75">
        <v>0</v>
      </c>
      <c r="V490" s="29">
        <f>(J490*VLOOKUP(M490/J490,MAPPING!$B$15:$C$22,2,10))</f>
        <v>550</v>
      </c>
      <c r="W490" s="100">
        <v>0</v>
      </c>
      <c r="X490" s="68">
        <f>IFERROR(IF($M490&lt;6.000001,0,VLOOKUP($M490,할증료!$B:$C,2,1)),0)</f>
        <v>0</v>
      </c>
      <c r="Y490" s="67">
        <v>0</v>
      </c>
      <c r="Z490" s="29">
        <f t="shared" si="118"/>
        <v>28758.261599999998</v>
      </c>
      <c r="AB490" s="1" t="s">
        <v>2869</v>
      </c>
      <c r="AC490" s="1" t="s">
        <v>131</v>
      </c>
      <c r="AD490" s="1" t="s">
        <v>2870</v>
      </c>
      <c r="AE490" s="1" t="s">
        <v>2914</v>
      </c>
      <c r="AF490" s="1" t="s">
        <v>2915</v>
      </c>
      <c r="AG490" s="1" t="s">
        <v>2916</v>
      </c>
      <c r="AH490" s="1">
        <v>24735</v>
      </c>
      <c r="AI490" s="1" t="s">
        <v>47</v>
      </c>
      <c r="AJ490" s="20">
        <v>1</v>
      </c>
      <c r="AK490" s="21">
        <v>3.5</v>
      </c>
      <c r="AL490" s="21">
        <v>2.4</v>
      </c>
      <c r="AM490" s="21">
        <v>3.5</v>
      </c>
      <c r="AN490" s="1" t="s">
        <v>54</v>
      </c>
      <c r="AO490" s="21">
        <v>56.68</v>
      </c>
      <c r="AP490" s="1" t="s">
        <v>49</v>
      </c>
      <c r="AQ490" s="1" t="s">
        <v>49</v>
      </c>
      <c r="AR490" s="1" t="s">
        <v>49</v>
      </c>
      <c r="AS490" s="1" t="s">
        <v>49</v>
      </c>
      <c r="AT490" s="1" t="s">
        <v>49</v>
      </c>
      <c r="AU490" s="1" t="s">
        <v>133</v>
      </c>
      <c r="AV490" s="1" t="s">
        <v>134</v>
      </c>
      <c r="AW490" s="1" t="s">
        <v>2917</v>
      </c>
      <c r="AX490" s="1" t="s">
        <v>47</v>
      </c>
      <c r="AY490" s="1" t="s">
        <v>50</v>
      </c>
      <c r="AZ490" s="1" t="s">
        <v>2918</v>
      </c>
      <c r="BA490" s="1" t="s">
        <v>2919</v>
      </c>
      <c r="BB490" s="1" t="s">
        <v>2919</v>
      </c>
      <c r="BC490" s="1" t="s">
        <v>252</v>
      </c>
      <c r="BD490" s="1" t="s">
        <v>253</v>
      </c>
      <c r="BE490" s="1" t="s">
        <v>135</v>
      </c>
      <c r="BF490" s="1" t="s">
        <v>52</v>
      </c>
      <c r="BG490" s="1" t="s">
        <v>53</v>
      </c>
      <c r="BH490" s="1" t="s">
        <v>47</v>
      </c>
      <c r="BI490" s="1" t="s">
        <v>159</v>
      </c>
    </row>
    <row r="491" spans="2:61" x14ac:dyDescent="0.25">
      <c r="B491" s="16">
        <f t="shared" si="120"/>
        <v>487</v>
      </c>
      <c r="C491" s="16" t="str">
        <f t="shared" si="121"/>
        <v>FRA</v>
      </c>
      <c r="D491" s="16" t="str">
        <f t="shared" si="122"/>
        <v>2025-08-20</v>
      </c>
      <c r="E491" s="16" t="str">
        <f t="shared" si="123"/>
        <v>72220339093</v>
      </c>
      <c r="F491" s="16" t="str">
        <f t="shared" si="124"/>
        <v>PDE026649304</v>
      </c>
      <c r="G491" s="16" t="str">
        <f t="shared" si="125"/>
        <v>장유희</v>
      </c>
      <c r="H491" s="16" t="str">
        <f t="shared" si="116"/>
        <v>목록(Manifest)</v>
      </c>
      <c r="I491" s="16">
        <f t="shared" si="126"/>
        <v>17.260000000000002</v>
      </c>
      <c r="J491" s="16">
        <f t="shared" si="127"/>
        <v>1</v>
      </c>
      <c r="K491" s="43">
        <f t="shared" si="128"/>
        <v>0.5</v>
      </c>
      <c r="L491" s="43">
        <f t="shared" si="129"/>
        <v>0.5</v>
      </c>
      <c r="M491" s="43">
        <f t="shared" si="129"/>
        <v>0.5</v>
      </c>
      <c r="N491" s="43">
        <f t="shared" si="117"/>
        <v>0.5</v>
      </c>
      <c r="O491" s="23" t="str">
        <f t="shared" si="130"/>
        <v>PDE026649304</v>
      </c>
      <c r="P491" s="51">
        <f>VLOOKUP(C491,MAPPING!$B$24:$G$27,2,0)+(N491-0.5)/0.5*VLOOKUP(C491,MAPPING!$B$24:$G$27,4,0)</f>
        <v>6900</v>
      </c>
      <c r="Q491" s="72">
        <f>VLOOKUP(C491,MAPPING!$B$24:$G$27,6,0)</f>
        <v>3.401757367653961</v>
      </c>
      <c r="R491" s="105">
        <f>Q491*VLOOKUP(C491,MAPPING!$B$24:$H$27,7,0)</f>
        <v>5508.2615999999998</v>
      </c>
      <c r="S491" s="29">
        <f>VLOOKUP(H491,MAPPING!$B$3:$D$12,3,0)</f>
        <v>0</v>
      </c>
      <c r="T491" s="67">
        <f t="shared" si="119"/>
        <v>0</v>
      </c>
      <c r="U491" s="75">
        <v>0</v>
      </c>
      <c r="V491" s="29">
        <f>(J491*VLOOKUP(M491/J491,MAPPING!$B$15:$C$22,2,10))</f>
        <v>0</v>
      </c>
      <c r="W491" s="100">
        <v>0</v>
      </c>
      <c r="X491" s="68">
        <f>IFERROR(IF($M491&lt;6.000001,0,VLOOKUP($M491,할증료!$B:$C,2,1)),0)</f>
        <v>0</v>
      </c>
      <c r="Y491" s="67">
        <v>0</v>
      </c>
      <c r="Z491" s="29">
        <f t="shared" si="118"/>
        <v>12408.2616</v>
      </c>
      <c r="AB491" s="1" t="s">
        <v>2869</v>
      </c>
      <c r="AC491" s="1" t="s">
        <v>131</v>
      </c>
      <c r="AD491" s="1" t="s">
        <v>2870</v>
      </c>
      <c r="AE491" s="1" t="s">
        <v>2920</v>
      </c>
      <c r="AF491" s="1" t="s">
        <v>2921</v>
      </c>
      <c r="AG491" s="1" t="s">
        <v>2922</v>
      </c>
      <c r="AH491" s="1">
        <v>16512</v>
      </c>
      <c r="AI491" s="1" t="s">
        <v>47</v>
      </c>
      <c r="AJ491" s="20">
        <v>1</v>
      </c>
      <c r="AK491" s="21">
        <v>0.5</v>
      </c>
      <c r="AL491" s="21">
        <v>0.5</v>
      </c>
      <c r="AM491" s="21">
        <v>0.5</v>
      </c>
      <c r="AN491" s="1" t="s">
        <v>48</v>
      </c>
      <c r="AO491" s="21">
        <v>17.260000000000002</v>
      </c>
      <c r="AP491" s="1" t="s">
        <v>49</v>
      </c>
      <c r="AQ491" s="1" t="s">
        <v>49</v>
      </c>
      <c r="AR491" s="1" t="s">
        <v>49</v>
      </c>
      <c r="AS491" s="1" t="s">
        <v>49</v>
      </c>
      <c r="AT491" s="1" t="s">
        <v>49</v>
      </c>
      <c r="AU491" s="1" t="s">
        <v>133</v>
      </c>
      <c r="AV491" s="1" t="s">
        <v>134</v>
      </c>
      <c r="AW491" s="1" t="s">
        <v>2923</v>
      </c>
      <c r="AX491" s="1" t="s">
        <v>47</v>
      </c>
      <c r="AY491" s="1" t="s">
        <v>50</v>
      </c>
      <c r="AZ491" s="1" t="s">
        <v>2924</v>
      </c>
      <c r="BA491" s="1" t="s">
        <v>2925</v>
      </c>
      <c r="BB491" s="1" t="s">
        <v>2925</v>
      </c>
      <c r="BC491" s="1" t="s">
        <v>252</v>
      </c>
      <c r="BD491" s="1" t="s">
        <v>253</v>
      </c>
      <c r="BE491" s="1" t="s">
        <v>135</v>
      </c>
      <c r="BF491" s="1" t="s">
        <v>52</v>
      </c>
      <c r="BG491" s="1" t="s">
        <v>53</v>
      </c>
      <c r="BH491" s="1" t="s">
        <v>47</v>
      </c>
      <c r="BI491" s="1" t="s">
        <v>159</v>
      </c>
    </row>
    <row r="492" spans="2:61" x14ac:dyDescent="0.25">
      <c r="B492" s="16">
        <f t="shared" si="120"/>
        <v>488</v>
      </c>
      <c r="C492" s="16" t="str">
        <f t="shared" si="121"/>
        <v>CDG</v>
      </c>
      <c r="D492" s="16" t="str">
        <f t="shared" si="122"/>
        <v>2025-08-21</v>
      </c>
      <c r="E492" s="16" t="str">
        <f t="shared" si="123"/>
        <v>18042697163</v>
      </c>
      <c r="F492" s="16" t="str">
        <f t="shared" si="124"/>
        <v>PFR027987332</v>
      </c>
      <c r="G492" s="16" t="str">
        <f t="shared" si="125"/>
        <v>최도언</v>
      </c>
      <c r="H492" s="16" t="str">
        <f t="shared" si="116"/>
        <v>목록(Manifest)</v>
      </c>
      <c r="I492" s="16">
        <f t="shared" si="126"/>
        <v>74.87</v>
      </c>
      <c r="J492" s="16">
        <f t="shared" si="127"/>
        <v>1</v>
      </c>
      <c r="K492" s="43">
        <f t="shared" si="128"/>
        <v>0.5</v>
      </c>
      <c r="L492" s="43">
        <f t="shared" si="129"/>
        <v>0.5</v>
      </c>
      <c r="M492" s="43">
        <f t="shared" si="129"/>
        <v>0.5</v>
      </c>
      <c r="N492" s="43">
        <f t="shared" si="117"/>
        <v>0.5</v>
      </c>
      <c r="O492" s="23" t="str">
        <f t="shared" si="130"/>
        <v>PFR027987332</v>
      </c>
      <c r="P492" s="51">
        <f>VLOOKUP(C492,MAPPING!$B$24:$G$27,2,0)+(N492-0.5)/0.5*VLOOKUP(C492,MAPPING!$B$24:$G$27,4,0)</f>
        <v>0</v>
      </c>
      <c r="Q492" s="72">
        <f>VLOOKUP(C492,MAPPING!$B$24:$G$27,6,0)</f>
        <v>3350</v>
      </c>
      <c r="R492" s="105">
        <f>Q492*VLOOKUP(C492,MAPPING!$B$24:$H$27,7,0)</f>
        <v>3350</v>
      </c>
      <c r="S492" s="29">
        <f>VLOOKUP(H492,MAPPING!$B$3:$D$12,3,0)</f>
        <v>0</v>
      </c>
      <c r="T492" s="67">
        <f t="shared" si="119"/>
        <v>0</v>
      </c>
      <c r="U492" s="75">
        <v>0</v>
      </c>
      <c r="V492" s="29">
        <f>(J492*VLOOKUP(M492/J492,MAPPING!$B$15:$C$22,2,10))</f>
        <v>0</v>
      </c>
      <c r="W492" s="100">
        <v>0</v>
      </c>
      <c r="X492" s="68">
        <f>IFERROR(IF($M492&lt;6.000001,0,VLOOKUP($M492,할증료!$B:$C,2,1)),0)</f>
        <v>0</v>
      </c>
      <c r="Y492" s="67">
        <v>0</v>
      </c>
      <c r="Z492" s="29">
        <f t="shared" si="118"/>
        <v>3350</v>
      </c>
      <c r="AB492" s="1" t="s">
        <v>2926</v>
      </c>
      <c r="AC492" s="1" t="s">
        <v>142</v>
      </c>
      <c r="AD492" s="1" t="s">
        <v>2927</v>
      </c>
      <c r="AE492" s="1" t="s">
        <v>2928</v>
      </c>
      <c r="AF492" s="1" t="s">
        <v>2929</v>
      </c>
      <c r="AG492" s="1" t="s">
        <v>2930</v>
      </c>
      <c r="AH492" s="1">
        <v>13928</v>
      </c>
      <c r="AI492" s="1" t="s">
        <v>47</v>
      </c>
      <c r="AJ492" s="20">
        <v>1</v>
      </c>
      <c r="AK492" s="21">
        <v>0.5</v>
      </c>
      <c r="AL492" s="21">
        <v>0.5</v>
      </c>
      <c r="AM492" s="21">
        <v>0.5</v>
      </c>
      <c r="AN492" s="1" t="s">
        <v>48</v>
      </c>
      <c r="AO492" s="21">
        <v>74.87</v>
      </c>
      <c r="AP492" s="1" t="s">
        <v>49</v>
      </c>
      <c r="AQ492" s="1" t="s">
        <v>49</v>
      </c>
      <c r="AR492" s="1" t="s">
        <v>49</v>
      </c>
      <c r="AS492" s="1" t="s">
        <v>49</v>
      </c>
      <c r="AT492" s="1" t="s">
        <v>49</v>
      </c>
      <c r="AU492" s="1" t="s">
        <v>143</v>
      </c>
      <c r="AV492" s="1" t="s">
        <v>144</v>
      </c>
      <c r="AW492" s="1" t="s">
        <v>2931</v>
      </c>
      <c r="AX492" s="1" t="s">
        <v>47</v>
      </c>
      <c r="AY492" s="1" t="s">
        <v>50</v>
      </c>
      <c r="AZ492" s="1" t="s">
        <v>2932</v>
      </c>
      <c r="BA492" s="1" t="s">
        <v>2933</v>
      </c>
      <c r="BB492" s="1" t="s">
        <v>2933</v>
      </c>
      <c r="BC492" s="1" t="s">
        <v>145</v>
      </c>
      <c r="BD492" s="1" t="s">
        <v>47</v>
      </c>
      <c r="BE492" s="1" t="s">
        <v>146</v>
      </c>
      <c r="BF492" s="1" t="s">
        <v>52</v>
      </c>
      <c r="BG492" s="1" t="s">
        <v>53</v>
      </c>
      <c r="BH492" s="1" t="s">
        <v>47</v>
      </c>
      <c r="BI492" s="1" t="s">
        <v>159</v>
      </c>
    </row>
    <row r="493" spans="2:61" x14ac:dyDescent="0.25">
      <c r="B493" s="16">
        <f t="shared" si="120"/>
        <v>489</v>
      </c>
      <c r="C493" s="16" t="str">
        <f t="shared" si="121"/>
        <v>CDG</v>
      </c>
      <c r="D493" s="16" t="str">
        <f t="shared" si="122"/>
        <v>2025-08-21</v>
      </c>
      <c r="E493" s="16" t="str">
        <f t="shared" si="123"/>
        <v>18042697163</v>
      </c>
      <c r="F493" s="16" t="str">
        <f t="shared" si="124"/>
        <v>PFR027987329</v>
      </c>
      <c r="G493" s="16" t="str">
        <f t="shared" si="125"/>
        <v>권병모</v>
      </c>
      <c r="H493" s="16" t="str">
        <f t="shared" si="116"/>
        <v>목록(Manifest)</v>
      </c>
      <c r="I493" s="16">
        <f t="shared" si="126"/>
        <v>27.99</v>
      </c>
      <c r="J493" s="16">
        <f t="shared" si="127"/>
        <v>1</v>
      </c>
      <c r="K493" s="43">
        <f t="shared" si="128"/>
        <v>0.5</v>
      </c>
      <c r="L493" s="43">
        <f t="shared" si="129"/>
        <v>0.3</v>
      </c>
      <c r="M493" s="43">
        <f t="shared" si="129"/>
        <v>0.5</v>
      </c>
      <c r="N493" s="43">
        <f t="shared" si="117"/>
        <v>0.5</v>
      </c>
      <c r="O493" s="23" t="str">
        <f t="shared" si="130"/>
        <v>PFR027987329</v>
      </c>
      <c r="P493" s="51">
        <f>VLOOKUP(C493,MAPPING!$B$24:$G$27,2,0)+(N493-0.5)/0.5*VLOOKUP(C493,MAPPING!$B$24:$G$27,4,0)</f>
        <v>0</v>
      </c>
      <c r="Q493" s="72">
        <f>VLOOKUP(C493,MAPPING!$B$24:$G$27,6,0)</f>
        <v>3350</v>
      </c>
      <c r="R493" s="105">
        <f>Q493*VLOOKUP(C493,MAPPING!$B$24:$H$27,7,0)</f>
        <v>3350</v>
      </c>
      <c r="S493" s="29">
        <f>VLOOKUP(H493,MAPPING!$B$3:$D$12,3,0)</f>
        <v>0</v>
      </c>
      <c r="T493" s="67">
        <f t="shared" si="119"/>
        <v>0</v>
      </c>
      <c r="U493" s="75">
        <v>0</v>
      </c>
      <c r="V493" s="29">
        <f>(J493*VLOOKUP(M493/J493,MAPPING!$B$15:$C$22,2,10))</f>
        <v>0</v>
      </c>
      <c r="W493" s="100">
        <v>0</v>
      </c>
      <c r="X493" s="68">
        <f>IFERROR(IF($M493&lt;6.000001,0,VLOOKUP($M493,할증료!$B:$C,2,1)),0)</f>
        <v>0</v>
      </c>
      <c r="Y493" s="67">
        <v>0</v>
      </c>
      <c r="Z493" s="29">
        <f t="shared" si="118"/>
        <v>3350</v>
      </c>
      <c r="AB493" s="1" t="s">
        <v>2926</v>
      </c>
      <c r="AC493" s="1" t="s">
        <v>142</v>
      </c>
      <c r="AD493" s="1" t="s">
        <v>2927</v>
      </c>
      <c r="AE493" s="1" t="s">
        <v>2934</v>
      </c>
      <c r="AF493" s="1" t="s">
        <v>2935</v>
      </c>
      <c r="AG493" s="1" t="s">
        <v>2936</v>
      </c>
      <c r="AH493" s="1">
        <v>3781</v>
      </c>
      <c r="AI493" s="1" t="s">
        <v>47</v>
      </c>
      <c r="AJ493" s="20">
        <v>1</v>
      </c>
      <c r="AK493" s="21">
        <v>0.5</v>
      </c>
      <c r="AL493" s="21">
        <v>0.3</v>
      </c>
      <c r="AM493" s="21">
        <v>0.5</v>
      </c>
      <c r="AN493" s="1" t="s">
        <v>48</v>
      </c>
      <c r="AO493" s="21">
        <v>27.99</v>
      </c>
      <c r="AP493" s="1" t="s">
        <v>49</v>
      </c>
      <c r="AQ493" s="1" t="s">
        <v>49</v>
      </c>
      <c r="AR493" s="1" t="s">
        <v>49</v>
      </c>
      <c r="AS493" s="1" t="s">
        <v>49</v>
      </c>
      <c r="AT493" s="1" t="s">
        <v>49</v>
      </c>
      <c r="AU493" s="1" t="s">
        <v>143</v>
      </c>
      <c r="AV493" s="1" t="s">
        <v>144</v>
      </c>
      <c r="AW493" s="1" t="s">
        <v>2937</v>
      </c>
      <c r="AX493" s="1" t="s">
        <v>47</v>
      </c>
      <c r="AY493" s="1" t="s">
        <v>50</v>
      </c>
      <c r="AZ493" s="1" t="s">
        <v>2938</v>
      </c>
      <c r="BA493" s="1" t="s">
        <v>2939</v>
      </c>
      <c r="BB493" s="1" t="s">
        <v>2939</v>
      </c>
      <c r="BC493" s="1" t="s">
        <v>145</v>
      </c>
      <c r="BD493" s="1" t="s">
        <v>47</v>
      </c>
      <c r="BE493" s="1" t="s">
        <v>146</v>
      </c>
      <c r="BF493" s="1" t="s">
        <v>52</v>
      </c>
      <c r="BG493" s="1" t="s">
        <v>53</v>
      </c>
      <c r="BH493" s="1" t="s">
        <v>47</v>
      </c>
      <c r="BI493" s="1" t="s">
        <v>159</v>
      </c>
    </row>
    <row r="494" spans="2:61" x14ac:dyDescent="0.25">
      <c r="B494" s="16">
        <f t="shared" si="120"/>
        <v>490</v>
      </c>
      <c r="C494" s="16" t="str">
        <f t="shared" si="121"/>
        <v>CDG</v>
      </c>
      <c r="D494" s="16" t="str">
        <f t="shared" si="122"/>
        <v>2025-08-21</v>
      </c>
      <c r="E494" s="16" t="str">
        <f t="shared" si="123"/>
        <v>18042697163</v>
      </c>
      <c r="F494" s="16" t="str">
        <f t="shared" si="124"/>
        <v>PFR027987253</v>
      </c>
      <c r="G494" s="16" t="str">
        <f t="shared" si="125"/>
        <v>김기백</v>
      </c>
      <c r="H494" s="16" t="str">
        <f t="shared" si="116"/>
        <v>일반(목록배제,Normal-Manifest Exception)</v>
      </c>
      <c r="I494" s="16">
        <f t="shared" si="126"/>
        <v>46.65</v>
      </c>
      <c r="J494" s="16">
        <f t="shared" si="127"/>
        <v>1</v>
      </c>
      <c r="K494" s="43">
        <f t="shared" si="128"/>
        <v>2</v>
      </c>
      <c r="L494" s="43">
        <f t="shared" si="129"/>
        <v>1.6</v>
      </c>
      <c r="M494" s="43">
        <f t="shared" si="129"/>
        <v>2</v>
      </c>
      <c r="N494" s="43">
        <f t="shared" si="117"/>
        <v>2</v>
      </c>
      <c r="O494" s="23" t="str">
        <f t="shared" si="130"/>
        <v>PFR027987253</v>
      </c>
      <c r="P494" s="51">
        <f>VLOOKUP(C494,MAPPING!$B$24:$G$27,2,0)+(N494-0.5)/0.5*VLOOKUP(C494,MAPPING!$B$24:$G$27,4,0)</f>
        <v>0</v>
      </c>
      <c r="Q494" s="72">
        <f>VLOOKUP(C494,MAPPING!$B$24:$G$27,6,0)</f>
        <v>3350</v>
      </c>
      <c r="R494" s="105">
        <f>Q494*VLOOKUP(C494,MAPPING!$B$24:$H$27,7,0)</f>
        <v>3350</v>
      </c>
      <c r="S494" s="29">
        <f>VLOOKUP(H494,MAPPING!$B$3:$D$12,3,0)</f>
        <v>1100</v>
      </c>
      <c r="T494" s="67">
        <f t="shared" si="119"/>
        <v>0</v>
      </c>
      <c r="U494" s="75">
        <v>0</v>
      </c>
      <c r="V494" s="29">
        <f>(J494*VLOOKUP(M494/J494,MAPPING!$B$15:$C$22,2,10))</f>
        <v>0</v>
      </c>
      <c r="W494" s="100">
        <v>0</v>
      </c>
      <c r="X494" s="68">
        <f>IFERROR(IF($M494&lt;6.000001,0,VLOOKUP($M494,할증료!$B:$C,2,1)),0)</f>
        <v>0</v>
      </c>
      <c r="Y494" s="67">
        <v>0</v>
      </c>
      <c r="Z494" s="29">
        <f t="shared" si="118"/>
        <v>4450</v>
      </c>
      <c r="AB494" s="1" t="s">
        <v>2926</v>
      </c>
      <c r="AC494" s="1" t="s">
        <v>142</v>
      </c>
      <c r="AD494" s="1" t="s">
        <v>2927</v>
      </c>
      <c r="AE494" s="1" t="s">
        <v>2940</v>
      </c>
      <c r="AF494" s="1" t="s">
        <v>1897</v>
      </c>
      <c r="AG494" s="1" t="s">
        <v>1898</v>
      </c>
      <c r="AH494" s="1">
        <v>3184</v>
      </c>
      <c r="AI494" s="1" t="s">
        <v>47</v>
      </c>
      <c r="AJ494" s="20">
        <v>1</v>
      </c>
      <c r="AK494" s="21">
        <v>2</v>
      </c>
      <c r="AL494" s="21">
        <v>1.6</v>
      </c>
      <c r="AM494" s="21">
        <v>2</v>
      </c>
      <c r="AN494" s="1" t="s">
        <v>54</v>
      </c>
      <c r="AO494" s="21">
        <v>46.65</v>
      </c>
      <c r="AP494" s="1" t="s">
        <v>49</v>
      </c>
      <c r="AQ494" s="1" t="s">
        <v>49</v>
      </c>
      <c r="AR494" s="1" t="s">
        <v>49</v>
      </c>
      <c r="AS494" s="1" t="s">
        <v>49</v>
      </c>
      <c r="AT494" s="1" t="s">
        <v>49</v>
      </c>
      <c r="AU494" s="1" t="s">
        <v>143</v>
      </c>
      <c r="AV494" s="1" t="s">
        <v>144</v>
      </c>
      <c r="AW494" s="1" t="s">
        <v>1899</v>
      </c>
      <c r="AX494" s="1" t="s">
        <v>47</v>
      </c>
      <c r="AY494" s="1" t="s">
        <v>50</v>
      </c>
      <c r="AZ494" s="1" t="s">
        <v>2941</v>
      </c>
      <c r="BA494" s="1" t="s">
        <v>2942</v>
      </c>
      <c r="BB494" s="1" t="s">
        <v>2942</v>
      </c>
      <c r="BC494" s="1" t="s">
        <v>145</v>
      </c>
      <c r="BD494" s="1" t="s">
        <v>47</v>
      </c>
      <c r="BE494" s="1" t="s">
        <v>146</v>
      </c>
      <c r="BF494" s="1" t="s">
        <v>52</v>
      </c>
      <c r="BG494" s="1" t="s">
        <v>53</v>
      </c>
      <c r="BH494" s="1" t="s">
        <v>47</v>
      </c>
      <c r="BI494" s="1" t="s">
        <v>159</v>
      </c>
    </row>
    <row r="495" spans="2:61" x14ac:dyDescent="0.25">
      <c r="B495" s="16">
        <f t="shared" si="120"/>
        <v>491</v>
      </c>
      <c r="C495" s="16" t="str">
        <f t="shared" si="121"/>
        <v>CDG</v>
      </c>
      <c r="D495" s="16" t="str">
        <f t="shared" si="122"/>
        <v>2025-08-21</v>
      </c>
      <c r="E495" s="16" t="str">
        <f t="shared" si="123"/>
        <v>18042697163</v>
      </c>
      <c r="F495" s="16" t="str">
        <f t="shared" si="124"/>
        <v>PFR027987295</v>
      </c>
      <c r="G495" s="16" t="str">
        <f t="shared" si="125"/>
        <v>차은주</v>
      </c>
      <c r="H495" s="16" t="str">
        <f t="shared" si="116"/>
        <v>간이(Simple)</v>
      </c>
      <c r="I495" s="16">
        <f t="shared" si="126"/>
        <v>198.26</v>
      </c>
      <c r="J495" s="16">
        <f t="shared" si="127"/>
        <v>1</v>
      </c>
      <c r="K495" s="43">
        <f t="shared" si="128"/>
        <v>8</v>
      </c>
      <c r="L495" s="43">
        <f t="shared" si="129"/>
        <v>11.9</v>
      </c>
      <c r="M495" s="43">
        <f t="shared" si="129"/>
        <v>12</v>
      </c>
      <c r="N495" s="43">
        <f t="shared" si="117"/>
        <v>12</v>
      </c>
      <c r="O495" s="23" t="str">
        <f t="shared" si="130"/>
        <v>PFR027987295</v>
      </c>
      <c r="P495" s="51">
        <f>VLOOKUP(C495,MAPPING!$B$24:$G$27,2,0)+(N495-0.5)/0.5*VLOOKUP(C495,MAPPING!$B$24:$G$27,4,0)</f>
        <v>0</v>
      </c>
      <c r="Q495" s="72">
        <f>VLOOKUP(C495,MAPPING!$B$24:$G$27,6,0)</f>
        <v>3350</v>
      </c>
      <c r="R495" s="105">
        <f>Q495*VLOOKUP(C495,MAPPING!$B$24:$H$27,7,0)</f>
        <v>3350</v>
      </c>
      <c r="S495" s="29">
        <f>VLOOKUP(H495,MAPPING!$B$3:$D$12,3,0)</f>
        <v>1100</v>
      </c>
      <c r="T495" s="67">
        <f t="shared" si="119"/>
        <v>0</v>
      </c>
      <c r="U495" s="75">
        <v>0</v>
      </c>
      <c r="V495" s="29">
        <f>(J495*VLOOKUP(M495/J495,MAPPING!$B$15:$C$22,2,10))</f>
        <v>4500</v>
      </c>
      <c r="W495" s="100">
        <v>0</v>
      </c>
      <c r="X495" s="68">
        <f>IFERROR(IF($M495&lt;6.000001,0,VLOOKUP($M495,할증료!$B:$C,2,1)),0)</f>
        <v>700</v>
      </c>
      <c r="Y495" s="67">
        <v>0</v>
      </c>
      <c r="Z495" s="29">
        <f t="shared" si="118"/>
        <v>9650</v>
      </c>
      <c r="AB495" s="1" t="s">
        <v>2926</v>
      </c>
      <c r="AC495" s="1" t="s">
        <v>142</v>
      </c>
      <c r="AD495" s="1" t="s">
        <v>2927</v>
      </c>
      <c r="AE495" s="1" t="s">
        <v>2943</v>
      </c>
      <c r="AF495" s="1" t="s">
        <v>261</v>
      </c>
      <c r="AG495" s="1" t="s">
        <v>257</v>
      </c>
      <c r="AH495" s="1">
        <v>16805</v>
      </c>
      <c r="AI495" s="1" t="s">
        <v>161</v>
      </c>
      <c r="AJ495" s="20">
        <v>1</v>
      </c>
      <c r="AK495" s="21">
        <v>8</v>
      </c>
      <c r="AL495" s="21">
        <v>11.9</v>
      </c>
      <c r="AM495" s="21">
        <v>12</v>
      </c>
      <c r="AN495" s="1" t="s">
        <v>56</v>
      </c>
      <c r="AO495" s="21">
        <v>198.26</v>
      </c>
      <c r="AP495" s="1" t="s">
        <v>49</v>
      </c>
      <c r="AQ495" s="1" t="s">
        <v>49</v>
      </c>
      <c r="AR495" s="1" t="s">
        <v>49</v>
      </c>
      <c r="AS495" s="1" t="s">
        <v>49</v>
      </c>
      <c r="AT495" s="1" t="s">
        <v>49</v>
      </c>
      <c r="AU495" s="1" t="s">
        <v>143</v>
      </c>
      <c r="AV495" s="1" t="s">
        <v>144</v>
      </c>
      <c r="AW495" s="1" t="s">
        <v>215</v>
      </c>
      <c r="AX495" s="1" t="s">
        <v>47</v>
      </c>
      <c r="AY495" s="1" t="s">
        <v>50</v>
      </c>
      <c r="AZ495" s="1" t="s">
        <v>2944</v>
      </c>
      <c r="BA495" s="1" t="s">
        <v>2945</v>
      </c>
      <c r="BB495" s="1" t="s">
        <v>2945</v>
      </c>
      <c r="BC495" s="1" t="s">
        <v>145</v>
      </c>
      <c r="BD495" s="1" t="s">
        <v>47</v>
      </c>
      <c r="BE495" s="1" t="s">
        <v>146</v>
      </c>
      <c r="BF495" s="1" t="s">
        <v>52</v>
      </c>
      <c r="BG495" s="1" t="s">
        <v>53</v>
      </c>
      <c r="BH495" s="1" t="s">
        <v>47</v>
      </c>
      <c r="BI495" s="1" t="s">
        <v>159</v>
      </c>
    </row>
    <row r="496" spans="2:61" x14ac:dyDescent="0.25">
      <c r="B496" s="16">
        <f t="shared" si="120"/>
        <v>492</v>
      </c>
      <c r="C496" s="16" t="str">
        <f t="shared" si="121"/>
        <v>CDG</v>
      </c>
      <c r="D496" s="16" t="str">
        <f t="shared" si="122"/>
        <v>2025-08-21</v>
      </c>
      <c r="E496" s="16" t="str">
        <f t="shared" si="123"/>
        <v>18042697163</v>
      </c>
      <c r="F496" s="16" t="str">
        <f t="shared" si="124"/>
        <v>PFR027987271</v>
      </c>
      <c r="G496" s="16" t="str">
        <f t="shared" si="125"/>
        <v>소정은</v>
      </c>
      <c r="H496" s="16" t="str">
        <f t="shared" si="116"/>
        <v>목록(Manifest)</v>
      </c>
      <c r="I496" s="16">
        <f t="shared" si="126"/>
        <v>116.62</v>
      </c>
      <c r="J496" s="16">
        <f t="shared" si="127"/>
        <v>1</v>
      </c>
      <c r="K496" s="43">
        <f t="shared" si="128"/>
        <v>2.5</v>
      </c>
      <c r="L496" s="43">
        <f t="shared" si="129"/>
        <v>8.1</v>
      </c>
      <c r="M496" s="43">
        <f t="shared" si="129"/>
        <v>8.5</v>
      </c>
      <c r="N496" s="43">
        <f t="shared" si="117"/>
        <v>8.5</v>
      </c>
      <c r="O496" s="23" t="str">
        <f t="shared" si="130"/>
        <v>PFR027987271</v>
      </c>
      <c r="P496" s="51">
        <f>VLOOKUP(C496,MAPPING!$B$24:$G$27,2,0)+(N496-0.5)/0.5*VLOOKUP(C496,MAPPING!$B$24:$G$27,4,0)</f>
        <v>0</v>
      </c>
      <c r="Q496" s="72">
        <f>VLOOKUP(C496,MAPPING!$B$24:$G$27,6,0)</f>
        <v>3350</v>
      </c>
      <c r="R496" s="105">
        <f>Q496*VLOOKUP(C496,MAPPING!$B$24:$H$27,7,0)</f>
        <v>3350</v>
      </c>
      <c r="S496" s="29">
        <f>VLOOKUP(H496,MAPPING!$B$3:$D$12,3,0)</f>
        <v>0</v>
      </c>
      <c r="T496" s="67">
        <f t="shared" si="119"/>
        <v>0</v>
      </c>
      <c r="U496" s="75">
        <v>0</v>
      </c>
      <c r="V496" s="29">
        <f>(J496*VLOOKUP(M496/J496,MAPPING!$B$15:$C$22,2,10))</f>
        <v>1200</v>
      </c>
      <c r="W496" s="100">
        <v>0</v>
      </c>
      <c r="X496" s="68">
        <f>IFERROR(IF($M496&lt;6.000001,0,VLOOKUP($M496,할증료!$B:$C,2,1)),0)</f>
        <v>300</v>
      </c>
      <c r="Y496" s="67">
        <v>0</v>
      </c>
      <c r="Z496" s="29">
        <f t="shared" si="118"/>
        <v>4850</v>
      </c>
      <c r="AB496" s="1" t="s">
        <v>2926</v>
      </c>
      <c r="AC496" s="1" t="s">
        <v>142</v>
      </c>
      <c r="AD496" s="1" t="s">
        <v>2927</v>
      </c>
      <c r="AE496" s="1" t="s">
        <v>2946</v>
      </c>
      <c r="AF496" s="1" t="s">
        <v>2947</v>
      </c>
      <c r="AG496" s="1" t="s">
        <v>2948</v>
      </c>
      <c r="AH496" s="1">
        <v>2624</v>
      </c>
      <c r="AI496" s="1" t="s">
        <v>47</v>
      </c>
      <c r="AJ496" s="20">
        <v>1</v>
      </c>
      <c r="AK496" s="21">
        <v>2.5</v>
      </c>
      <c r="AL496" s="21">
        <v>8.1</v>
      </c>
      <c r="AM496" s="21">
        <v>8.5</v>
      </c>
      <c r="AN496" s="1" t="s">
        <v>48</v>
      </c>
      <c r="AO496" s="21">
        <v>116.62</v>
      </c>
      <c r="AP496" s="1" t="s">
        <v>49</v>
      </c>
      <c r="AQ496" s="1" t="s">
        <v>49</v>
      </c>
      <c r="AR496" s="1" t="s">
        <v>49</v>
      </c>
      <c r="AS496" s="1" t="s">
        <v>49</v>
      </c>
      <c r="AT496" s="1" t="s">
        <v>49</v>
      </c>
      <c r="AU496" s="1" t="s">
        <v>143</v>
      </c>
      <c r="AV496" s="1" t="s">
        <v>144</v>
      </c>
      <c r="AW496" s="1" t="s">
        <v>2949</v>
      </c>
      <c r="AX496" s="1" t="s">
        <v>47</v>
      </c>
      <c r="AY496" s="1" t="s">
        <v>50</v>
      </c>
      <c r="AZ496" s="1" t="s">
        <v>2950</v>
      </c>
      <c r="BA496" s="1" t="s">
        <v>2951</v>
      </c>
      <c r="BB496" s="1" t="s">
        <v>2951</v>
      </c>
      <c r="BC496" s="1" t="s">
        <v>145</v>
      </c>
      <c r="BD496" s="1" t="s">
        <v>47</v>
      </c>
      <c r="BE496" s="1" t="s">
        <v>146</v>
      </c>
      <c r="BF496" s="1" t="s">
        <v>52</v>
      </c>
      <c r="BG496" s="1" t="s">
        <v>53</v>
      </c>
      <c r="BH496" s="1" t="s">
        <v>47</v>
      </c>
      <c r="BI496" s="1" t="s">
        <v>159</v>
      </c>
    </row>
    <row r="497" spans="2:61" x14ac:dyDescent="0.25">
      <c r="B497" s="16">
        <f t="shared" si="120"/>
        <v>493</v>
      </c>
      <c r="C497" s="16" t="str">
        <f t="shared" si="121"/>
        <v>CDG</v>
      </c>
      <c r="D497" s="16" t="str">
        <f t="shared" si="122"/>
        <v>2025-08-21</v>
      </c>
      <c r="E497" s="16" t="str">
        <f t="shared" si="123"/>
        <v>18042697163</v>
      </c>
      <c r="F497" s="16" t="str">
        <f t="shared" si="124"/>
        <v>PFR027987310</v>
      </c>
      <c r="G497" s="16" t="str">
        <f t="shared" si="125"/>
        <v>김도연</v>
      </c>
      <c r="H497" s="16" t="str">
        <f t="shared" si="116"/>
        <v>일반(목록배제,Normal-Manifest Exception)</v>
      </c>
      <c r="I497" s="16">
        <f t="shared" si="126"/>
        <v>70.55</v>
      </c>
      <c r="J497" s="16">
        <f t="shared" si="127"/>
        <v>1</v>
      </c>
      <c r="K497" s="43">
        <f t="shared" si="128"/>
        <v>1</v>
      </c>
      <c r="L497" s="43">
        <f t="shared" si="129"/>
        <v>1.5</v>
      </c>
      <c r="M497" s="43">
        <f t="shared" si="129"/>
        <v>1.5</v>
      </c>
      <c r="N497" s="43">
        <f t="shared" si="117"/>
        <v>1.5</v>
      </c>
      <c r="O497" s="23" t="str">
        <f t="shared" si="130"/>
        <v>PFR027987310</v>
      </c>
      <c r="P497" s="51">
        <f>VLOOKUP(C497,MAPPING!$B$24:$G$27,2,0)+(N497-0.5)/0.5*VLOOKUP(C497,MAPPING!$B$24:$G$27,4,0)</f>
        <v>0</v>
      </c>
      <c r="Q497" s="72">
        <f>VLOOKUP(C497,MAPPING!$B$24:$G$27,6,0)</f>
        <v>3350</v>
      </c>
      <c r="R497" s="105">
        <f>Q497*VLOOKUP(C497,MAPPING!$B$24:$H$27,7,0)</f>
        <v>3350</v>
      </c>
      <c r="S497" s="29">
        <f>VLOOKUP(H497,MAPPING!$B$3:$D$12,3,0)</f>
        <v>1100</v>
      </c>
      <c r="T497" s="67">
        <f t="shared" si="119"/>
        <v>0</v>
      </c>
      <c r="U497" s="75">
        <v>0</v>
      </c>
      <c r="V497" s="29">
        <f>(J497*VLOOKUP(M497/J497,MAPPING!$B$15:$C$22,2,10))</f>
        <v>0</v>
      </c>
      <c r="W497" s="100">
        <v>0</v>
      </c>
      <c r="X497" s="68">
        <f>IFERROR(IF($M497&lt;6.000001,0,VLOOKUP($M497,할증료!$B:$C,2,1)),0)</f>
        <v>0</v>
      </c>
      <c r="Y497" s="67">
        <v>0</v>
      </c>
      <c r="Z497" s="29">
        <f t="shared" si="118"/>
        <v>4450</v>
      </c>
      <c r="AB497" s="1" t="s">
        <v>2926</v>
      </c>
      <c r="AC497" s="1" t="s">
        <v>142</v>
      </c>
      <c r="AD497" s="1" t="s">
        <v>2927</v>
      </c>
      <c r="AE497" s="1" t="s">
        <v>2952</v>
      </c>
      <c r="AF497" s="1" t="s">
        <v>180</v>
      </c>
      <c r="AG497" s="1" t="s">
        <v>181</v>
      </c>
      <c r="AH497" s="1">
        <v>51611</v>
      </c>
      <c r="AI497" s="1" t="s">
        <v>47</v>
      </c>
      <c r="AJ497" s="20">
        <v>1</v>
      </c>
      <c r="AK497" s="21">
        <v>1</v>
      </c>
      <c r="AL497" s="21">
        <v>1.5</v>
      </c>
      <c r="AM497" s="21">
        <v>1.5</v>
      </c>
      <c r="AN497" s="1" t="s">
        <v>54</v>
      </c>
      <c r="AO497" s="21">
        <v>70.55</v>
      </c>
      <c r="AP497" s="1" t="s">
        <v>49</v>
      </c>
      <c r="AQ497" s="1" t="s">
        <v>49</v>
      </c>
      <c r="AR497" s="1" t="s">
        <v>49</v>
      </c>
      <c r="AS497" s="1" t="s">
        <v>49</v>
      </c>
      <c r="AT497" s="1" t="s">
        <v>49</v>
      </c>
      <c r="AU497" s="1" t="s">
        <v>143</v>
      </c>
      <c r="AV497" s="1" t="s">
        <v>144</v>
      </c>
      <c r="AW497" s="1" t="s">
        <v>2953</v>
      </c>
      <c r="AX497" s="1" t="s">
        <v>47</v>
      </c>
      <c r="AY497" s="1" t="s">
        <v>50</v>
      </c>
      <c r="AZ497" s="1" t="s">
        <v>2954</v>
      </c>
      <c r="BA497" s="1" t="s">
        <v>2955</v>
      </c>
      <c r="BB497" s="1" t="s">
        <v>2955</v>
      </c>
      <c r="BC497" s="1" t="s">
        <v>145</v>
      </c>
      <c r="BD497" s="1" t="s">
        <v>47</v>
      </c>
      <c r="BE497" s="1" t="s">
        <v>146</v>
      </c>
      <c r="BF497" s="1" t="s">
        <v>52</v>
      </c>
      <c r="BG497" s="1" t="s">
        <v>53</v>
      </c>
      <c r="BH497" s="1" t="s">
        <v>47</v>
      </c>
      <c r="BI497" s="1" t="s">
        <v>159</v>
      </c>
    </row>
    <row r="498" spans="2:61" x14ac:dyDescent="0.25">
      <c r="B498" s="16">
        <f t="shared" si="120"/>
        <v>494</v>
      </c>
      <c r="C498" s="16" t="str">
        <f t="shared" si="121"/>
        <v>CDG</v>
      </c>
      <c r="D498" s="16" t="str">
        <f t="shared" si="122"/>
        <v>2025-08-21</v>
      </c>
      <c r="E498" s="16" t="str">
        <f t="shared" si="123"/>
        <v>18042697163</v>
      </c>
      <c r="F498" s="16" t="str">
        <f t="shared" si="124"/>
        <v>PFR027987348</v>
      </c>
      <c r="G498" s="16" t="str">
        <f t="shared" si="125"/>
        <v>강지윤</v>
      </c>
      <c r="H498" s="16" t="str">
        <f t="shared" si="116"/>
        <v>목록(Manifest)</v>
      </c>
      <c r="I498" s="16">
        <f t="shared" si="126"/>
        <v>104.96</v>
      </c>
      <c r="J498" s="16">
        <f t="shared" si="127"/>
        <v>1</v>
      </c>
      <c r="K498" s="43">
        <f t="shared" si="128"/>
        <v>0.5</v>
      </c>
      <c r="L498" s="43">
        <f t="shared" si="129"/>
        <v>1</v>
      </c>
      <c r="M498" s="43">
        <f t="shared" si="129"/>
        <v>1</v>
      </c>
      <c r="N498" s="43">
        <f t="shared" si="117"/>
        <v>1</v>
      </c>
      <c r="O498" s="23" t="str">
        <f t="shared" si="130"/>
        <v>PFR027987348</v>
      </c>
      <c r="P498" s="51">
        <f>VLOOKUP(C498,MAPPING!$B$24:$G$27,2,0)+(N498-0.5)/0.5*VLOOKUP(C498,MAPPING!$B$24:$G$27,4,0)</f>
        <v>0</v>
      </c>
      <c r="Q498" s="72">
        <f>VLOOKUP(C498,MAPPING!$B$24:$G$27,6,0)</f>
        <v>3350</v>
      </c>
      <c r="R498" s="105">
        <f>Q498*VLOOKUP(C498,MAPPING!$B$24:$H$27,7,0)</f>
        <v>3350</v>
      </c>
      <c r="S498" s="29">
        <f>VLOOKUP(H498,MAPPING!$B$3:$D$12,3,0)</f>
        <v>0</v>
      </c>
      <c r="T498" s="67">
        <f t="shared" si="119"/>
        <v>0</v>
      </c>
      <c r="U498" s="75">
        <v>0</v>
      </c>
      <c r="V498" s="29">
        <f>(J498*VLOOKUP(M498/J498,MAPPING!$B$15:$C$22,2,10))</f>
        <v>0</v>
      </c>
      <c r="W498" s="100">
        <v>0</v>
      </c>
      <c r="X498" s="68">
        <f>IFERROR(IF($M498&lt;6.000001,0,VLOOKUP($M498,할증료!$B:$C,2,1)),0)</f>
        <v>0</v>
      </c>
      <c r="Y498" s="67">
        <v>0</v>
      </c>
      <c r="Z498" s="29">
        <f t="shared" si="118"/>
        <v>3350</v>
      </c>
      <c r="AB498" s="1" t="s">
        <v>2926</v>
      </c>
      <c r="AC498" s="1" t="s">
        <v>142</v>
      </c>
      <c r="AD498" s="1" t="s">
        <v>2927</v>
      </c>
      <c r="AE498" s="1" t="s">
        <v>2956</v>
      </c>
      <c r="AF498" s="1" t="s">
        <v>2957</v>
      </c>
      <c r="AG498" s="1" t="s">
        <v>2958</v>
      </c>
      <c r="AH498" s="1">
        <v>6219</v>
      </c>
      <c r="AI498" s="1" t="s">
        <v>47</v>
      </c>
      <c r="AJ498" s="20">
        <v>1</v>
      </c>
      <c r="AK498" s="21">
        <v>0.5</v>
      </c>
      <c r="AL498" s="21">
        <v>1</v>
      </c>
      <c r="AM498" s="21">
        <v>1</v>
      </c>
      <c r="AN498" s="1" t="s">
        <v>48</v>
      </c>
      <c r="AO498" s="21">
        <v>104.96</v>
      </c>
      <c r="AP498" s="1" t="s">
        <v>49</v>
      </c>
      <c r="AQ498" s="1" t="s">
        <v>49</v>
      </c>
      <c r="AR498" s="1" t="s">
        <v>49</v>
      </c>
      <c r="AS498" s="1" t="s">
        <v>49</v>
      </c>
      <c r="AT498" s="1" t="s">
        <v>49</v>
      </c>
      <c r="AU498" s="1" t="s">
        <v>143</v>
      </c>
      <c r="AV498" s="1" t="s">
        <v>144</v>
      </c>
      <c r="AW498" s="1" t="s">
        <v>2959</v>
      </c>
      <c r="AX498" s="1" t="s">
        <v>47</v>
      </c>
      <c r="AY498" s="1" t="s">
        <v>50</v>
      </c>
      <c r="AZ498" s="1" t="s">
        <v>2960</v>
      </c>
      <c r="BA498" s="1" t="s">
        <v>2961</v>
      </c>
      <c r="BB498" s="1" t="s">
        <v>2961</v>
      </c>
      <c r="BC498" s="1" t="s">
        <v>145</v>
      </c>
      <c r="BD498" s="1" t="s">
        <v>47</v>
      </c>
      <c r="BE498" s="1" t="s">
        <v>146</v>
      </c>
      <c r="BF498" s="1" t="s">
        <v>52</v>
      </c>
      <c r="BG498" s="1" t="s">
        <v>53</v>
      </c>
      <c r="BH498" s="1" t="s">
        <v>47</v>
      </c>
      <c r="BI498" s="1" t="s">
        <v>159</v>
      </c>
    </row>
    <row r="499" spans="2:61" x14ac:dyDescent="0.25">
      <c r="B499" s="16">
        <f t="shared" si="120"/>
        <v>495</v>
      </c>
      <c r="C499" s="16" t="str">
        <f t="shared" si="121"/>
        <v>FRA</v>
      </c>
      <c r="D499" s="16" t="str">
        <f t="shared" si="122"/>
        <v>2025-08-21</v>
      </c>
      <c r="E499" s="16" t="str">
        <f t="shared" si="123"/>
        <v>18050214931</v>
      </c>
      <c r="F499" s="16" t="str">
        <f t="shared" si="124"/>
        <v>PDE026649398</v>
      </c>
      <c r="G499" s="16" t="str">
        <f t="shared" si="125"/>
        <v>설시연</v>
      </c>
      <c r="H499" s="16" t="str">
        <f t="shared" si="116"/>
        <v>일반(목록배제,Normal-Manifest Exception)</v>
      </c>
      <c r="I499" s="16">
        <f t="shared" si="126"/>
        <v>30.47</v>
      </c>
      <c r="J499" s="16">
        <f t="shared" si="127"/>
        <v>1</v>
      </c>
      <c r="K499" s="43">
        <f t="shared" si="128"/>
        <v>0.5</v>
      </c>
      <c r="L499" s="43">
        <f t="shared" si="129"/>
        <v>0.5</v>
      </c>
      <c r="M499" s="43">
        <f t="shared" si="129"/>
        <v>0.5</v>
      </c>
      <c r="N499" s="43">
        <f t="shared" si="117"/>
        <v>0.5</v>
      </c>
      <c r="O499" s="23" t="str">
        <f t="shared" si="130"/>
        <v>PDE026649398</v>
      </c>
      <c r="P499" s="51">
        <f>VLOOKUP(C499,MAPPING!$B$24:$G$27,2,0)+(N499-0.5)/0.5*VLOOKUP(C499,MAPPING!$B$24:$G$27,4,0)</f>
        <v>6900</v>
      </c>
      <c r="Q499" s="72">
        <f>VLOOKUP(C499,MAPPING!$B$24:$G$27,6,0)</f>
        <v>3.401757367653961</v>
      </c>
      <c r="R499" s="105">
        <f>Q499*VLOOKUP(C499,MAPPING!$B$24:$H$27,7,0)</f>
        <v>5508.2615999999998</v>
      </c>
      <c r="S499" s="29">
        <f>VLOOKUP(H499,MAPPING!$B$3:$D$12,3,0)</f>
        <v>1100</v>
      </c>
      <c r="T499" s="67">
        <f t="shared" si="119"/>
        <v>0</v>
      </c>
      <c r="U499" s="75">
        <v>0</v>
      </c>
      <c r="V499" s="29">
        <f>(J499*VLOOKUP(M499/J499,MAPPING!$B$15:$C$22,2,10))</f>
        <v>0</v>
      </c>
      <c r="W499" s="100">
        <v>0</v>
      </c>
      <c r="X499" s="68">
        <f>IFERROR(IF($M499&lt;6.000001,0,VLOOKUP($M499,할증료!$B:$C,2,1)),0)</f>
        <v>0</v>
      </c>
      <c r="Y499" s="67">
        <v>0</v>
      </c>
      <c r="Z499" s="29">
        <f t="shared" si="118"/>
        <v>13508.2616</v>
      </c>
      <c r="AB499" s="1" t="s">
        <v>2926</v>
      </c>
      <c r="AC499" s="1" t="s">
        <v>131</v>
      </c>
      <c r="AD499" s="1" t="s">
        <v>2962</v>
      </c>
      <c r="AE499" s="1" t="s">
        <v>2963</v>
      </c>
      <c r="AF499" s="1" t="s">
        <v>498</v>
      </c>
      <c r="AG499" s="1" t="s">
        <v>499</v>
      </c>
      <c r="AH499" s="1">
        <v>10933</v>
      </c>
      <c r="AI499" s="1" t="s">
        <v>47</v>
      </c>
      <c r="AJ499" s="20">
        <v>1</v>
      </c>
      <c r="AK499" s="21">
        <v>0.5</v>
      </c>
      <c r="AL499" s="21">
        <v>0.5</v>
      </c>
      <c r="AM499" s="21">
        <v>0.5</v>
      </c>
      <c r="AN499" s="1" t="s">
        <v>54</v>
      </c>
      <c r="AO499" s="21">
        <v>30.47</v>
      </c>
      <c r="AP499" s="1" t="s">
        <v>49</v>
      </c>
      <c r="AQ499" s="1" t="s">
        <v>49</v>
      </c>
      <c r="AR499" s="1" t="s">
        <v>49</v>
      </c>
      <c r="AS499" s="1" t="s">
        <v>49</v>
      </c>
      <c r="AT499" s="1" t="s">
        <v>49</v>
      </c>
      <c r="AU499" s="1" t="s">
        <v>133</v>
      </c>
      <c r="AV499" s="1" t="s">
        <v>134</v>
      </c>
      <c r="AW499" s="1" t="s">
        <v>188</v>
      </c>
      <c r="AX499" s="1" t="s">
        <v>47</v>
      </c>
      <c r="AY499" s="1" t="s">
        <v>50</v>
      </c>
      <c r="AZ499" s="1" t="s">
        <v>2964</v>
      </c>
      <c r="BA499" s="1" t="s">
        <v>2965</v>
      </c>
      <c r="BB499" s="1" t="s">
        <v>2965</v>
      </c>
      <c r="BC499" s="1" t="s">
        <v>250</v>
      </c>
      <c r="BD499" s="1" t="s">
        <v>220</v>
      </c>
      <c r="BE499" s="1" t="s">
        <v>135</v>
      </c>
      <c r="BF499" s="1" t="s">
        <v>52</v>
      </c>
      <c r="BG499" s="1" t="s">
        <v>53</v>
      </c>
      <c r="BH499" s="1" t="s">
        <v>47</v>
      </c>
      <c r="BI499" s="1" t="s">
        <v>159</v>
      </c>
    </row>
    <row r="500" spans="2:61" x14ac:dyDescent="0.25">
      <c r="B500" s="16">
        <f t="shared" si="120"/>
        <v>496</v>
      </c>
      <c r="C500" s="16" t="str">
        <f t="shared" si="121"/>
        <v>FRA</v>
      </c>
      <c r="D500" s="16" t="str">
        <f t="shared" si="122"/>
        <v>2025-08-21</v>
      </c>
      <c r="E500" s="16" t="str">
        <f t="shared" si="123"/>
        <v>18050214931</v>
      </c>
      <c r="F500" s="16" t="str">
        <f t="shared" si="124"/>
        <v>PDE026649055</v>
      </c>
      <c r="G500" s="16" t="str">
        <f t="shared" si="125"/>
        <v>정주연</v>
      </c>
      <c r="H500" s="16" t="str">
        <f t="shared" si="116"/>
        <v>일반(목록배제,Normal-Manifest Exception)</v>
      </c>
      <c r="I500" s="16">
        <f t="shared" si="126"/>
        <v>88.18</v>
      </c>
      <c r="J500" s="16">
        <f t="shared" si="127"/>
        <v>1</v>
      </c>
      <c r="K500" s="43">
        <f t="shared" si="128"/>
        <v>0.5</v>
      </c>
      <c r="L500" s="43">
        <f t="shared" si="129"/>
        <v>0.5</v>
      </c>
      <c r="M500" s="43">
        <f t="shared" si="129"/>
        <v>0.5</v>
      </c>
      <c r="N500" s="43">
        <f t="shared" si="117"/>
        <v>0.5</v>
      </c>
      <c r="O500" s="23" t="str">
        <f t="shared" si="130"/>
        <v>PDE026649055</v>
      </c>
      <c r="P500" s="51">
        <f>VLOOKUP(C500,MAPPING!$B$24:$G$27,2,0)+(N500-0.5)/0.5*VLOOKUP(C500,MAPPING!$B$24:$G$27,4,0)</f>
        <v>6900</v>
      </c>
      <c r="Q500" s="72">
        <f>VLOOKUP(C500,MAPPING!$B$24:$G$27,6,0)</f>
        <v>3.401757367653961</v>
      </c>
      <c r="R500" s="105">
        <f>Q500*VLOOKUP(C500,MAPPING!$B$24:$H$27,7,0)</f>
        <v>5508.2615999999998</v>
      </c>
      <c r="S500" s="29">
        <f>VLOOKUP(H500,MAPPING!$B$3:$D$12,3,0)</f>
        <v>1100</v>
      </c>
      <c r="T500" s="67">
        <f t="shared" si="119"/>
        <v>0</v>
      </c>
      <c r="U500" s="75">
        <v>0</v>
      </c>
      <c r="V500" s="29">
        <f>(J500*VLOOKUP(M500/J500,MAPPING!$B$15:$C$22,2,10))</f>
        <v>0</v>
      </c>
      <c r="W500" s="100">
        <v>0</v>
      </c>
      <c r="X500" s="68">
        <f>IFERROR(IF($M500&lt;6.000001,0,VLOOKUP($M500,할증료!$B:$C,2,1)),0)</f>
        <v>0</v>
      </c>
      <c r="Y500" s="67">
        <v>0</v>
      </c>
      <c r="Z500" s="29">
        <f t="shared" si="118"/>
        <v>13508.2616</v>
      </c>
      <c r="AB500" s="1" t="s">
        <v>2926</v>
      </c>
      <c r="AC500" s="1" t="s">
        <v>131</v>
      </c>
      <c r="AD500" s="1" t="s">
        <v>2962</v>
      </c>
      <c r="AE500" s="1" t="s">
        <v>2966</v>
      </c>
      <c r="AF500" s="1" t="s">
        <v>2967</v>
      </c>
      <c r="AG500" s="1" t="s">
        <v>2968</v>
      </c>
      <c r="AH500" s="1">
        <v>14994</v>
      </c>
      <c r="AI500" s="1" t="s">
        <v>2969</v>
      </c>
      <c r="AJ500" s="20">
        <v>1</v>
      </c>
      <c r="AK500" s="21">
        <v>0.5</v>
      </c>
      <c r="AL500" s="21">
        <v>0.5</v>
      </c>
      <c r="AM500" s="21">
        <v>0.5</v>
      </c>
      <c r="AN500" s="1" t="s">
        <v>54</v>
      </c>
      <c r="AO500" s="21">
        <v>88.18</v>
      </c>
      <c r="AP500" s="1" t="s">
        <v>49</v>
      </c>
      <c r="AQ500" s="1" t="s">
        <v>49</v>
      </c>
      <c r="AR500" s="1" t="s">
        <v>49</v>
      </c>
      <c r="AS500" s="1" t="s">
        <v>49</v>
      </c>
      <c r="AT500" s="1" t="s">
        <v>49</v>
      </c>
      <c r="AU500" s="1" t="s">
        <v>133</v>
      </c>
      <c r="AV500" s="1" t="s">
        <v>134</v>
      </c>
      <c r="AW500" s="1" t="s">
        <v>251</v>
      </c>
      <c r="AX500" s="1" t="s">
        <v>47</v>
      </c>
      <c r="AY500" s="1" t="s">
        <v>50</v>
      </c>
      <c r="AZ500" s="1" t="s">
        <v>2970</v>
      </c>
      <c r="BA500" s="1" t="s">
        <v>2971</v>
      </c>
      <c r="BB500" s="1" t="s">
        <v>2971</v>
      </c>
      <c r="BC500" s="1" t="s">
        <v>250</v>
      </c>
      <c r="BD500" s="1" t="s">
        <v>220</v>
      </c>
      <c r="BE500" s="1" t="s">
        <v>135</v>
      </c>
      <c r="BF500" s="1" t="s">
        <v>52</v>
      </c>
      <c r="BG500" s="1" t="s">
        <v>53</v>
      </c>
      <c r="BH500" s="1" t="s">
        <v>47</v>
      </c>
      <c r="BI500" s="1" t="s">
        <v>159</v>
      </c>
    </row>
    <row r="501" spans="2:61" x14ac:dyDescent="0.25">
      <c r="B501" s="16">
        <f t="shared" si="120"/>
        <v>497</v>
      </c>
      <c r="C501" s="16" t="str">
        <f t="shared" si="121"/>
        <v>FRA</v>
      </c>
      <c r="D501" s="16" t="str">
        <f t="shared" si="122"/>
        <v>2025-08-21</v>
      </c>
      <c r="E501" s="16" t="str">
        <f t="shared" si="123"/>
        <v>18050214931</v>
      </c>
      <c r="F501" s="16" t="str">
        <f t="shared" si="124"/>
        <v>PDE026649383</v>
      </c>
      <c r="G501" s="16" t="str">
        <f t="shared" si="125"/>
        <v>김희주</v>
      </c>
      <c r="H501" s="16" t="str">
        <f t="shared" si="116"/>
        <v>일반(목록배제,Normal-Manifest Exception)</v>
      </c>
      <c r="I501" s="16">
        <f t="shared" si="126"/>
        <v>19.21</v>
      </c>
      <c r="J501" s="16">
        <f t="shared" si="127"/>
        <v>1</v>
      </c>
      <c r="K501" s="43">
        <f t="shared" si="128"/>
        <v>0.5</v>
      </c>
      <c r="L501" s="43">
        <f t="shared" si="129"/>
        <v>0.5</v>
      </c>
      <c r="M501" s="43">
        <f t="shared" si="129"/>
        <v>0.5</v>
      </c>
      <c r="N501" s="43">
        <f t="shared" si="117"/>
        <v>0.5</v>
      </c>
      <c r="O501" s="23" t="str">
        <f t="shared" si="130"/>
        <v>PDE026649383</v>
      </c>
      <c r="P501" s="51">
        <f>VLOOKUP(C501,MAPPING!$B$24:$G$27,2,0)+(N501-0.5)/0.5*VLOOKUP(C501,MAPPING!$B$24:$G$27,4,0)</f>
        <v>6900</v>
      </c>
      <c r="Q501" s="72">
        <f>VLOOKUP(C501,MAPPING!$B$24:$G$27,6,0)</f>
        <v>3.401757367653961</v>
      </c>
      <c r="R501" s="105">
        <f>Q501*VLOOKUP(C501,MAPPING!$B$24:$H$27,7,0)</f>
        <v>5508.2615999999998</v>
      </c>
      <c r="S501" s="29">
        <f>VLOOKUP(H501,MAPPING!$B$3:$D$12,3,0)</f>
        <v>1100</v>
      </c>
      <c r="T501" s="67">
        <f t="shared" si="119"/>
        <v>0</v>
      </c>
      <c r="U501" s="75">
        <v>0</v>
      </c>
      <c r="V501" s="29">
        <f>(J501*VLOOKUP(M501/J501,MAPPING!$B$15:$C$22,2,10))</f>
        <v>0</v>
      </c>
      <c r="W501" s="100">
        <v>0</v>
      </c>
      <c r="X501" s="68">
        <f>IFERROR(IF($M501&lt;6.000001,0,VLOOKUP($M501,할증료!$B:$C,2,1)),0)</f>
        <v>0</v>
      </c>
      <c r="Y501" s="67">
        <v>0</v>
      </c>
      <c r="Z501" s="29">
        <f t="shared" si="118"/>
        <v>13508.2616</v>
      </c>
      <c r="AB501" s="1" t="s">
        <v>2926</v>
      </c>
      <c r="AC501" s="1" t="s">
        <v>131</v>
      </c>
      <c r="AD501" s="1" t="s">
        <v>2962</v>
      </c>
      <c r="AE501" s="1" t="s">
        <v>2972</v>
      </c>
      <c r="AF501" s="1" t="s">
        <v>368</v>
      </c>
      <c r="AG501" s="1" t="s">
        <v>369</v>
      </c>
      <c r="AH501" s="1">
        <v>2831</v>
      </c>
      <c r="AI501" s="1" t="s">
        <v>47</v>
      </c>
      <c r="AJ501" s="20">
        <v>1</v>
      </c>
      <c r="AK501" s="21">
        <v>0.5</v>
      </c>
      <c r="AL501" s="21">
        <v>0.5</v>
      </c>
      <c r="AM501" s="21">
        <v>0.5</v>
      </c>
      <c r="AN501" s="1" t="s">
        <v>54</v>
      </c>
      <c r="AO501" s="21">
        <v>19.21</v>
      </c>
      <c r="AP501" s="1" t="s">
        <v>49</v>
      </c>
      <c r="AQ501" s="1" t="s">
        <v>49</v>
      </c>
      <c r="AR501" s="1" t="s">
        <v>49</v>
      </c>
      <c r="AS501" s="1" t="s">
        <v>49</v>
      </c>
      <c r="AT501" s="1" t="s">
        <v>49</v>
      </c>
      <c r="AU501" s="1" t="s">
        <v>133</v>
      </c>
      <c r="AV501" s="1" t="s">
        <v>134</v>
      </c>
      <c r="AW501" s="1" t="s">
        <v>188</v>
      </c>
      <c r="AX501" s="1" t="s">
        <v>47</v>
      </c>
      <c r="AY501" s="1" t="s">
        <v>50</v>
      </c>
      <c r="AZ501" s="1" t="s">
        <v>2973</v>
      </c>
      <c r="BA501" s="1" t="s">
        <v>2974</v>
      </c>
      <c r="BB501" s="1" t="s">
        <v>2974</v>
      </c>
      <c r="BC501" s="1" t="s">
        <v>250</v>
      </c>
      <c r="BD501" s="1" t="s">
        <v>220</v>
      </c>
      <c r="BE501" s="1" t="s">
        <v>135</v>
      </c>
      <c r="BF501" s="1" t="s">
        <v>52</v>
      </c>
      <c r="BG501" s="1" t="s">
        <v>53</v>
      </c>
      <c r="BH501" s="1" t="s">
        <v>47</v>
      </c>
      <c r="BI501" s="1" t="s">
        <v>159</v>
      </c>
    </row>
    <row r="502" spans="2:61" x14ac:dyDescent="0.25">
      <c r="B502" s="16">
        <f t="shared" si="120"/>
        <v>498</v>
      </c>
      <c r="C502" s="16" t="str">
        <f t="shared" si="121"/>
        <v>FRA</v>
      </c>
      <c r="D502" s="16" t="str">
        <f t="shared" si="122"/>
        <v>2025-08-21</v>
      </c>
      <c r="E502" s="16" t="str">
        <f t="shared" si="123"/>
        <v>18050214931</v>
      </c>
      <c r="F502" s="16" t="str">
        <f t="shared" si="124"/>
        <v>PDE026649380</v>
      </c>
      <c r="G502" s="16" t="str">
        <f t="shared" si="125"/>
        <v>유은성</v>
      </c>
      <c r="H502" s="16" t="str">
        <f t="shared" si="116"/>
        <v>일반(목록배제,Normal-Manifest Exception)</v>
      </c>
      <c r="I502" s="16">
        <f t="shared" si="126"/>
        <v>25.45</v>
      </c>
      <c r="J502" s="16">
        <f t="shared" si="127"/>
        <v>1</v>
      </c>
      <c r="K502" s="43">
        <f t="shared" si="128"/>
        <v>0.5</v>
      </c>
      <c r="L502" s="43">
        <f t="shared" si="129"/>
        <v>0.5</v>
      </c>
      <c r="M502" s="43">
        <f t="shared" si="129"/>
        <v>0.5</v>
      </c>
      <c r="N502" s="43">
        <f t="shared" si="117"/>
        <v>0.5</v>
      </c>
      <c r="O502" s="23" t="str">
        <f t="shared" si="130"/>
        <v>PDE026649380</v>
      </c>
      <c r="P502" s="51">
        <f>VLOOKUP(C502,MAPPING!$B$24:$G$27,2,0)+(N502-0.5)/0.5*VLOOKUP(C502,MAPPING!$B$24:$G$27,4,0)</f>
        <v>6900</v>
      </c>
      <c r="Q502" s="72">
        <f>VLOOKUP(C502,MAPPING!$B$24:$G$27,6,0)</f>
        <v>3.401757367653961</v>
      </c>
      <c r="R502" s="105">
        <f>Q502*VLOOKUP(C502,MAPPING!$B$24:$H$27,7,0)</f>
        <v>5508.2615999999998</v>
      </c>
      <c r="S502" s="29">
        <f>VLOOKUP(H502,MAPPING!$B$3:$D$12,3,0)</f>
        <v>1100</v>
      </c>
      <c r="T502" s="67">
        <f t="shared" si="119"/>
        <v>0</v>
      </c>
      <c r="U502" s="75">
        <v>0</v>
      </c>
      <c r="V502" s="29">
        <f>(J502*VLOOKUP(M502/J502,MAPPING!$B$15:$C$22,2,10))</f>
        <v>0</v>
      </c>
      <c r="W502" s="100">
        <v>0</v>
      </c>
      <c r="X502" s="68">
        <f>IFERROR(IF($M502&lt;6.000001,0,VLOOKUP($M502,할증료!$B:$C,2,1)),0)</f>
        <v>0</v>
      </c>
      <c r="Y502" s="67">
        <v>0</v>
      </c>
      <c r="Z502" s="29">
        <f t="shared" si="118"/>
        <v>13508.2616</v>
      </c>
      <c r="AB502" s="1" t="s">
        <v>2926</v>
      </c>
      <c r="AC502" s="1" t="s">
        <v>131</v>
      </c>
      <c r="AD502" s="1" t="s">
        <v>2962</v>
      </c>
      <c r="AE502" s="1" t="s">
        <v>2975</v>
      </c>
      <c r="AF502" s="1" t="s">
        <v>2976</v>
      </c>
      <c r="AG502" s="1" t="s">
        <v>2977</v>
      </c>
      <c r="AH502" s="1">
        <v>44980</v>
      </c>
      <c r="AI502" s="1" t="s">
        <v>47</v>
      </c>
      <c r="AJ502" s="20">
        <v>1</v>
      </c>
      <c r="AK502" s="21">
        <v>0.5</v>
      </c>
      <c r="AL502" s="21">
        <v>0.5</v>
      </c>
      <c r="AM502" s="21">
        <v>0.5</v>
      </c>
      <c r="AN502" s="1" t="s">
        <v>54</v>
      </c>
      <c r="AO502" s="21">
        <v>25.45</v>
      </c>
      <c r="AP502" s="1" t="s">
        <v>49</v>
      </c>
      <c r="AQ502" s="1" t="s">
        <v>49</v>
      </c>
      <c r="AR502" s="1" t="s">
        <v>49</v>
      </c>
      <c r="AS502" s="1" t="s">
        <v>49</v>
      </c>
      <c r="AT502" s="1" t="s">
        <v>49</v>
      </c>
      <c r="AU502" s="1" t="s">
        <v>133</v>
      </c>
      <c r="AV502" s="1" t="s">
        <v>134</v>
      </c>
      <c r="AW502" s="1" t="s">
        <v>188</v>
      </c>
      <c r="AX502" s="1" t="s">
        <v>47</v>
      </c>
      <c r="AY502" s="1" t="s">
        <v>50</v>
      </c>
      <c r="AZ502" s="1" t="s">
        <v>2978</v>
      </c>
      <c r="BA502" s="1" t="s">
        <v>2979</v>
      </c>
      <c r="BB502" s="1" t="s">
        <v>2979</v>
      </c>
      <c r="BC502" s="1" t="s">
        <v>250</v>
      </c>
      <c r="BD502" s="1" t="s">
        <v>220</v>
      </c>
      <c r="BE502" s="1" t="s">
        <v>135</v>
      </c>
      <c r="BF502" s="1" t="s">
        <v>52</v>
      </c>
      <c r="BG502" s="1" t="s">
        <v>53</v>
      </c>
      <c r="BH502" s="1" t="s">
        <v>47</v>
      </c>
      <c r="BI502" s="1" t="s">
        <v>159</v>
      </c>
    </row>
    <row r="503" spans="2:61" x14ac:dyDescent="0.25">
      <c r="B503" s="16">
        <f t="shared" si="120"/>
        <v>499</v>
      </c>
      <c r="C503" s="16" t="str">
        <f t="shared" si="121"/>
        <v>FRA</v>
      </c>
      <c r="D503" s="16" t="str">
        <f t="shared" si="122"/>
        <v>2025-08-21</v>
      </c>
      <c r="E503" s="16" t="str">
        <f t="shared" si="123"/>
        <v>18050214931</v>
      </c>
      <c r="F503" s="16" t="str">
        <f t="shared" si="124"/>
        <v>PDE026649379</v>
      </c>
      <c r="G503" s="16" t="str">
        <f t="shared" si="125"/>
        <v>JINZHONGYI</v>
      </c>
      <c r="H503" s="16" t="str">
        <f t="shared" si="116"/>
        <v>일반(목록배제,Normal-Manifest Exception)</v>
      </c>
      <c r="I503" s="16">
        <f t="shared" si="126"/>
        <v>25.45</v>
      </c>
      <c r="J503" s="16">
        <f t="shared" si="127"/>
        <v>1</v>
      </c>
      <c r="K503" s="43">
        <f t="shared" si="128"/>
        <v>0.5</v>
      </c>
      <c r="L503" s="43">
        <f t="shared" si="129"/>
        <v>0.5</v>
      </c>
      <c r="M503" s="43">
        <f t="shared" si="129"/>
        <v>0.5</v>
      </c>
      <c r="N503" s="43">
        <f t="shared" si="117"/>
        <v>0.5</v>
      </c>
      <c r="O503" s="23" t="str">
        <f t="shared" si="130"/>
        <v>PDE026649379</v>
      </c>
      <c r="P503" s="51">
        <f>VLOOKUP(C503,MAPPING!$B$24:$G$27,2,0)+(N503-0.5)/0.5*VLOOKUP(C503,MAPPING!$B$24:$G$27,4,0)</f>
        <v>6900</v>
      </c>
      <c r="Q503" s="72">
        <f>VLOOKUP(C503,MAPPING!$B$24:$G$27,6,0)</f>
        <v>3.401757367653961</v>
      </c>
      <c r="R503" s="105">
        <f>Q503*VLOOKUP(C503,MAPPING!$B$24:$H$27,7,0)</f>
        <v>5508.2615999999998</v>
      </c>
      <c r="S503" s="29">
        <f>VLOOKUP(H503,MAPPING!$B$3:$D$12,3,0)</f>
        <v>1100</v>
      </c>
      <c r="T503" s="67">
        <f t="shared" si="119"/>
        <v>0</v>
      </c>
      <c r="U503" s="75">
        <v>0</v>
      </c>
      <c r="V503" s="29">
        <f>(J503*VLOOKUP(M503/J503,MAPPING!$B$15:$C$22,2,10))</f>
        <v>0</v>
      </c>
      <c r="W503" s="100">
        <v>0</v>
      </c>
      <c r="X503" s="68">
        <f>IFERROR(IF($M503&lt;6.000001,0,VLOOKUP($M503,할증료!$B:$C,2,1)),0)</f>
        <v>0</v>
      </c>
      <c r="Y503" s="67">
        <v>0</v>
      </c>
      <c r="Z503" s="29">
        <f t="shared" si="118"/>
        <v>13508.2616</v>
      </c>
      <c r="AB503" s="1" t="s">
        <v>2926</v>
      </c>
      <c r="AC503" s="1" t="s">
        <v>131</v>
      </c>
      <c r="AD503" s="1" t="s">
        <v>2962</v>
      </c>
      <c r="AE503" s="1" t="s">
        <v>2980</v>
      </c>
      <c r="AF503" s="1" t="s">
        <v>2981</v>
      </c>
      <c r="AG503" s="1" t="s">
        <v>2982</v>
      </c>
      <c r="AH503" s="1">
        <v>14669</v>
      </c>
      <c r="AI503" s="1" t="s">
        <v>47</v>
      </c>
      <c r="AJ503" s="20">
        <v>1</v>
      </c>
      <c r="AK503" s="21">
        <v>0.5</v>
      </c>
      <c r="AL503" s="21">
        <v>0.5</v>
      </c>
      <c r="AM503" s="21">
        <v>0.5</v>
      </c>
      <c r="AN503" s="1" t="s">
        <v>54</v>
      </c>
      <c r="AO503" s="21">
        <v>25.45</v>
      </c>
      <c r="AP503" s="1" t="s">
        <v>49</v>
      </c>
      <c r="AQ503" s="1" t="s">
        <v>49</v>
      </c>
      <c r="AR503" s="1" t="s">
        <v>49</v>
      </c>
      <c r="AS503" s="1" t="s">
        <v>49</v>
      </c>
      <c r="AT503" s="1" t="s">
        <v>49</v>
      </c>
      <c r="AU503" s="1" t="s">
        <v>133</v>
      </c>
      <c r="AV503" s="1" t="s">
        <v>134</v>
      </c>
      <c r="AW503" s="1" t="s">
        <v>188</v>
      </c>
      <c r="AX503" s="1" t="s">
        <v>47</v>
      </c>
      <c r="AY503" s="1" t="s">
        <v>50</v>
      </c>
      <c r="AZ503" s="1" t="s">
        <v>2983</v>
      </c>
      <c r="BA503" s="1" t="s">
        <v>2984</v>
      </c>
      <c r="BB503" s="1" t="s">
        <v>2984</v>
      </c>
      <c r="BC503" s="1" t="s">
        <v>250</v>
      </c>
      <c r="BD503" s="1" t="s">
        <v>220</v>
      </c>
      <c r="BE503" s="1" t="s">
        <v>135</v>
      </c>
      <c r="BF503" s="1" t="s">
        <v>52</v>
      </c>
      <c r="BG503" s="1" t="s">
        <v>53</v>
      </c>
      <c r="BH503" s="1" t="s">
        <v>47</v>
      </c>
      <c r="BI503" s="1" t="s">
        <v>159</v>
      </c>
    </row>
    <row r="504" spans="2:61" x14ac:dyDescent="0.25">
      <c r="B504" s="16">
        <f t="shared" si="120"/>
        <v>500</v>
      </c>
      <c r="C504" s="16" t="str">
        <f t="shared" si="121"/>
        <v>FRA</v>
      </c>
      <c r="D504" s="16" t="str">
        <f t="shared" si="122"/>
        <v>2025-08-21</v>
      </c>
      <c r="E504" s="16" t="str">
        <f t="shared" si="123"/>
        <v>18050214931</v>
      </c>
      <c r="F504" s="16" t="str">
        <f t="shared" si="124"/>
        <v>PDE026649378</v>
      </c>
      <c r="G504" s="16" t="str">
        <f t="shared" si="125"/>
        <v>조경란</v>
      </c>
      <c r="H504" s="16" t="str">
        <f t="shared" si="116"/>
        <v>일반(목록배제,Normal-Manifest Exception)</v>
      </c>
      <c r="I504" s="16">
        <f t="shared" si="126"/>
        <v>66.260000000000005</v>
      </c>
      <c r="J504" s="16">
        <f t="shared" si="127"/>
        <v>1</v>
      </c>
      <c r="K504" s="43">
        <f t="shared" si="128"/>
        <v>1</v>
      </c>
      <c r="L504" s="43">
        <f t="shared" si="129"/>
        <v>0.6</v>
      </c>
      <c r="M504" s="43">
        <f t="shared" si="129"/>
        <v>1</v>
      </c>
      <c r="N504" s="43">
        <f t="shared" si="117"/>
        <v>1</v>
      </c>
      <c r="O504" s="23" t="str">
        <f t="shared" si="130"/>
        <v>PDE026649378</v>
      </c>
      <c r="P504" s="51">
        <f>VLOOKUP(C504,MAPPING!$B$24:$G$27,2,0)+(N504-0.5)/0.5*VLOOKUP(C504,MAPPING!$B$24:$G$27,4,0)</f>
        <v>9350</v>
      </c>
      <c r="Q504" s="72">
        <f>VLOOKUP(C504,MAPPING!$B$24:$G$27,6,0)</f>
        <v>3.401757367653961</v>
      </c>
      <c r="R504" s="105">
        <f>Q504*VLOOKUP(C504,MAPPING!$B$24:$H$27,7,0)</f>
        <v>5508.2615999999998</v>
      </c>
      <c r="S504" s="29">
        <f>VLOOKUP(H504,MAPPING!$B$3:$D$12,3,0)</f>
        <v>1100</v>
      </c>
      <c r="T504" s="67">
        <f t="shared" si="119"/>
        <v>0</v>
      </c>
      <c r="U504" s="75">
        <v>0</v>
      </c>
      <c r="V504" s="29">
        <f>(J504*VLOOKUP(M504/J504,MAPPING!$B$15:$C$22,2,10))</f>
        <v>0</v>
      </c>
      <c r="W504" s="100">
        <v>0</v>
      </c>
      <c r="X504" s="68">
        <f>IFERROR(IF($M504&lt;6.000001,0,VLOOKUP($M504,할증료!$B:$C,2,1)),0)</f>
        <v>0</v>
      </c>
      <c r="Y504" s="67">
        <v>0</v>
      </c>
      <c r="Z504" s="29">
        <f t="shared" si="118"/>
        <v>15958.2616</v>
      </c>
      <c r="AB504" s="1" t="s">
        <v>2926</v>
      </c>
      <c r="AC504" s="1" t="s">
        <v>131</v>
      </c>
      <c r="AD504" s="1" t="s">
        <v>2962</v>
      </c>
      <c r="AE504" s="1" t="s">
        <v>2985</v>
      </c>
      <c r="AF504" s="1" t="s">
        <v>2986</v>
      </c>
      <c r="AG504" s="1" t="s">
        <v>2987</v>
      </c>
      <c r="AH504" s="1">
        <v>17072</v>
      </c>
      <c r="AI504" s="1" t="s">
        <v>47</v>
      </c>
      <c r="AJ504" s="20">
        <v>1</v>
      </c>
      <c r="AK504" s="21">
        <v>1</v>
      </c>
      <c r="AL504" s="21">
        <v>0.6</v>
      </c>
      <c r="AM504" s="21">
        <v>1</v>
      </c>
      <c r="AN504" s="1" t="s">
        <v>54</v>
      </c>
      <c r="AO504" s="21">
        <v>66.260000000000005</v>
      </c>
      <c r="AP504" s="1" t="s">
        <v>49</v>
      </c>
      <c r="AQ504" s="1" t="s">
        <v>49</v>
      </c>
      <c r="AR504" s="1" t="s">
        <v>49</v>
      </c>
      <c r="AS504" s="1" t="s">
        <v>49</v>
      </c>
      <c r="AT504" s="1" t="s">
        <v>49</v>
      </c>
      <c r="AU504" s="1" t="s">
        <v>133</v>
      </c>
      <c r="AV504" s="1" t="s">
        <v>134</v>
      </c>
      <c r="AW504" s="1" t="s">
        <v>188</v>
      </c>
      <c r="AX504" s="1" t="s">
        <v>47</v>
      </c>
      <c r="AY504" s="1" t="s">
        <v>50</v>
      </c>
      <c r="AZ504" s="1" t="s">
        <v>2988</v>
      </c>
      <c r="BA504" s="1" t="s">
        <v>2989</v>
      </c>
      <c r="BB504" s="1" t="s">
        <v>2989</v>
      </c>
      <c r="BC504" s="1" t="s">
        <v>250</v>
      </c>
      <c r="BD504" s="1" t="s">
        <v>220</v>
      </c>
      <c r="BE504" s="1" t="s">
        <v>135</v>
      </c>
      <c r="BF504" s="1" t="s">
        <v>52</v>
      </c>
      <c r="BG504" s="1" t="s">
        <v>53</v>
      </c>
      <c r="BH504" s="1" t="s">
        <v>47</v>
      </c>
      <c r="BI504" s="1" t="s">
        <v>159</v>
      </c>
    </row>
    <row r="505" spans="2:61" x14ac:dyDescent="0.25">
      <c r="B505" s="16">
        <f t="shared" si="120"/>
        <v>501</v>
      </c>
      <c r="C505" s="16" t="str">
        <f t="shared" si="121"/>
        <v>FRA</v>
      </c>
      <c r="D505" s="16" t="str">
        <f t="shared" si="122"/>
        <v>2025-08-21</v>
      </c>
      <c r="E505" s="16" t="str">
        <f t="shared" si="123"/>
        <v>18050214931</v>
      </c>
      <c r="F505" s="16" t="str">
        <f t="shared" si="124"/>
        <v>PDE026649377</v>
      </c>
      <c r="G505" s="16" t="str">
        <f t="shared" si="125"/>
        <v>김선호</v>
      </c>
      <c r="H505" s="16" t="str">
        <f t="shared" si="116"/>
        <v>일반(목록배제,Normal-Manifest Exception)</v>
      </c>
      <c r="I505" s="16">
        <f t="shared" si="126"/>
        <v>99.9</v>
      </c>
      <c r="J505" s="16">
        <f t="shared" si="127"/>
        <v>1</v>
      </c>
      <c r="K505" s="43">
        <f t="shared" si="128"/>
        <v>1</v>
      </c>
      <c r="L505" s="43">
        <f t="shared" si="129"/>
        <v>0.6</v>
      </c>
      <c r="M505" s="43">
        <f t="shared" si="129"/>
        <v>1</v>
      </c>
      <c r="N505" s="43">
        <f t="shared" si="117"/>
        <v>1</v>
      </c>
      <c r="O505" s="23" t="str">
        <f t="shared" si="130"/>
        <v>PDE026649377</v>
      </c>
      <c r="P505" s="51">
        <f>VLOOKUP(C505,MAPPING!$B$24:$G$27,2,0)+(N505-0.5)/0.5*VLOOKUP(C505,MAPPING!$B$24:$G$27,4,0)</f>
        <v>9350</v>
      </c>
      <c r="Q505" s="72">
        <f>VLOOKUP(C505,MAPPING!$B$24:$G$27,6,0)</f>
        <v>3.401757367653961</v>
      </c>
      <c r="R505" s="105">
        <f>Q505*VLOOKUP(C505,MAPPING!$B$24:$H$27,7,0)</f>
        <v>5508.2615999999998</v>
      </c>
      <c r="S505" s="29">
        <f>VLOOKUP(H505,MAPPING!$B$3:$D$12,3,0)</f>
        <v>1100</v>
      </c>
      <c r="T505" s="67">
        <f t="shared" si="119"/>
        <v>0</v>
      </c>
      <c r="U505" s="75">
        <v>0</v>
      </c>
      <c r="V505" s="29">
        <f>(J505*VLOOKUP(M505/J505,MAPPING!$B$15:$C$22,2,10))</f>
        <v>0</v>
      </c>
      <c r="W505" s="100">
        <v>0</v>
      </c>
      <c r="X505" s="68">
        <f>IFERROR(IF($M505&lt;6.000001,0,VLOOKUP($M505,할증료!$B:$C,2,1)),0)</f>
        <v>0</v>
      </c>
      <c r="Y505" s="67">
        <v>0</v>
      </c>
      <c r="Z505" s="29">
        <f t="shared" si="118"/>
        <v>15958.2616</v>
      </c>
      <c r="AB505" s="1" t="s">
        <v>2926</v>
      </c>
      <c r="AC505" s="1" t="s">
        <v>131</v>
      </c>
      <c r="AD505" s="1" t="s">
        <v>2962</v>
      </c>
      <c r="AE505" s="1" t="s">
        <v>2990</v>
      </c>
      <c r="AF505" s="1" t="s">
        <v>1815</v>
      </c>
      <c r="AG505" s="1" t="s">
        <v>1816</v>
      </c>
      <c r="AH505" s="1">
        <v>16505</v>
      </c>
      <c r="AI505" s="1" t="s">
        <v>47</v>
      </c>
      <c r="AJ505" s="20">
        <v>1</v>
      </c>
      <c r="AK505" s="21">
        <v>1</v>
      </c>
      <c r="AL505" s="21">
        <v>0.6</v>
      </c>
      <c r="AM505" s="21">
        <v>1</v>
      </c>
      <c r="AN505" s="1" t="s">
        <v>54</v>
      </c>
      <c r="AO505" s="21">
        <v>99.9</v>
      </c>
      <c r="AP505" s="1" t="s">
        <v>49</v>
      </c>
      <c r="AQ505" s="1" t="s">
        <v>49</v>
      </c>
      <c r="AR505" s="1" t="s">
        <v>49</v>
      </c>
      <c r="AS505" s="1" t="s">
        <v>49</v>
      </c>
      <c r="AT505" s="1" t="s">
        <v>49</v>
      </c>
      <c r="AU505" s="1" t="s">
        <v>133</v>
      </c>
      <c r="AV505" s="1" t="s">
        <v>134</v>
      </c>
      <c r="AW505" s="1" t="s">
        <v>188</v>
      </c>
      <c r="AX505" s="1" t="s">
        <v>47</v>
      </c>
      <c r="AY505" s="1" t="s">
        <v>50</v>
      </c>
      <c r="AZ505" s="1" t="s">
        <v>2991</v>
      </c>
      <c r="BA505" s="1" t="s">
        <v>2992</v>
      </c>
      <c r="BB505" s="1" t="s">
        <v>2992</v>
      </c>
      <c r="BC505" s="1" t="s">
        <v>250</v>
      </c>
      <c r="BD505" s="1" t="s">
        <v>220</v>
      </c>
      <c r="BE505" s="1" t="s">
        <v>135</v>
      </c>
      <c r="BF505" s="1" t="s">
        <v>52</v>
      </c>
      <c r="BG505" s="1" t="s">
        <v>53</v>
      </c>
      <c r="BH505" s="1" t="s">
        <v>47</v>
      </c>
      <c r="BI505" s="1" t="s">
        <v>159</v>
      </c>
    </row>
    <row r="506" spans="2:61" x14ac:dyDescent="0.25">
      <c r="B506" s="16">
        <f t="shared" si="120"/>
        <v>502</v>
      </c>
      <c r="C506" s="16" t="str">
        <f t="shared" si="121"/>
        <v>FRA</v>
      </c>
      <c r="D506" s="16" t="str">
        <f t="shared" si="122"/>
        <v>2025-08-21</v>
      </c>
      <c r="E506" s="16" t="str">
        <f t="shared" si="123"/>
        <v>18050214931</v>
      </c>
      <c r="F506" s="16" t="str">
        <f t="shared" si="124"/>
        <v>PDE026649376</v>
      </c>
      <c r="G506" s="16" t="str">
        <f t="shared" si="125"/>
        <v>고영애</v>
      </c>
      <c r="H506" s="16" t="str">
        <f t="shared" si="116"/>
        <v>일반(목록배제,Normal-Manifest Exception)</v>
      </c>
      <c r="I506" s="16">
        <f t="shared" si="126"/>
        <v>33.950000000000003</v>
      </c>
      <c r="J506" s="16">
        <f t="shared" si="127"/>
        <v>1</v>
      </c>
      <c r="K506" s="43">
        <f t="shared" si="128"/>
        <v>0.5</v>
      </c>
      <c r="L506" s="43">
        <f t="shared" si="129"/>
        <v>0.5</v>
      </c>
      <c r="M506" s="43">
        <f t="shared" si="129"/>
        <v>0.5</v>
      </c>
      <c r="N506" s="43">
        <f t="shared" si="117"/>
        <v>0.5</v>
      </c>
      <c r="O506" s="23" t="str">
        <f t="shared" si="130"/>
        <v>PDE026649376</v>
      </c>
      <c r="P506" s="51">
        <f>VLOOKUP(C506,MAPPING!$B$24:$G$27,2,0)+(N506-0.5)/0.5*VLOOKUP(C506,MAPPING!$B$24:$G$27,4,0)</f>
        <v>6900</v>
      </c>
      <c r="Q506" s="72">
        <f>VLOOKUP(C506,MAPPING!$B$24:$G$27,6,0)</f>
        <v>3.401757367653961</v>
      </c>
      <c r="R506" s="105">
        <f>Q506*VLOOKUP(C506,MAPPING!$B$24:$H$27,7,0)</f>
        <v>5508.2615999999998</v>
      </c>
      <c r="S506" s="29">
        <f>VLOOKUP(H506,MAPPING!$B$3:$D$12,3,0)</f>
        <v>1100</v>
      </c>
      <c r="T506" s="67">
        <f t="shared" si="119"/>
        <v>0</v>
      </c>
      <c r="U506" s="75">
        <v>0</v>
      </c>
      <c r="V506" s="29">
        <f>(J506*VLOOKUP(M506/J506,MAPPING!$B$15:$C$22,2,10))</f>
        <v>0</v>
      </c>
      <c r="W506" s="100">
        <v>0</v>
      </c>
      <c r="X506" s="68">
        <f>IFERROR(IF($M506&lt;6.000001,0,VLOOKUP($M506,할증료!$B:$C,2,1)),0)</f>
        <v>0</v>
      </c>
      <c r="Y506" s="67">
        <v>0</v>
      </c>
      <c r="Z506" s="29">
        <f t="shared" si="118"/>
        <v>13508.2616</v>
      </c>
      <c r="AB506" s="1" t="s">
        <v>2926</v>
      </c>
      <c r="AC506" s="1" t="s">
        <v>131</v>
      </c>
      <c r="AD506" s="1" t="s">
        <v>2962</v>
      </c>
      <c r="AE506" s="1" t="s">
        <v>2993</v>
      </c>
      <c r="AF506" s="1" t="s">
        <v>2994</v>
      </c>
      <c r="AG506" s="1" t="s">
        <v>2995</v>
      </c>
      <c r="AH506" s="1">
        <v>3632</v>
      </c>
      <c r="AI506" s="1" t="s">
        <v>47</v>
      </c>
      <c r="AJ506" s="20">
        <v>1</v>
      </c>
      <c r="AK506" s="21">
        <v>0.5</v>
      </c>
      <c r="AL506" s="21">
        <v>0.5</v>
      </c>
      <c r="AM506" s="21">
        <v>0.5</v>
      </c>
      <c r="AN506" s="1" t="s">
        <v>54</v>
      </c>
      <c r="AO506" s="21">
        <v>33.950000000000003</v>
      </c>
      <c r="AP506" s="1" t="s">
        <v>49</v>
      </c>
      <c r="AQ506" s="1" t="s">
        <v>49</v>
      </c>
      <c r="AR506" s="1" t="s">
        <v>49</v>
      </c>
      <c r="AS506" s="1" t="s">
        <v>49</v>
      </c>
      <c r="AT506" s="1" t="s">
        <v>49</v>
      </c>
      <c r="AU506" s="1" t="s">
        <v>133</v>
      </c>
      <c r="AV506" s="1" t="s">
        <v>134</v>
      </c>
      <c r="AW506" s="1" t="s">
        <v>188</v>
      </c>
      <c r="AX506" s="1" t="s">
        <v>47</v>
      </c>
      <c r="AY506" s="1" t="s">
        <v>50</v>
      </c>
      <c r="AZ506" s="1" t="s">
        <v>2996</v>
      </c>
      <c r="BA506" s="1" t="s">
        <v>2997</v>
      </c>
      <c r="BB506" s="1" t="s">
        <v>2997</v>
      </c>
      <c r="BC506" s="1" t="s">
        <v>250</v>
      </c>
      <c r="BD506" s="1" t="s">
        <v>220</v>
      </c>
      <c r="BE506" s="1" t="s">
        <v>135</v>
      </c>
      <c r="BF506" s="1" t="s">
        <v>52</v>
      </c>
      <c r="BG506" s="1" t="s">
        <v>53</v>
      </c>
      <c r="BH506" s="1" t="s">
        <v>47</v>
      </c>
      <c r="BI506" s="1" t="s">
        <v>159</v>
      </c>
    </row>
    <row r="507" spans="2:61" x14ac:dyDescent="0.25">
      <c r="B507" s="16">
        <f t="shared" si="120"/>
        <v>503</v>
      </c>
      <c r="C507" s="16" t="str">
        <f t="shared" si="121"/>
        <v>FRA</v>
      </c>
      <c r="D507" s="16" t="str">
        <f t="shared" si="122"/>
        <v>2025-08-21</v>
      </c>
      <c r="E507" s="16" t="str">
        <f t="shared" si="123"/>
        <v>18050214931</v>
      </c>
      <c r="F507" s="16" t="str">
        <f t="shared" si="124"/>
        <v>PDE026649374</v>
      </c>
      <c r="G507" s="16" t="str">
        <f t="shared" si="125"/>
        <v>심수련</v>
      </c>
      <c r="H507" s="16" t="str">
        <f t="shared" si="116"/>
        <v>일반(목록배제,Normal-Manifest Exception)</v>
      </c>
      <c r="I507" s="16">
        <f t="shared" si="126"/>
        <v>63.83</v>
      </c>
      <c r="J507" s="16">
        <f t="shared" si="127"/>
        <v>1</v>
      </c>
      <c r="K507" s="43">
        <f t="shared" si="128"/>
        <v>0.5</v>
      </c>
      <c r="L507" s="43">
        <f t="shared" si="129"/>
        <v>0.5</v>
      </c>
      <c r="M507" s="43">
        <f t="shared" si="129"/>
        <v>0.5</v>
      </c>
      <c r="N507" s="43">
        <f t="shared" si="117"/>
        <v>0.5</v>
      </c>
      <c r="O507" s="23" t="str">
        <f t="shared" si="130"/>
        <v>PDE026649374</v>
      </c>
      <c r="P507" s="51">
        <f>VLOOKUP(C507,MAPPING!$B$24:$G$27,2,0)+(N507-0.5)/0.5*VLOOKUP(C507,MAPPING!$B$24:$G$27,4,0)</f>
        <v>6900</v>
      </c>
      <c r="Q507" s="72">
        <f>VLOOKUP(C507,MAPPING!$B$24:$G$27,6,0)</f>
        <v>3.401757367653961</v>
      </c>
      <c r="R507" s="105">
        <f>Q507*VLOOKUP(C507,MAPPING!$B$24:$H$27,7,0)</f>
        <v>5508.2615999999998</v>
      </c>
      <c r="S507" s="29">
        <f>VLOOKUP(H507,MAPPING!$B$3:$D$12,3,0)</f>
        <v>1100</v>
      </c>
      <c r="T507" s="67">
        <f t="shared" si="119"/>
        <v>0</v>
      </c>
      <c r="U507" s="75">
        <v>0</v>
      </c>
      <c r="V507" s="29">
        <f>(J507*VLOOKUP(M507/J507,MAPPING!$B$15:$C$22,2,10))</f>
        <v>0</v>
      </c>
      <c r="W507" s="100">
        <v>0</v>
      </c>
      <c r="X507" s="68">
        <f>IFERROR(IF($M507&lt;6.000001,0,VLOOKUP($M507,할증료!$B:$C,2,1)),0)</f>
        <v>0</v>
      </c>
      <c r="Y507" s="67">
        <v>0</v>
      </c>
      <c r="Z507" s="29">
        <f t="shared" si="118"/>
        <v>13508.2616</v>
      </c>
      <c r="AB507" s="1" t="s">
        <v>2926</v>
      </c>
      <c r="AC507" s="1" t="s">
        <v>131</v>
      </c>
      <c r="AD507" s="1" t="s">
        <v>2962</v>
      </c>
      <c r="AE507" s="1" t="s">
        <v>2998</v>
      </c>
      <c r="AF507" s="1" t="s">
        <v>2999</v>
      </c>
      <c r="AG507" s="1" t="s">
        <v>3000</v>
      </c>
      <c r="AH507" s="1">
        <v>7983</v>
      </c>
      <c r="AI507" s="1" t="s">
        <v>47</v>
      </c>
      <c r="AJ507" s="20">
        <v>1</v>
      </c>
      <c r="AK507" s="21">
        <v>0.5</v>
      </c>
      <c r="AL507" s="21">
        <v>0.5</v>
      </c>
      <c r="AM507" s="21">
        <v>0.5</v>
      </c>
      <c r="AN507" s="1" t="s">
        <v>54</v>
      </c>
      <c r="AO507" s="21">
        <v>63.83</v>
      </c>
      <c r="AP507" s="1" t="s">
        <v>49</v>
      </c>
      <c r="AQ507" s="1" t="s">
        <v>49</v>
      </c>
      <c r="AR507" s="1" t="s">
        <v>49</v>
      </c>
      <c r="AS507" s="1" t="s">
        <v>49</v>
      </c>
      <c r="AT507" s="1" t="s">
        <v>49</v>
      </c>
      <c r="AU507" s="1" t="s">
        <v>133</v>
      </c>
      <c r="AV507" s="1" t="s">
        <v>134</v>
      </c>
      <c r="AW507" s="1" t="s">
        <v>188</v>
      </c>
      <c r="AX507" s="1" t="s">
        <v>47</v>
      </c>
      <c r="AY507" s="1" t="s">
        <v>50</v>
      </c>
      <c r="AZ507" s="1" t="s">
        <v>3001</v>
      </c>
      <c r="BA507" s="1" t="s">
        <v>3002</v>
      </c>
      <c r="BB507" s="1" t="s">
        <v>3002</v>
      </c>
      <c r="BC507" s="1" t="s">
        <v>250</v>
      </c>
      <c r="BD507" s="1" t="s">
        <v>220</v>
      </c>
      <c r="BE507" s="1" t="s">
        <v>135</v>
      </c>
      <c r="BF507" s="1" t="s">
        <v>52</v>
      </c>
      <c r="BG507" s="1" t="s">
        <v>53</v>
      </c>
      <c r="BH507" s="1" t="s">
        <v>47</v>
      </c>
      <c r="BI507" s="1" t="s">
        <v>159</v>
      </c>
    </row>
    <row r="508" spans="2:61" x14ac:dyDescent="0.25">
      <c r="B508" s="16">
        <f t="shared" si="120"/>
        <v>504</v>
      </c>
      <c r="C508" s="16" t="str">
        <f t="shared" si="121"/>
        <v>FRA</v>
      </c>
      <c r="D508" s="16" t="str">
        <f t="shared" si="122"/>
        <v>2025-08-21</v>
      </c>
      <c r="E508" s="16" t="str">
        <f t="shared" si="123"/>
        <v>18050214931</v>
      </c>
      <c r="F508" s="16" t="str">
        <f t="shared" si="124"/>
        <v>PDE026649373</v>
      </c>
      <c r="G508" s="16" t="str">
        <f t="shared" si="125"/>
        <v>박문영</v>
      </c>
      <c r="H508" s="16" t="str">
        <f t="shared" si="116"/>
        <v>일반(목록배제,Normal-Manifest Exception)</v>
      </c>
      <c r="I508" s="16">
        <f t="shared" si="126"/>
        <v>79.86</v>
      </c>
      <c r="J508" s="16">
        <f t="shared" si="127"/>
        <v>1</v>
      </c>
      <c r="K508" s="43">
        <f t="shared" si="128"/>
        <v>0.5</v>
      </c>
      <c r="L508" s="43">
        <f t="shared" si="129"/>
        <v>0.5</v>
      </c>
      <c r="M508" s="43">
        <f t="shared" si="129"/>
        <v>0.5</v>
      </c>
      <c r="N508" s="43">
        <f t="shared" si="117"/>
        <v>0.5</v>
      </c>
      <c r="O508" s="23" t="str">
        <f t="shared" si="130"/>
        <v>PDE026649373</v>
      </c>
      <c r="P508" s="51">
        <f>VLOOKUP(C508,MAPPING!$B$24:$G$27,2,0)+(N508-0.5)/0.5*VLOOKUP(C508,MAPPING!$B$24:$G$27,4,0)</f>
        <v>6900</v>
      </c>
      <c r="Q508" s="72">
        <f>VLOOKUP(C508,MAPPING!$B$24:$G$27,6,0)</f>
        <v>3.401757367653961</v>
      </c>
      <c r="R508" s="105">
        <f>Q508*VLOOKUP(C508,MAPPING!$B$24:$H$27,7,0)</f>
        <v>5508.2615999999998</v>
      </c>
      <c r="S508" s="29">
        <f>VLOOKUP(H508,MAPPING!$B$3:$D$12,3,0)</f>
        <v>1100</v>
      </c>
      <c r="T508" s="67">
        <f t="shared" si="119"/>
        <v>0</v>
      </c>
      <c r="U508" s="75">
        <v>0</v>
      </c>
      <c r="V508" s="29">
        <f>(J508*VLOOKUP(M508/J508,MAPPING!$B$15:$C$22,2,10))</f>
        <v>0</v>
      </c>
      <c r="W508" s="100">
        <v>0</v>
      </c>
      <c r="X508" s="68">
        <f>IFERROR(IF($M508&lt;6.000001,0,VLOOKUP($M508,할증료!$B:$C,2,1)),0)</f>
        <v>0</v>
      </c>
      <c r="Y508" s="67">
        <v>0</v>
      </c>
      <c r="Z508" s="29">
        <f t="shared" si="118"/>
        <v>13508.2616</v>
      </c>
      <c r="AB508" s="1" t="s">
        <v>2926</v>
      </c>
      <c r="AC508" s="1" t="s">
        <v>131</v>
      </c>
      <c r="AD508" s="1" t="s">
        <v>2962</v>
      </c>
      <c r="AE508" s="1" t="s">
        <v>3003</v>
      </c>
      <c r="AF508" s="1" t="s">
        <v>379</v>
      </c>
      <c r="AG508" s="1" t="s">
        <v>380</v>
      </c>
      <c r="AH508" s="1">
        <v>25501</v>
      </c>
      <c r="AI508" s="1" t="s">
        <v>47</v>
      </c>
      <c r="AJ508" s="20">
        <v>1</v>
      </c>
      <c r="AK508" s="21">
        <v>0.5</v>
      </c>
      <c r="AL508" s="21">
        <v>0.5</v>
      </c>
      <c r="AM508" s="21">
        <v>0.5</v>
      </c>
      <c r="AN508" s="1" t="s">
        <v>54</v>
      </c>
      <c r="AO508" s="21">
        <v>79.86</v>
      </c>
      <c r="AP508" s="1" t="s">
        <v>49</v>
      </c>
      <c r="AQ508" s="1" t="s">
        <v>49</v>
      </c>
      <c r="AR508" s="1" t="s">
        <v>49</v>
      </c>
      <c r="AS508" s="1" t="s">
        <v>49</v>
      </c>
      <c r="AT508" s="1" t="s">
        <v>49</v>
      </c>
      <c r="AU508" s="1" t="s">
        <v>133</v>
      </c>
      <c r="AV508" s="1" t="s">
        <v>134</v>
      </c>
      <c r="AW508" s="1" t="s">
        <v>188</v>
      </c>
      <c r="AX508" s="1" t="s">
        <v>47</v>
      </c>
      <c r="AY508" s="1" t="s">
        <v>50</v>
      </c>
      <c r="AZ508" s="1" t="s">
        <v>3004</v>
      </c>
      <c r="BA508" s="1" t="s">
        <v>3005</v>
      </c>
      <c r="BB508" s="1" t="s">
        <v>3005</v>
      </c>
      <c r="BC508" s="1" t="s">
        <v>250</v>
      </c>
      <c r="BD508" s="1" t="s">
        <v>220</v>
      </c>
      <c r="BE508" s="1" t="s">
        <v>135</v>
      </c>
      <c r="BF508" s="1" t="s">
        <v>52</v>
      </c>
      <c r="BG508" s="1" t="s">
        <v>53</v>
      </c>
      <c r="BH508" s="1" t="s">
        <v>47</v>
      </c>
      <c r="BI508" s="1" t="s">
        <v>159</v>
      </c>
    </row>
    <row r="509" spans="2:61" x14ac:dyDescent="0.25">
      <c r="B509" s="16">
        <f t="shared" si="120"/>
        <v>505</v>
      </c>
      <c r="C509" s="16" t="str">
        <f t="shared" si="121"/>
        <v>FRA</v>
      </c>
      <c r="D509" s="16" t="str">
        <f t="shared" si="122"/>
        <v>2025-08-21</v>
      </c>
      <c r="E509" s="16" t="str">
        <f t="shared" si="123"/>
        <v>18050214931</v>
      </c>
      <c r="F509" s="16" t="str">
        <f t="shared" si="124"/>
        <v>PDE026649372</v>
      </c>
      <c r="G509" s="16" t="str">
        <f t="shared" si="125"/>
        <v>최형규</v>
      </c>
      <c r="H509" s="16" t="str">
        <f t="shared" si="116"/>
        <v>일반(목록배제,Normal-Manifest Exception)</v>
      </c>
      <c r="I509" s="16">
        <f t="shared" si="126"/>
        <v>16</v>
      </c>
      <c r="J509" s="16">
        <f t="shared" si="127"/>
        <v>1</v>
      </c>
      <c r="K509" s="43">
        <f t="shared" si="128"/>
        <v>0.5</v>
      </c>
      <c r="L509" s="43">
        <f t="shared" si="129"/>
        <v>0.5</v>
      </c>
      <c r="M509" s="43">
        <f t="shared" si="129"/>
        <v>0.5</v>
      </c>
      <c r="N509" s="43">
        <f t="shared" si="117"/>
        <v>0.5</v>
      </c>
      <c r="O509" s="23" t="str">
        <f t="shared" si="130"/>
        <v>PDE026649372</v>
      </c>
      <c r="P509" s="51">
        <f>VLOOKUP(C509,MAPPING!$B$24:$G$27,2,0)+(N509-0.5)/0.5*VLOOKUP(C509,MAPPING!$B$24:$G$27,4,0)</f>
        <v>6900</v>
      </c>
      <c r="Q509" s="72">
        <f>VLOOKUP(C509,MAPPING!$B$24:$G$27,6,0)</f>
        <v>3.401757367653961</v>
      </c>
      <c r="R509" s="105">
        <f>Q509*VLOOKUP(C509,MAPPING!$B$24:$H$27,7,0)</f>
        <v>5508.2615999999998</v>
      </c>
      <c r="S509" s="29">
        <f>VLOOKUP(H509,MAPPING!$B$3:$D$12,3,0)</f>
        <v>1100</v>
      </c>
      <c r="T509" s="67">
        <f t="shared" si="119"/>
        <v>0</v>
      </c>
      <c r="U509" s="75">
        <v>0</v>
      </c>
      <c r="V509" s="29">
        <f>(J509*VLOOKUP(M509/J509,MAPPING!$B$15:$C$22,2,10))</f>
        <v>0</v>
      </c>
      <c r="W509" s="100">
        <v>0</v>
      </c>
      <c r="X509" s="68">
        <f>IFERROR(IF($M509&lt;6.000001,0,VLOOKUP($M509,할증료!$B:$C,2,1)),0)</f>
        <v>0</v>
      </c>
      <c r="Y509" s="67">
        <v>0</v>
      </c>
      <c r="Z509" s="29">
        <f t="shared" si="118"/>
        <v>13508.2616</v>
      </c>
      <c r="AB509" s="1" t="s">
        <v>2926</v>
      </c>
      <c r="AC509" s="1" t="s">
        <v>131</v>
      </c>
      <c r="AD509" s="1" t="s">
        <v>2962</v>
      </c>
      <c r="AE509" s="1" t="s">
        <v>3006</v>
      </c>
      <c r="AF509" s="1" t="s">
        <v>3007</v>
      </c>
      <c r="AG509" s="1" t="s">
        <v>3008</v>
      </c>
      <c r="AH509" s="1">
        <v>10815</v>
      </c>
      <c r="AI509" s="1" t="s">
        <v>47</v>
      </c>
      <c r="AJ509" s="20">
        <v>1</v>
      </c>
      <c r="AK509" s="21">
        <v>0.5</v>
      </c>
      <c r="AL509" s="21">
        <v>0.5</v>
      </c>
      <c r="AM509" s="21">
        <v>0.5</v>
      </c>
      <c r="AN509" s="1" t="s">
        <v>54</v>
      </c>
      <c r="AO509" s="21">
        <v>16</v>
      </c>
      <c r="AP509" s="1" t="s">
        <v>49</v>
      </c>
      <c r="AQ509" s="1" t="s">
        <v>49</v>
      </c>
      <c r="AR509" s="1" t="s">
        <v>49</v>
      </c>
      <c r="AS509" s="1" t="s">
        <v>49</v>
      </c>
      <c r="AT509" s="1" t="s">
        <v>49</v>
      </c>
      <c r="AU509" s="1" t="s">
        <v>133</v>
      </c>
      <c r="AV509" s="1" t="s">
        <v>134</v>
      </c>
      <c r="AW509" s="1" t="s">
        <v>188</v>
      </c>
      <c r="AX509" s="1" t="s">
        <v>47</v>
      </c>
      <c r="AY509" s="1" t="s">
        <v>50</v>
      </c>
      <c r="AZ509" s="1" t="s">
        <v>3009</v>
      </c>
      <c r="BA509" s="1" t="s">
        <v>3010</v>
      </c>
      <c r="BB509" s="1" t="s">
        <v>3010</v>
      </c>
      <c r="BC509" s="1" t="s">
        <v>250</v>
      </c>
      <c r="BD509" s="1" t="s">
        <v>220</v>
      </c>
      <c r="BE509" s="1" t="s">
        <v>135</v>
      </c>
      <c r="BF509" s="1" t="s">
        <v>52</v>
      </c>
      <c r="BG509" s="1" t="s">
        <v>53</v>
      </c>
      <c r="BH509" s="1" t="s">
        <v>47</v>
      </c>
      <c r="BI509" s="1" t="s">
        <v>159</v>
      </c>
    </row>
    <row r="510" spans="2:61" x14ac:dyDescent="0.25">
      <c r="B510" s="16">
        <f t="shared" si="120"/>
        <v>506</v>
      </c>
      <c r="C510" s="16" t="str">
        <f t="shared" si="121"/>
        <v>FRA</v>
      </c>
      <c r="D510" s="16" t="str">
        <f t="shared" si="122"/>
        <v>2025-08-21</v>
      </c>
      <c r="E510" s="16" t="str">
        <f t="shared" si="123"/>
        <v>18050214931</v>
      </c>
      <c r="F510" s="16" t="str">
        <f t="shared" si="124"/>
        <v>PDE026649359</v>
      </c>
      <c r="G510" s="16" t="str">
        <f t="shared" si="125"/>
        <v>안태준</v>
      </c>
      <c r="H510" s="16" t="str">
        <f t="shared" si="116"/>
        <v>일반(목록배제,Normal-Manifest Exception)</v>
      </c>
      <c r="I510" s="16">
        <f t="shared" si="126"/>
        <v>64.89</v>
      </c>
      <c r="J510" s="16">
        <f t="shared" si="127"/>
        <v>1</v>
      </c>
      <c r="K510" s="43">
        <f t="shared" si="128"/>
        <v>0.5</v>
      </c>
      <c r="L510" s="43">
        <f t="shared" si="129"/>
        <v>0.5</v>
      </c>
      <c r="M510" s="43">
        <f t="shared" si="129"/>
        <v>0.5</v>
      </c>
      <c r="N510" s="43">
        <f t="shared" si="117"/>
        <v>0.5</v>
      </c>
      <c r="O510" s="23" t="str">
        <f t="shared" si="130"/>
        <v>PDE026649359</v>
      </c>
      <c r="P510" s="51">
        <f>VLOOKUP(C510,MAPPING!$B$24:$G$27,2,0)+(N510-0.5)/0.5*VLOOKUP(C510,MAPPING!$B$24:$G$27,4,0)</f>
        <v>6900</v>
      </c>
      <c r="Q510" s="72">
        <f>VLOOKUP(C510,MAPPING!$B$24:$G$27,6,0)</f>
        <v>3.401757367653961</v>
      </c>
      <c r="R510" s="105">
        <f>Q510*VLOOKUP(C510,MAPPING!$B$24:$H$27,7,0)</f>
        <v>5508.2615999999998</v>
      </c>
      <c r="S510" s="29">
        <f>VLOOKUP(H510,MAPPING!$B$3:$D$12,3,0)</f>
        <v>1100</v>
      </c>
      <c r="T510" s="67">
        <f t="shared" si="119"/>
        <v>0</v>
      </c>
      <c r="U510" s="75">
        <v>0</v>
      </c>
      <c r="V510" s="29">
        <f>(J510*VLOOKUP(M510/J510,MAPPING!$B$15:$C$22,2,10))</f>
        <v>0</v>
      </c>
      <c r="W510" s="100">
        <v>0</v>
      </c>
      <c r="X510" s="68">
        <f>IFERROR(IF($M510&lt;6.000001,0,VLOOKUP($M510,할증료!$B:$C,2,1)),0)</f>
        <v>0</v>
      </c>
      <c r="Y510" s="67">
        <v>0</v>
      </c>
      <c r="Z510" s="29">
        <f t="shared" si="118"/>
        <v>13508.2616</v>
      </c>
      <c r="AB510" s="1" t="s">
        <v>2926</v>
      </c>
      <c r="AC510" s="1" t="s">
        <v>131</v>
      </c>
      <c r="AD510" s="1" t="s">
        <v>2962</v>
      </c>
      <c r="AE510" s="1" t="s">
        <v>3011</v>
      </c>
      <c r="AF510" s="1" t="s">
        <v>3012</v>
      </c>
      <c r="AG510" s="1" t="s">
        <v>3013</v>
      </c>
      <c r="AH510" s="1">
        <v>16488</v>
      </c>
      <c r="AI510" s="1" t="s">
        <v>47</v>
      </c>
      <c r="AJ510" s="20">
        <v>1</v>
      </c>
      <c r="AK510" s="21">
        <v>0.5</v>
      </c>
      <c r="AL510" s="21">
        <v>0.5</v>
      </c>
      <c r="AM510" s="21">
        <v>0.5</v>
      </c>
      <c r="AN510" s="1" t="s">
        <v>54</v>
      </c>
      <c r="AO510" s="21">
        <v>64.89</v>
      </c>
      <c r="AP510" s="1" t="s">
        <v>49</v>
      </c>
      <c r="AQ510" s="1" t="s">
        <v>49</v>
      </c>
      <c r="AR510" s="1" t="s">
        <v>49</v>
      </c>
      <c r="AS510" s="1" t="s">
        <v>49</v>
      </c>
      <c r="AT510" s="1" t="s">
        <v>49</v>
      </c>
      <c r="AU510" s="1" t="s">
        <v>133</v>
      </c>
      <c r="AV510" s="1" t="s">
        <v>134</v>
      </c>
      <c r="AW510" s="1" t="s">
        <v>195</v>
      </c>
      <c r="AX510" s="1" t="s">
        <v>47</v>
      </c>
      <c r="AY510" s="1" t="s">
        <v>50</v>
      </c>
      <c r="AZ510" s="1" t="s">
        <v>3014</v>
      </c>
      <c r="BA510" s="1" t="s">
        <v>3015</v>
      </c>
      <c r="BB510" s="1" t="s">
        <v>3015</v>
      </c>
      <c r="BC510" s="1" t="s">
        <v>250</v>
      </c>
      <c r="BD510" s="1" t="s">
        <v>220</v>
      </c>
      <c r="BE510" s="1" t="s">
        <v>135</v>
      </c>
      <c r="BF510" s="1" t="s">
        <v>52</v>
      </c>
      <c r="BG510" s="1" t="s">
        <v>53</v>
      </c>
      <c r="BH510" s="1" t="s">
        <v>47</v>
      </c>
      <c r="BI510" s="1" t="s">
        <v>159</v>
      </c>
    </row>
    <row r="511" spans="2:61" x14ac:dyDescent="0.25">
      <c r="B511" s="16">
        <f t="shared" si="120"/>
        <v>507</v>
      </c>
      <c r="C511" s="16" t="str">
        <f t="shared" si="121"/>
        <v>FRA</v>
      </c>
      <c r="D511" s="16" t="str">
        <f t="shared" si="122"/>
        <v>2025-08-21</v>
      </c>
      <c r="E511" s="16" t="str">
        <f t="shared" si="123"/>
        <v>18050214931</v>
      </c>
      <c r="F511" s="16" t="str">
        <f t="shared" si="124"/>
        <v>PDE026649358</v>
      </c>
      <c r="G511" s="16" t="str">
        <f t="shared" si="125"/>
        <v>목영준</v>
      </c>
      <c r="H511" s="16" t="str">
        <f t="shared" si="116"/>
        <v>일반(목록배제,Normal-Manifest Exception)</v>
      </c>
      <c r="I511" s="16">
        <f t="shared" si="126"/>
        <v>19.84</v>
      </c>
      <c r="J511" s="16">
        <f t="shared" si="127"/>
        <v>1</v>
      </c>
      <c r="K511" s="43">
        <f t="shared" si="128"/>
        <v>0.5</v>
      </c>
      <c r="L511" s="43">
        <f t="shared" si="129"/>
        <v>0.5</v>
      </c>
      <c r="M511" s="43">
        <f t="shared" si="129"/>
        <v>0.5</v>
      </c>
      <c r="N511" s="43">
        <f t="shared" si="117"/>
        <v>0.5</v>
      </c>
      <c r="O511" s="23" t="str">
        <f t="shared" si="130"/>
        <v>PDE026649358</v>
      </c>
      <c r="P511" s="51">
        <f>VLOOKUP(C511,MAPPING!$B$24:$G$27,2,0)+(N511-0.5)/0.5*VLOOKUP(C511,MAPPING!$B$24:$G$27,4,0)</f>
        <v>6900</v>
      </c>
      <c r="Q511" s="72">
        <f>VLOOKUP(C511,MAPPING!$B$24:$G$27,6,0)</f>
        <v>3.401757367653961</v>
      </c>
      <c r="R511" s="105">
        <f>Q511*VLOOKUP(C511,MAPPING!$B$24:$H$27,7,0)</f>
        <v>5508.2615999999998</v>
      </c>
      <c r="S511" s="29">
        <f>VLOOKUP(H511,MAPPING!$B$3:$D$12,3,0)</f>
        <v>1100</v>
      </c>
      <c r="T511" s="67">
        <f t="shared" si="119"/>
        <v>0</v>
      </c>
      <c r="U511" s="75">
        <v>0</v>
      </c>
      <c r="V511" s="29">
        <f>(J511*VLOOKUP(M511/J511,MAPPING!$B$15:$C$22,2,10))</f>
        <v>0</v>
      </c>
      <c r="W511" s="100">
        <v>0</v>
      </c>
      <c r="X511" s="68">
        <f>IFERROR(IF($M511&lt;6.000001,0,VLOOKUP($M511,할증료!$B:$C,2,1)),0)</f>
        <v>0</v>
      </c>
      <c r="Y511" s="67">
        <v>0</v>
      </c>
      <c r="Z511" s="29">
        <f t="shared" si="118"/>
        <v>13508.2616</v>
      </c>
      <c r="AB511" s="1" t="s">
        <v>2926</v>
      </c>
      <c r="AC511" s="1" t="s">
        <v>131</v>
      </c>
      <c r="AD511" s="1" t="s">
        <v>2962</v>
      </c>
      <c r="AE511" s="1" t="s">
        <v>3016</v>
      </c>
      <c r="AF511" s="1" t="s">
        <v>3017</v>
      </c>
      <c r="AG511" s="1" t="s">
        <v>3018</v>
      </c>
      <c r="AH511" s="1">
        <v>6588</v>
      </c>
      <c r="AI511" s="1" t="s">
        <v>47</v>
      </c>
      <c r="AJ511" s="20">
        <v>1</v>
      </c>
      <c r="AK511" s="21">
        <v>0.5</v>
      </c>
      <c r="AL511" s="21">
        <v>0.5</v>
      </c>
      <c r="AM511" s="21">
        <v>0.5</v>
      </c>
      <c r="AN511" s="1" t="s">
        <v>54</v>
      </c>
      <c r="AO511" s="21">
        <v>19.84</v>
      </c>
      <c r="AP511" s="1" t="s">
        <v>49</v>
      </c>
      <c r="AQ511" s="1" t="s">
        <v>49</v>
      </c>
      <c r="AR511" s="1" t="s">
        <v>49</v>
      </c>
      <c r="AS511" s="1" t="s">
        <v>49</v>
      </c>
      <c r="AT511" s="1" t="s">
        <v>49</v>
      </c>
      <c r="AU511" s="1" t="s">
        <v>133</v>
      </c>
      <c r="AV511" s="1" t="s">
        <v>134</v>
      </c>
      <c r="AW511" s="1" t="s">
        <v>195</v>
      </c>
      <c r="AX511" s="1" t="s">
        <v>47</v>
      </c>
      <c r="AY511" s="1" t="s">
        <v>50</v>
      </c>
      <c r="AZ511" s="1" t="s">
        <v>3019</v>
      </c>
      <c r="BA511" s="1" t="s">
        <v>3020</v>
      </c>
      <c r="BB511" s="1" t="s">
        <v>3020</v>
      </c>
      <c r="BC511" s="1" t="s">
        <v>250</v>
      </c>
      <c r="BD511" s="1" t="s">
        <v>220</v>
      </c>
      <c r="BE511" s="1" t="s">
        <v>135</v>
      </c>
      <c r="BF511" s="1" t="s">
        <v>52</v>
      </c>
      <c r="BG511" s="1" t="s">
        <v>53</v>
      </c>
      <c r="BH511" s="1" t="s">
        <v>47</v>
      </c>
      <c r="BI511" s="1" t="s">
        <v>159</v>
      </c>
    </row>
    <row r="512" spans="2:61" x14ac:dyDescent="0.25">
      <c r="B512" s="16">
        <f t="shared" si="120"/>
        <v>508</v>
      </c>
      <c r="C512" s="16" t="str">
        <f t="shared" si="121"/>
        <v>FRA</v>
      </c>
      <c r="D512" s="16" t="str">
        <f t="shared" si="122"/>
        <v>2025-08-21</v>
      </c>
      <c r="E512" s="16" t="str">
        <f t="shared" si="123"/>
        <v>18050214931</v>
      </c>
      <c r="F512" s="16" t="str">
        <f t="shared" si="124"/>
        <v>PDE026649346</v>
      </c>
      <c r="G512" s="16" t="str">
        <f t="shared" si="125"/>
        <v>조정현</v>
      </c>
      <c r="H512" s="16" t="str">
        <f t="shared" si="116"/>
        <v>목록(Manifest)</v>
      </c>
      <c r="I512" s="16">
        <f t="shared" si="126"/>
        <v>74.48</v>
      </c>
      <c r="J512" s="16">
        <f t="shared" si="127"/>
        <v>1</v>
      </c>
      <c r="K512" s="43">
        <f t="shared" si="128"/>
        <v>0.5</v>
      </c>
      <c r="L512" s="43">
        <f t="shared" si="129"/>
        <v>0.5</v>
      </c>
      <c r="M512" s="43">
        <f t="shared" si="129"/>
        <v>0.5</v>
      </c>
      <c r="N512" s="43">
        <f t="shared" si="117"/>
        <v>0.5</v>
      </c>
      <c r="O512" s="23" t="str">
        <f t="shared" si="130"/>
        <v>PDE026649346</v>
      </c>
      <c r="P512" s="51">
        <f>VLOOKUP(C512,MAPPING!$B$24:$G$27,2,0)+(N512-0.5)/0.5*VLOOKUP(C512,MAPPING!$B$24:$G$27,4,0)</f>
        <v>6900</v>
      </c>
      <c r="Q512" s="72">
        <f>VLOOKUP(C512,MAPPING!$B$24:$G$27,6,0)</f>
        <v>3.401757367653961</v>
      </c>
      <c r="R512" s="105">
        <f>Q512*VLOOKUP(C512,MAPPING!$B$24:$H$27,7,0)</f>
        <v>5508.2615999999998</v>
      </c>
      <c r="S512" s="29">
        <f>VLOOKUP(H512,MAPPING!$B$3:$D$12,3,0)</f>
        <v>0</v>
      </c>
      <c r="T512" s="67">
        <f t="shared" si="119"/>
        <v>0</v>
      </c>
      <c r="U512" s="75">
        <v>0</v>
      </c>
      <c r="V512" s="29">
        <f>(J512*VLOOKUP(M512/J512,MAPPING!$B$15:$C$22,2,10))</f>
        <v>0</v>
      </c>
      <c r="W512" s="100">
        <v>0</v>
      </c>
      <c r="X512" s="68">
        <f>IFERROR(IF($M512&lt;6.000001,0,VLOOKUP($M512,할증료!$B:$C,2,1)),0)</f>
        <v>0</v>
      </c>
      <c r="Y512" s="67">
        <v>0</v>
      </c>
      <c r="Z512" s="29">
        <f t="shared" si="118"/>
        <v>12408.2616</v>
      </c>
      <c r="AB512" s="1" t="s">
        <v>2926</v>
      </c>
      <c r="AC512" s="1" t="s">
        <v>131</v>
      </c>
      <c r="AD512" s="1" t="s">
        <v>2962</v>
      </c>
      <c r="AE512" s="1" t="s">
        <v>3021</v>
      </c>
      <c r="AF512" s="1" t="s">
        <v>3022</v>
      </c>
      <c r="AG512" s="1" t="s">
        <v>3023</v>
      </c>
      <c r="AH512" s="1">
        <v>1677</v>
      </c>
      <c r="AI512" s="1" t="s">
        <v>47</v>
      </c>
      <c r="AJ512" s="20">
        <v>1</v>
      </c>
      <c r="AK512" s="21">
        <v>0.5</v>
      </c>
      <c r="AL512" s="21">
        <v>0.5</v>
      </c>
      <c r="AM512" s="21">
        <v>0.5</v>
      </c>
      <c r="AN512" s="1" t="s">
        <v>48</v>
      </c>
      <c r="AO512" s="21">
        <v>74.48</v>
      </c>
      <c r="AP512" s="1" t="s">
        <v>49</v>
      </c>
      <c r="AQ512" s="1" t="s">
        <v>49</v>
      </c>
      <c r="AR512" s="1" t="s">
        <v>49</v>
      </c>
      <c r="AS512" s="1" t="s">
        <v>49</v>
      </c>
      <c r="AT512" s="1" t="s">
        <v>49</v>
      </c>
      <c r="AU512" s="1" t="s">
        <v>133</v>
      </c>
      <c r="AV512" s="1" t="s">
        <v>134</v>
      </c>
      <c r="AW512" s="1" t="s">
        <v>3024</v>
      </c>
      <c r="AX512" s="1" t="s">
        <v>47</v>
      </c>
      <c r="AY512" s="1" t="s">
        <v>50</v>
      </c>
      <c r="AZ512" s="1" t="s">
        <v>3025</v>
      </c>
      <c r="BA512" s="1" t="s">
        <v>3026</v>
      </c>
      <c r="BB512" s="1" t="s">
        <v>3026</v>
      </c>
      <c r="BC512" s="1" t="s">
        <v>250</v>
      </c>
      <c r="BD512" s="1" t="s">
        <v>220</v>
      </c>
      <c r="BE512" s="1" t="s">
        <v>135</v>
      </c>
      <c r="BF512" s="1" t="s">
        <v>52</v>
      </c>
      <c r="BG512" s="1" t="s">
        <v>53</v>
      </c>
      <c r="BH512" s="1" t="s">
        <v>47</v>
      </c>
      <c r="BI512" s="1" t="s">
        <v>159</v>
      </c>
    </row>
    <row r="513" spans="2:61" x14ac:dyDescent="0.25">
      <c r="B513" s="16">
        <f t="shared" si="120"/>
        <v>509</v>
      </c>
      <c r="C513" s="16" t="str">
        <f t="shared" si="121"/>
        <v>FRA</v>
      </c>
      <c r="D513" s="16" t="str">
        <f t="shared" si="122"/>
        <v>2025-08-21</v>
      </c>
      <c r="E513" s="16" t="str">
        <f t="shared" si="123"/>
        <v>18050214931</v>
      </c>
      <c r="F513" s="16" t="str">
        <f t="shared" si="124"/>
        <v>PDE026649321</v>
      </c>
      <c r="G513" s="16" t="str">
        <f t="shared" si="125"/>
        <v>알투카라반정비센터</v>
      </c>
      <c r="H513" s="16" t="str">
        <f t="shared" si="116"/>
        <v>일반(목록배제,Normal-Manifest Exception)</v>
      </c>
      <c r="I513" s="16">
        <f t="shared" si="126"/>
        <v>74.27</v>
      </c>
      <c r="J513" s="16">
        <f t="shared" si="127"/>
        <v>1</v>
      </c>
      <c r="K513" s="43">
        <f t="shared" si="128"/>
        <v>1.5</v>
      </c>
      <c r="L513" s="43">
        <f t="shared" si="129"/>
        <v>2.1</v>
      </c>
      <c r="M513" s="43">
        <f t="shared" si="129"/>
        <v>2.1</v>
      </c>
      <c r="N513" s="43">
        <f t="shared" si="117"/>
        <v>2.5</v>
      </c>
      <c r="O513" s="23" t="str">
        <f t="shared" si="130"/>
        <v>PDE026649321</v>
      </c>
      <c r="P513" s="51">
        <f>VLOOKUP(C513,MAPPING!$B$24:$G$27,2,0)+(N513-0.5)/0.5*VLOOKUP(C513,MAPPING!$B$24:$G$27,4,0)</f>
        <v>16700</v>
      </c>
      <c r="Q513" s="72">
        <f>VLOOKUP(C513,MAPPING!$B$24:$G$27,6,0)</f>
        <v>3.401757367653961</v>
      </c>
      <c r="R513" s="105">
        <f>Q513*VLOOKUP(C513,MAPPING!$B$24:$H$27,7,0)</f>
        <v>5508.2615999999998</v>
      </c>
      <c r="S513" s="29">
        <f>VLOOKUP(H513,MAPPING!$B$3:$D$12,3,0)</f>
        <v>1100</v>
      </c>
      <c r="T513" s="67">
        <f t="shared" si="119"/>
        <v>0</v>
      </c>
      <c r="U513" s="75">
        <v>0</v>
      </c>
      <c r="V513" s="29">
        <f>(J513*VLOOKUP(M513/J513,MAPPING!$B$15:$C$22,2,10))</f>
        <v>550</v>
      </c>
      <c r="W513" s="100">
        <v>0</v>
      </c>
      <c r="X513" s="68">
        <f>IFERROR(IF($M513&lt;6.000001,0,VLOOKUP($M513,할증료!$B:$C,2,1)),0)</f>
        <v>0</v>
      </c>
      <c r="Y513" s="67">
        <v>0</v>
      </c>
      <c r="Z513" s="29">
        <f t="shared" si="118"/>
        <v>23858.261599999998</v>
      </c>
      <c r="AB513" s="1" t="s">
        <v>2926</v>
      </c>
      <c r="AC513" s="1" t="s">
        <v>131</v>
      </c>
      <c r="AD513" s="1" t="s">
        <v>2962</v>
      </c>
      <c r="AE513" s="1" t="s">
        <v>3027</v>
      </c>
      <c r="AF513" s="1" t="s">
        <v>862</v>
      </c>
      <c r="AG513" s="1" t="s">
        <v>863</v>
      </c>
      <c r="AH513" s="1">
        <v>30072</v>
      </c>
      <c r="AI513" s="1" t="s">
        <v>161</v>
      </c>
      <c r="AJ513" s="20">
        <v>1</v>
      </c>
      <c r="AK513" s="21">
        <v>1.5</v>
      </c>
      <c r="AL513" s="21">
        <v>2.1</v>
      </c>
      <c r="AM513" s="21">
        <v>2.1</v>
      </c>
      <c r="AN513" s="1" t="s">
        <v>54</v>
      </c>
      <c r="AO513" s="21">
        <v>74.27</v>
      </c>
      <c r="AP513" s="1" t="s">
        <v>49</v>
      </c>
      <c r="AQ513" s="1" t="s">
        <v>49</v>
      </c>
      <c r="AR513" s="1" t="s">
        <v>49</v>
      </c>
      <c r="AS513" s="1" t="s">
        <v>49</v>
      </c>
      <c r="AT513" s="1" t="s">
        <v>49</v>
      </c>
      <c r="AU513" s="1" t="s">
        <v>133</v>
      </c>
      <c r="AV513" s="1" t="s">
        <v>134</v>
      </c>
      <c r="AW513" s="1" t="s">
        <v>3028</v>
      </c>
      <c r="AX513" s="1" t="s">
        <v>47</v>
      </c>
      <c r="AY513" s="1" t="s">
        <v>50</v>
      </c>
      <c r="AZ513" s="1" t="s">
        <v>3029</v>
      </c>
      <c r="BA513" s="1" t="s">
        <v>3030</v>
      </c>
      <c r="BB513" s="1" t="s">
        <v>3030</v>
      </c>
      <c r="BC513" s="1" t="s">
        <v>250</v>
      </c>
      <c r="BD513" s="1" t="s">
        <v>220</v>
      </c>
      <c r="BE513" s="1" t="s">
        <v>135</v>
      </c>
      <c r="BF513" s="1" t="s">
        <v>52</v>
      </c>
      <c r="BG513" s="1" t="s">
        <v>53</v>
      </c>
      <c r="BH513" s="1" t="s">
        <v>47</v>
      </c>
      <c r="BI513" s="1" t="s">
        <v>159</v>
      </c>
    </row>
    <row r="514" spans="2:61" x14ac:dyDescent="0.25">
      <c r="B514" s="16">
        <f t="shared" si="120"/>
        <v>510</v>
      </c>
      <c r="C514" s="16" t="str">
        <f t="shared" si="121"/>
        <v>FRA</v>
      </c>
      <c r="D514" s="16" t="str">
        <f t="shared" si="122"/>
        <v>2025-08-21</v>
      </c>
      <c r="E514" s="16" t="str">
        <f t="shared" si="123"/>
        <v>18050214931</v>
      </c>
      <c r="F514" s="16" t="str">
        <f t="shared" si="124"/>
        <v>PDE026649320</v>
      </c>
      <c r="G514" s="16" t="str">
        <f t="shared" si="125"/>
        <v>김은하</v>
      </c>
      <c r="H514" s="16" t="str">
        <f t="shared" si="116"/>
        <v>일반(목록배제,Normal-Manifest Exception)</v>
      </c>
      <c r="I514" s="16">
        <f t="shared" si="126"/>
        <v>50.98</v>
      </c>
      <c r="J514" s="16">
        <f t="shared" si="127"/>
        <v>1</v>
      </c>
      <c r="K514" s="43">
        <f t="shared" si="128"/>
        <v>0.5</v>
      </c>
      <c r="L514" s="43">
        <f t="shared" si="129"/>
        <v>0.5</v>
      </c>
      <c r="M514" s="43">
        <f t="shared" si="129"/>
        <v>0.5</v>
      </c>
      <c r="N514" s="43">
        <f t="shared" si="117"/>
        <v>0.5</v>
      </c>
      <c r="O514" s="23" t="str">
        <f t="shared" si="130"/>
        <v>PDE026649320</v>
      </c>
      <c r="P514" s="51">
        <f>VLOOKUP(C514,MAPPING!$B$24:$G$27,2,0)+(N514-0.5)/0.5*VLOOKUP(C514,MAPPING!$B$24:$G$27,4,0)</f>
        <v>6900</v>
      </c>
      <c r="Q514" s="72">
        <f>VLOOKUP(C514,MAPPING!$B$24:$G$27,6,0)</f>
        <v>3.401757367653961</v>
      </c>
      <c r="R514" s="105">
        <f>Q514*VLOOKUP(C514,MAPPING!$B$24:$H$27,7,0)</f>
        <v>5508.2615999999998</v>
      </c>
      <c r="S514" s="29">
        <f>VLOOKUP(H514,MAPPING!$B$3:$D$12,3,0)</f>
        <v>1100</v>
      </c>
      <c r="T514" s="67">
        <f t="shared" si="119"/>
        <v>0</v>
      </c>
      <c r="U514" s="75">
        <v>0</v>
      </c>
      <c r="V514" s="29">
        <f>(J514*VLOOKUP(M514/J514,MAPPING!$B$15:$C$22,2,10))</f>
        <v>0</v>
      </c>
      <c r="W514" s="100">
        <v>0</v>
      </c>
      <c r="X514" s="68">
        <f>IFERROR(IF($M514&lt;6.000001,0,VLOOKUP($M514,할증료!$B:$C,2,1)),0)</f>
        <v>0</v>
      </c>
      <c r="Y514" s="67">
        <v>0</v>
      </c>
      <c r="Z514" s="29">
        <f t="shared" si="118"/>
        <v>13508.2616</v>
      </c>
      <c r="AB514" s="1" t="s">
        <v>2926</v>
      </c>
      <c r="AC514" s="1" t="s">
        <v>131</v>
      </c>
      <c r="AD514" s="1" t="s">
        <v>2962</v>
      </c>
      <c r="AE514" s="1" t="s">
        <v>3031</v>
      </c>
      <c r="AF514" s="1" t="s">
        <v>326</v>
      </c>
      <c r="AG514" s="1" t="s">
        <v>327</v>
      </c>
      <c r="AH514" s="1">
        <v>31163</v>
      </c>
      <c r="AI514" s="1" t="s">
        <v>47</v>
      </c>
      <c r="AJ514" s="20">
        <v>1</v>
      </c>
      <c r="AK514" s="21">
        <v>0.5</v>
      </c>
      <c r="AL514" s="21">
        <v>0.5</v>
      </c>
      <c r="AM514" s="21">
        <v>0.5</v>
      </c>
      <c r="AN514" s="1" t="s">
        <v>54</v>
      </c>
      <c r="AO514" s="21">
        <v>50.98</v>
      </c>
      <c r="AP514" s="1" t="s">
        <v>49</v>
      </c>
      <c r="AQ514" s="1" t="s">
        <v>49</v>
      </c>
      <c r="AR514" s="1" t="s">
        <v>49</v>
      </c>
      <c r="AS514" s="1" t="s">
        <v>49</v>
      </c>
      <c r="AT514" s="1" t="s">
        <v>49</v>
      </c>
      <c r="AU514" s="1" t="s">
        <v>133</v>
      </c>
      <c r="AV514" s="1" t="s">
        <v>134</v>
      </c>
      <c r="AW514" s="1" t="s">
        <v>188</v>
      </c>
      <c r="AX514" s="1" t="s">
        <v>47</v>
      </c>
      <c r="AY514" s="1" t="s">
        <v>50</v>
      </c>
      <c r="AZ514" s="1" t="s">
        <v>3032</v>
      </c>
      <c r="BA514" s="1" t="s">
        <v>3033</v>
      </c>
      <c r="BB514" s="1" t="s">
        <v>3033</v>
      </c>
      <c r="BC514" s="1" t="s">
        <v>250</v>
      </c>
      <c r="BD514" s="1" t="s">
        <v>220</v>
      </c>
      <c r="BE514" s="1" t="s">
        <v>135</v>
      </c>
      <c r="BF514" s="1" t="s">
        <v>52</v>
      </c>
      <c r="BG514" s="1" t="s">
        <v>53</v>
      </c>
      <c r="BH514" s="1" t="s">
        <v>47</v>
      </c>
      <c r="BI514" s="1" t="s">
        <v>159</v>
      </c>
    </row>
    <row r="515" spans="2:61" x14ac:dyDescent="0.25">
      <c r="B515" s="16">
        <f t="shared" si="120"/>
        <v>511</v>
      </c>
      <c r="C515" s="16" t="str">
        <f t="shared" si="121"/>
        <v>FRA</v>
      </c>
      <c r="D515" s="16" t="str">
        <f t="shared" si="122"/>
        <v>2025-08-21</v>
      </c>
      <c r="E515" s="16" t="str">
        <f t="shared" si="123"/>
        <v>18050214931</v>
      </c>
      <c r="F515" s="16" t="str">
        <f t="shared" si="124"/>
        <v>PDE026649319</v>
      </c>
      <c r="G515" s="16" t="str">
        <f t="shared" si="125"/>
        <v>염흥열</v>
      </c>
      <c r="H515" s="16" t="str">
        <f t="shared" si="116"/>
        <v>일반(목록배제,Normal-Manifest Exception)</v>
      </c>
      <c r="I515" s="16">
        <f t="shared" si="126"/>
        <v>67.900000000000006</v>
      </c>
      <c r="J515" s="16">
        <f t="shared" si="127"/>
        <v>1</v>
      </c>
      <c r="K515" s="43">
        <f t="shared" si="128"/>
        <v>0.5</v>
      </c>
      <c r="L515" s="43">
        <f t="shared" si="129"/>
        <v>0.5</v>
      </c>
      <c r="M515" s="43">
        <f t="shared" si="129"/>
        <v>0.5</v>
      </c>
      <c r="N515" s="43">
        <f t="shared" si="117"/>
        <v>0.5</v>
      </c>
      <c r="O515" s="23" t="str">
        <f t="shared" si="130"/>
        <v>PDE026649319</v>
      </c>
      <c r="P515" s="51">
        <f>VLOOKUP(C515,MAPPING!$B$24:$G$27,2,0)+(N515-0.5)/0.5*VLOOKUP(C515,MAPPING!$B$24:$G$27,4,0)</f>
        <v>6900</v>
      </c>
      <c r="Q515" s="72">
        <f>VLOOKUP(C515,MAPPING!$B$24:$G$27,6,0)</f>
        <v>3.401757367653961</v>
      </c>
      <c r="R515" s="105">
        <f>Q515*VLOOKUP(C515,MAPPING!$B$24:$H$27,7,0)</f>
        <v>5508.2615999999998</v>
      </c>
      <c r="S515" s="29">
        <f>VLOOKUP(H515,MAPPING!$B$3:$D$12,3,0)</f>
        <v>1100</v>
      </c>
      <c r="T515" s="67">
        <f t="shared" si="119"/>
        <v>0</v>
      </c>
      <c r="U515" s="75">
        <v>0</v>
      </c>
      <c r="V515" s="29">
        <f>(J515*VLOOKUP(M515/J515,MAPPING!$B$15:$C$22,2,10))</f>
        <v>0</v>
      </c>
      <c r="W515" s="100">
        <v>0</v>
      </c>
      <c r="X515" s="68">
        <f>IFERROR(IF($M515&lt;6.000001,0,VLOOKUP($M515,할증료!$B:$C,2,1)),0)</f>
        <v>0</v>
      </c>
      <c r="Y515" s="67">
        <v>0</v>
      </c>
      <c r="Z515" s="29">
        <f t="shared" si="118"/>
        <v>13508.2616</v>
      </c>
      <c r="AB515" s="1" t="s">
        <v>2926</v>
      </c>
      <c r="AC515" s="1" t="s">
        <v>131</v>
      </c>
      <c r="AD515" s="1" t="s">
        <v>2962</v>
      </c>
      <c r="AE515" s="1" t="s">
        <v>3034</v>
      </c>
      <c r="AF515" s="1" t="s">
        <v>298</v>
      </c>
      <c r="AG515" s="1" t="s">
        <v>299</v>
      </c>
      <c r="AH515" s="1">
        <v>5276</v>
      </c>
      <c r="AI515" s="1" t="s">
        <v>47</v>
      </c>
      <c r="AJ515" s="20">
        <v>1</v>
      </c>
      <c r="AK515" s="21">
        <v>0.5</v>
      </c>
      <c r="AL515" s="21">
        <v>0.5</v>
      </c>
      <c r="AM515" s="21">
        <v>0.5</v>
      </c>
      <c r="AN515" s="1" t="s">
        <v>54</v>
      </c>
      <c r="AO515" s="21">
        <v>67.900000000000006</v>
      </c>
      <c r="AP515" s="1" t="s">
        <v>49</v>
      </c>
      <c r="AQ515" s="1" t="s">
        <v>49</v>
      </c>
      <c r="AR515" s="1" t="s">
        <v>49</v>
      </c>
      <c r="AS515" s="1" t="s">
        <v>49</v>
      </c>
      <c r="AT515" s="1" t="s">
        <v>49</v>
      </c>
      <c r="AU515" s="1" t="s">
        <v>133</v>
      </c>
      <c r="AV515" s="1" t="s">
        <v>134</v>
      </c>
      <c r="AW515" s="1" t="s">
        <v>188</v>
      </c>
      <c r="AX515" s="1" t="s">
        <v>47</v>
      </c>
      <c r="AY515" s="1" t="s">
        <v>50</v>
      </c>
      <c r="AZ515" s="1" t="s">
        <v>3035</v>
      </c>
      <c r="BA515" s="1" t="s">
        <v>3036</v>
      </c>
      <c r="BB515" s="1" t="s">
        <v>3036</v>
      </c>
      <c r="BC515" s="1" t="s">
        <v>250</v>
      </c>
      <c r="BD515" s="1" t="s">
        <v>220</v>
      </c>
      <c r="BE515" s="1" t="s">
        <v>135</v>
      </c>
      <c r="BF515" s="1" t="s">
        <v>52</v>
      </c>
      <c r="BG515" s="1" t="s">
        <v>53</v>
      </c>
      <c r="BH515" s="1" t="s">
        <v>47</v>
      </c>
      <c r="BI515" s="1" t="s">
        <v>159</v>
      </c>
    </row>
    <row r="516" spans="2:61" x14ac:dyDescent="0.25">
      <c r="B516" s="16">
        <f t="shared" si="120"/>
        <v>512</v>
      </c>
      <c r="C516" s="16" t="str">
        <f t="shared" si="121"/>
        <v>FRA</v>
      </c>
      <c r="D516" s="16" t="str">
        <f t="shared" si="122"/>
        <v>2025-08-21</v>
      </c>
      <c r="E516" s="16" t="str">
        <f t="shared" si="123"/>
        <v>18050214931</v>
      </c>
      <c r="F516" s="16" t="str">
        <f t="shared" si="124"/>
        <v>PDE026649311</v>
      </c>
      <c r="G516" s="16" t="str">
        <f t="shared" si="125"/>
        <v>박경란</v>
      </c>
      <c r="H516" s="16" t="str">
        <f t="shared" ref="H516:H579" si="131">AN516</f>
        <v>일반(목록배제,Normal-Manifest Exception)</v>
      </c>
      <c r="I516" s="16">
        <f t="shared" si="126"/>
        <v>52.26</v>
      </c>
      <c r="J516" s="16">
        <f t="shared" si="127"/>
        <v>1</v>
      </c>
      <c r="K516" s="43">
        <f t="shared" si="128"/>
        <v>0.5</v>
      </c>
      <c r="L516" s="43">
        <f t="shared" si="129"/>
        <v>0.5</v>
      </c>
      <c r="M516" s="43">
        <f t="shared" si="129"/>
        <v>0.5</v>
      </c>
      <c r="N516" s="43">
        <f t="shared" ref="N516:N579" si="132">CEILING(M516,0.5)</f>
        <v>0.5</v>
      </c>
      <c r="O516" s="23" t="str">
        <f t="shared" si="130"/>
        <v>PDE026649311</v>
      </c>
      <c r="P516" s="51">
        <f>VLOOKUP(C516,MAPPING!$B$24:$G$27,2,0)+(N516-0.5)/0.5*VLOOKUP(C516,MAPPING!$B$24:$G$27,4,0)</f>
        <v>6900</v>
      </c>
      <c r="Q516" s="72">
        <f>VLOOKUP(C516,MAPPING!$B$24:$G$27,6,0)</f>
        <v>3.401757367653961</v>
      </c>
      <c r="R516" s="105">
        <f>Q516*VLOOKUP(C516,MAPPING!$B$24:$H$27,7,0)</f>
        <v>5508.2615999999998</v>
      </c>
      <c r="S516" s="29">
        <f>VLOOKUP(H516,MAPPING!$B$3:$D$12,3,0)</f>
        <v>1100</v>
      </c>
      <c r="T516" s="67">
        <f t="shared" si="119"/>
        <v>0</v>
      </c>
      <c r="U516" s="75">
        <v>0</v>
      </c>
      <c r="V516" s="29">
        <f>(J516*VLOOKUP(M516/J516,MAPPING!$B$15:$C$22,2,10))</f>
        <v>0</v>
      </c>
      <c r="W516" s="100">
        <v>0</v>
      </c>
      <c r="X516" s="68">
        <f>IFERROR(IF($M516&lt;6.000001,0,VLOOKUP($M516,할증료!$B:$C,2,1)),0)</f>
        <v>0</v>
      </c>
      <c r="Y516" s="67">
        <v>0</v>
      </c>
      <c r="Z516" s="29">
        <f t="shared" ref="Z516:Z579" si="133">SUM(R516:Y516)+P516</f>
        <v>13508.2616</v>
      </c>
      <c r="AB516" s="1" t="s">
        <v>2926</v>
      </c>
      <c r="AC516" s="1" t="s">
        <v>131</v>
      </c>
      <c r="AD516" s="1" t="s">
        <v>2962</v>
      </c>
      <c r="AE516" s="1" t="s">
        <v>3037</v>
      </c>
      <c r="AF516" s="1" t="s">
        <v>3038</v>
      </c>
      <c r="AG516" s="1" t="s">
        <v>3039</v>
      </c>
      <c r="AH516" s="1">
        <v>51445</v>
      </c>
      <c r="AI516" s="1" t="s">
        <v>47</v>
      </c>
      <c r="AJ516" s="20">
        <v>1</v>
      </c>
      <c r="AK516" s="21">
        <v>0.5</v>
      </c>
      <c r="AL516" s="21">
        <v>0.5</v>
      </c>
      <c r="AM516" s="21">
        <v>0.5</v>
      </c>
      <c r="AN516" s="1" t="s">
        <v>54</v>
      </c>
      <c r="AO516" s="21">
        <v>52.26</v>
      </c>
      <c r="AP516" s="1" t="s">
        <v>49</v>
      </c>
      <c r="AQ516" s="1" t="s">
        <v>49</v>
      </c>
      <c r="AR516" s="1" t="s">
        <v>49</v>
      </c>
      <c r="AS516" s="1" t="s">
        <v>49</v>
      </c>
      <c r="AT516" s="1" t="s">
        <v>49</v>
      </c>
      <c r="AU516" s="1" t="s">
        <v>133</v>
      </c>
      <c r="AV516" s="1" t="s">
        <v>134</v>
      </c>
      <c r="AW516" s="1" t="s">
        <v>195</v>
      </c>
      <c r="AX516" s="1" t="s">
        <v>47</v>
      </c>
      <c r="AY516" s="1" t="s">
        <v>50</v>
      </c>
      <c r="AZ516" s="1" t="s">
        <v>3040</v>
      </c>
      <c r="BA516" s="1" t="s">
        <v>3041</v>
      </c>
      <c r="BB516" s="1" t="s">
        <v>3041</v>
      </c>
      <c r="BC516" s="1" t="s">
        <v>250</v>
      </c>
      <c r="BD516" s="1" t="s">
        <v>220</v>
      </c>
      <c r="BE516" s="1" t="s">
        <v>135</v>
      </c>
      <c r="BF516" s="1" t="s">
        <v>52</v>
      </c>
      <c r="BG516" s="1" t="s">
        <v>53</v>
      </c>
      <c r="BH516" s="1" t="s">
        <v>47</v>
      </c>
      <c r="BI516" s="1" t="s">
        <v>159</v>
      </c>
    </row>
    <row r="517" spans="2:61" x14ac:dyDescent="0.25">
      <c r="B517" s="16">
        <f t="shared" si="120"/>
        <v>513</v>
      </c>
      <c r="C517" s="16" t="str">
        <f t="shared" si="121"/>
        <v>FRA</v>
      </c>
      <c r="D517" s="16" t="str">
        <f t="shared" si="122"/>
        <v>2025-08-21</v>
      </c>
      <c r="E517" s="16" t="str">
        <f t="shared" si="123"/>
        <v>18050214931</v>
      </c>
      <c r="F517" s="16" t="str">
        <f t="shared" si="124"/>
        <v>PDE026649294</v>
      </c>
      <c r="G517" s="16" t="str">
        <f t="shared" si="125"/>
        <v>박홍하</v>
      </c>
      <c r="H517" s="16" t="str">
        <f t="shared" si="131"/>
        <v>일반(목록배제,Normal-Manifest Exception)</v>
      </c>
      <c r="I517" s="16">
        <f t="shared" si="126"/>
        <v>34.869999999999997</v>
      </c>
      <c r="J517" s="16">
        <f t="shared" si="127"/>
        <v>1</v>
      </c>
      <c r="K517" s="43">
        <f t="shared" si="128"/>
        <v>0.5</v>
      </c>
      <c r="L517" s="43">
        <f t="shared" si="129"/>
        <v>0.5</v>
      </c>
      <c r="M517" s="43">
        <f t="shared" si="129"/>
        <v>0.5</v>
      </c>
      <c r="N517" s="43">
        <f t="shared" si="132"/>
        <v>0.5</v>
      </c>
      <c r="O517" s="23" t="str">
        <f t="shared" si="130"/>
        <v>PDE026649294</v>
      </c>
      <c r="P517" s="51">
        <f>VLOOKUP(C517,MAPPING!$B$24:$G$27,2,0)+(N517-0.5)/0.5*VLOOKUP(C517,MAPPING!$B$24:$G$27,4,0)</f>
        <v>6900</v>
      </c>
      <c r="Q517" s="72">
        <f>VLOOKUP(C517,MAPPING!$B$24:$G$27,6,0)</f>
        <v>3.401757367653961</v>
      </c>
      <c r="R517" s="105">
        <f>Q517*VLOOKUP(C517,MAPPING!$B$24:$H$27,7,0)</f>
        <v>5508.2615999999998</v>
      </c>
      <c r="S517" s="29">
        <f>VLOOKUP(H517,MAPPING!$B$3:$D$12,3,0)</f>
        <v>1100</v>
      </c>
      <c r="T517" s="67">
        <f t="shared" ref="T517:T580" si="134">2500*(J517-1)</f>
        <v>0</v>
      </c>
      <c r="U517" s="75">
        <v>0</v>
      </c>
      <c r="V517" s="29">
        <f>(J517*VLOOKUP(M517/J517,MAPPING!$B$15:$C$22,2,10))</f>
        <v>0</v>
      </c>
      <c r="W517" s="100">
        <v>0</v>
      </c>
      <c r="X517" s="68">
        <f>IFERROR(IF($M517&lt;6.000001,0,VLOOKUP($M517,할증료!$B:$C,2,1)),0)</f>
        <v>0</v>
      </c>
      <c r="Y517" s="67">
        <v>0</v>
      </c>
      <c r="Z517" s="29">
        <f t="shared" si="133"/>
        <v>13508.2616</v>
      </c>
      <c r="AB517" s="1" t="s">
        <v>2926</v>
      </c>
      <c r="AC517" s="1" t="s">
        <v>131</v>
      </c>
      <c r="AD517" s="1" t="s">
        <v>2962</v>
      </c>
      <c r="AE517" s="1" t="s">
        <v>3042</v>
      </c>
      <c r="AF517" s="1" t="s">
        <v>3043</v>
      </c>
      <c r="AG517" s="1" t="s">
        <v>3044</v>
      </c>
      <c r="AH517" s="1">
        <v>57716</v>
      </c>
      <c r="AI517" s="1" t="s">
        <v>47</v>
      </c>
      <c r="AJ517" s="20">
        <v>1</v>
      </c>
      <c r="AK517" s="21">
        <v>0.5</v>
      </c>
      <c r="AL517" s="21">
        <v>0.5</v>
      </c>
      <c r="AM517" s="21">
        <v>0.5</v>
      </c>
      <c r="AN517" s="1" t="s">
        <v>54</v>
      </c>
      <c r="AO517" s="21">
        <v>34.869999999999997</v>
      </c>
      <c r="AP517" s="1" t="s">
        <v>49</v>
      </c>
      <c r="AQ517" s="1" t="s">
        <v>49</v>
      </c>
      <c r="AR517" s="1" t="s">
        <v>49</v>
      </c>
      <c r="AS517" s="1" t="s">
        <v>49</v>
      </c>
      <c r="AT517" s="1" t="s">
        <v>49</v>
      </c>
      <c r="AU517" s="1" t="s">
        <v>133</v>
      </c>
      <c r="AV517" s="1" t="s">
        <v>134</v>
      </c>
      <c r="AW517" s="1" t="s">
        <v>195</v>
      </c>
      <c r="AX517" s="1" t="s">
        <v>47</v>
      </c>
      <c r="AY517" s="1" t="s">
        <v>50</v>
      </c>
      <c r="AZ517" s="1" t="s">
        <v>3045</v>
      </c>
      <c r="BA517" s="1" t="s">
        <v>3046</v>
      </c>
      <c r="BB517" s="1" t="s">
        <v>3046</v>
      </c>
      <c r="BC517" s="1" t="s">
        <v>250</v>
      </c>
      <c r="BD517" s="1" t="s">
        <v>220</v>
      </c>
      <c r="BE517" s="1" t="s">
        <v>135</v>
      </c>
      <c r="BF517" s="1" t="s">
        <v>52</v>
      </c>
      <c r="BG517" s="1" t="s">
        <v>53</v>
      </c>
      <c r="BH517" s="1" t="s">
        <v>47</v>
      </c>
      <c r="BI517" s="1" t="s">
        <v>159</v>
      </c>
    </row>
    <row r="518" spans="2:61" x14ac:dyDescent="0.25">
      <c r="B518" s="16">
        <f t="shared" ref="B518:B581" si="135">B517+1</f>
        <v>514</v>
      </c>
      <c r="C518" s="16" t="str">
        <f t="shared" ref="C518:C581" si="136">AC518</f>
        <v>FRA</v>
      </c>
      <c r="D518" s="16" t="str">
        <f t="shared" ref="D518:D581" si="137">AB518</f>
        <v>2025-08-21</v>
      </c>
      <c r="E518" s="16" t="str">
        <f t="shared" ref="E518:E581" si="138">AD518</f>
        <v>18050214931</v>
      </c>
      <c r="F518" s="16" t="str">
        <f t="shared" ref="F518:F581" si="139">AE518</f>
        <v>PDE026649287</v>
      </c>
      <c r="G518" s="16" t="str">
        <f t="shared" ref="G518:G581" si="140">AF518</f>
        <v>마성현</v>
      </c>
      <c r="H518" s="16" t="str">
        <f t="shared" si="131"/>
        <v>목록(Manifest)</v>
      </c>
      <c r="I518" s="16">
        <f t="shared" ref="I518:I581" si="141">AO518</f>
        <v>60.92</v>
      </c>
      <c r="J518" s="16">
        <f t="shared" ref="J518:J581" si="142">AJ518</f>
        <v>1</v>
      </c>
      <c r="K518" s="43">
        <f t="shared" ref="K518:K581" si="143">AK518</f>
        <v>0.5</v>
      </c>
      <c r="L518" s="43">
        <f t="shared" ref="L518:M581" si="144">AL518</f>
        <v>0.5</v>
      </c>
      <c r="M518" s="43">
        <f t="shared" si="144"/>
        <v>0.5</v>
      </c>
      <c r="N518" s="43">
        <f t="shared" si="132"/>
        <v>0.5</v>
      </c>
      <c r="O518" s="23" t="str">
        <f t="shared" ref="O518:O581" si="145">AE518</f>
        <v>PDE026649287</v>
      </c>
      <c r="P518" s="51">
        <f>VLOOKUP(C518,MAPPING!$B$24:$G$27,2,0)+(N518-0.5)/0.5*VLOOKUP(C518,MAPPING!$B$24:$G$27,4,0)</f>
        <v>6900</v>
      </c>
      <c r="Q518" s="72">
        <f>VLOOKUP(C518,MAPPING!$B$24:$G$27,6,0)</f>
        <v>3.401757367653961</v>
      </c>
      <c r="R518" s="105">
        <f>Q518*VLOOKUP(C518,MAPPING!$B$24:$H$27,7,0)</f>
        <v>5508.2615999999998</v>
      </c>
      <c r="S518" s="29">
        <f>VLOOKUP(H518,MAPPING!$B$3:$D$12,3,0)</f>
        <v>0</v>
      </c>
      <c r="T518" s="67">
        <f t="shared" si="134"/>
        <v>0</v>
      </c>
      <c r="U518" s="75">
        <v>0</v>
      </c>
      <c r="V518" s="29">
        <f>(J518*VLOOKUP(M518/J518,MAPPING!$B$15:$C$22,2,10))</f>
        <v>0</v>
      </c>
      <c r="W518" s="100">
        <v>0</v>
      </c>
      <c r="X518" s="68">
        <f>IFERROR(IF($M518&lt;6.000001,0,VLOOKUP($M518,할증료!$B:$C,2,1)),0)</f>
        <v>0</v>
      </c>
      <c r="Y518" s="67">
        <v>0</v>
      </c>
      <c r="Z518" s="29">
        <f t="shared" si="133"/>
        <v>12408.2616</v>
      </c>
      <c r="AB518" s="1" t="s">
        <v>2926</v>
      </c>
      <c r="AC518" s="1" t="s">
        <v>131</v>
      </c>
      <c r="AD518" s="1" t="s">
        <v>2962</v>
      </c>
      <c r="AE518" s="1" t="s">
        <v>3047</v>
      </c>
      <c r="AF518" s="1" t="s">
        <v>3048</v>
      </c>
      <c r="AG518" s="1" t="s">
        <v>3049</v>
      </c>
      <c r="AH518" s="1">
        <v>11913</v>
      </c>
      <c r="AI518" s="1" t="s">
        <v>47</v>
      </c>
      <c r="AJ518" s="20">
        <v>1</v>
      </c>
      <c r="AK518" s="21">
        <v>0.5</v>
      </c>
      <c r="AL518" s="21">
        <v>0.5</v>
      </c>
      <c r="AM518" s="21">
        <v>0.5</v>
      </c>
      <c r="AN518" s="1" t="s">
        <v>48</v>
      </c>
      <c r="AO518" s="21">
        <v>60.92</v>
      </c>
      <c r="AP518" s="1" t="s">
        <v>49</v>
      </c>
      <c r="AQ518" s="1" t="s">
        <v>49</v>
      </c>
      <c r="AR518" s="1" t="s">
        <v>49</v>
      </c>
      <c r="AS518" s="1" t="s">
        <v>49</v>
      </c>
      <c r="AT518" s="1" t="s">
        <v>49</v>
      </c>
      <c r="AU518" s="1" t="s">
        <v>133</v>
      </c>
      <c r="AV518" s="1" t="s">
        <v>134</v>
      </c>
      <c r="AW518" s="1" t="s">
        <v>3050</v>
      </c>
      <c r="AX518" s="1" t="s">
        <v>47</v>
      </c>
      <c r="AY518" s="1" t="s">
        <v>50</v>
      </c>
      <c r="AZ518" s="1" t="s">
        <v>3051</v>
      </c>
      <c r="BA518" s="1" t="s">
        <v>3052</v>
      </c>
      <c r="BB518" s="1" t="s">
        <v>3052</v>
      </c>
      <c r="BC518" s="1" t="s">
        <v>250</v>
      </c>
      <c r="BD518" s="1" t="s">
        <v>220</v>
      </c>
      <c r="BE518" s="1" t="s">
        <v>135</v>
      </c>
      <c r="BF518" s="1" t="s">
        <v>52</v>
      </c>
      <c r="BG518" s="1" t="s">
        <v>53</v>
      </c>
      <c r="BH518" s="1" t="s">
        <v>47</v>
      </c>
      <c r="BI518" s="1" t="s">
        <v>159</v>
      </c>
    </row>
    <row r="519" spans="2:61" x14ac:dyDescent="0.25">
      <c r="B519" s="16">
        <f t="shared" si="135"/>
        <v>515</v>
      </c>
      <c r="C519" s="16" t="str">
        <f t="shared" si="136"/>
        <v>FRA</v>
      </c>
      <c r="D519" s="16" t="str">
        <f t="shared" si="137"/>
        <v>2025-08-21</v>
      </c>
      <c r="E519" s="16" t="str">
        <f t="shared" si="138"/>
        <v>18050214931</v>
      </c>
      <c r="F519" s="16" t="str">
        <f t="shared" si="139"/>
        <v>PDE026649262</v>
      </c>
      <c r="G519" s="16" t="str">
        <f t="shared" si="140"/>
        <v>고태식</v>
      </c>
      <c r="H519" s="16" t="str">
        <f t="shared" si="131"/>
        <v>목록(Manifest)</v>
      </c>
      <c r="I519" s="16">
        <f t="shared" si="141"/>
        <v>15.1</v>
      </c>
      <c r="J519" s="16">
        <f t="shared" si="142"/>
        <v>1</v>
      </c>
      <c r="K519" s="43">
        <f t="shared" si="143"/>
        <v>0.5</v>
      </c>
      <c r="L519" s="43">
        <f t="shared" si="144"/>
        <v>0.7</v>
      </c>
      <c r="M519" s="43">
        <f t="shared" si="144"/>
        <v>0.7</v>
      </c>
      <c r="N519" s="43">
        <f t="shared" si="132"/>
        <v>1</v>
      </c>
      <c r="O519" s="23" t="str">
        <f t="shared" si="145"/>
        <v>PDE026649262</v>
      </c>
      <c r="P519" s="51">
        <f>VLOOKUP(C519,MAPPING!$B$24:$G$27,2,0)+(N519-0.5)/0.5*VLOOKUP(C519,MAPPING!$B$24:$G$27,4,0)</f>
        <v>9350</v>
      </c>
      <c r="Q519" s="72">
        <f>VLOOKUP(C519,MAPPING!$B$24:$G$27,6,0)</f>
        <v>3.401757367653961</v>
      </c>
      <c r="R519" s="105">
        <f>Q519*VLOOKUP(C519,MAPPING!$B$24:$H$27,7,0)</f>
        <v>5508.2615999999998</v>
      </c>
      <c r="S519" s="29">
        <f>VLOOKUP(H519,MAPPING!$B$3:$D$12,3,0)</f>
        <v>0</v>
      </c>
      <c r="T519" s="67">
        <f t="shared" si="134"/>
        <v>0</v>
      </c>
      <c r="U519" s="75">
        <v>0</v>
      </c>
      <c r="V519" s="29">
        <f>(J519*VLOOKUP(M519/J519,MAPPING!$B$15:$C$22,2,10))</f>
        <v>0</v>
      </c>
      <c r="W519" s="100">
        <v>0</v>
      </c>
      <c r="X519" s="68">
        <f>IFERROR(IF($M519&lt;6.000001,0,VLOOKUP($M519,할증료!$B:$C,2,1)),0)</f>
        <v>0</v>
      </c>
      <c r="Y519" s="67">
        <v>0</v>
      </c>
      <c r="Z519" s="29">
        <f t="shared" si="133"/>
        <v>14858.2616</v>
      </c>
      <c r="AB519" s="1" t="s">
        <v>2926</v>
      </c>
      <c r="AC519" s="1" t="s">
        <v>131</v>
      </c>
      <c r="AD519" s="1" t="s">
        <v>2962</v>
      </c>
      <c r="AE519" s="1" t="s">
        <v>3053</v>
      </c>
      <c r="AF519" s="1" t="s">
        <v>3054</v>
      </c>
      <c r="AG519" s="1" t="s">
        <v>3055</v>
      </c>
      <c r="AH519" s="1">
        <v>44256</v>
      </c>
      <c r="AI519" s="1" t="s">
        <v>47</v>
      </c>
      <c r="AJ519" s="20">
        <v>1</v>
      </c>
      <c r="AK519" s="21">
        <v>0.5</v>
      </c>
      <c r="AL519" s="21">
        <v>0.7</v>
      </c>
      <c r="AM519" s="21">
        <v>0.7</v>
      </c>
      <c r="AN519" s="1" t="s">
        <v>48</v>
      </c>
      <c r="AO519" s="21">
        <v>15.1</v>
      </c>
      <c r="AP519" s="1" t="s">
        <v>49</v>
      </c>
      <c r="AQ519" s="1" t="s">
        <v>49</v>
      </c>
      <c r="AR519" s="1" t="s">
        <v>49</v>
      </c>
      <c r="AS519" s="1" t="s">
        <v>49</v>
      </c>
      <c r="AT519" s="1" t="s">
        <v>49</v>
      </c>
      <c r="AU519" s="1" t="s">
        <v>133</v>
      </c>
      <c r="AV519" s="1" t="s">
        <v>134</v>
      </c>
      <c r="AW519" s="1" t="s">
        <v>3056</v>
      </c>
      <c r="AX519" s="1" t="s">
        <v>47</v>
      </c>
      <c r="AY519" s="1" t="s">
        <v>50</v>
      </c>
      <c r="AZ519" s="1" t="s">
        <v>3057</v>
      </c>
      <c r="BA519" s="1" t="s">
        <v>3058</v>
      </c>
      <c r="BB519" s="1" t="s">
        <v>3058</v>
      </c>
      <c r="BC519" s="1" t="s">
        <v>250</v>
      </c>
      <c r="BD519" s="1" t="s">
        <v>220</v>
      </c>
      <c r="BE519" s="1" t="s">
        <v>135</v>
      </c>
      <c r="BF519" s="1" t="s">
        <v>52</v>
      </c>
      <c r="BG519" s="1" t="s">
        <v>53</v>
      </c>
      <c r="BH519" s="1" t="s">
        <v>47</v>
      </c>
      <c r="BI519" s="1" t="s">
        <v>159</v>
      </c>
    </row>
    <row r="520" spans="2:61" x14ac:dyDescent="0.25">
      <c r="B520" s="16">
        <f t="shared" si="135"/>
        <v>516</v>
      </c>
      <c r="C520" s="16" t="str">
        <f t="shared" si="136"/>
        <v>FRA</v>
      </c>
      <c r="D520" s="16" t="str">
        <f t="shared" si="137"/>
        <v>2025-08-21</v>
      </c>
      <c r="E520" s="16" t="str">
        <f t="shared" si="138"/>
        <v>18050214931</v>
      </c>
      <c r="F520" s="16" t="str">
        <f t="shared" si="139"/>
        <v>PDE026649396</v>
      </c>
      <c r="G520" s="16" t="str">
        <f t="shared" si="140"/>
        <v>장은희</v>
      </c>
      <c r="H520" s="16" t="str">
        <f t="shared" si="131"/>
        <v>일반(목록배제,Normal-Manifest Exception)</v>
      </c>
      <c r="I520" s="16">
        <f t="shared" si="141"/>
        <v>24.78</v>
      </c>
      <c r="J520" s="16">
        <f t="shared" si="142"/>
        <v>1</v>
      </c>
      <c r="K520" s="43">
        <f t="shared" si="143"/>
        <v>0.5</v>
      </c>
      <c r="L520" s="43">
        <f t="shared" si="144"/>
        <v>0.5</v>
      </c>
      <c r="M520" s="43">
        <f t="shared" si="144"/>
        <v>0.5</v>
      </c>
      <c r="N520" s="43">
        <f t="shared" si="132"/>
        <v>0.5</v>
      </c>
      <c r="O520" s="23" t="str">
        <f t="shared" si="145"/>
        <v>PDE026649396</v>
      </c>
      <c r="P520" s="51">
        <f>VLOOKUP(C520,MAPPING!$B$24:$G$27,2,0)+(N520-0.5)/0.5*VLOOKUP(C520,MAPPING!$B$24:$G$27,4,0)</f>
        <v>6900</v>
      </c>
      <c r="Q520" s="72">
        <f>VLOOKUP(C520,MAPPING!$B$24:$G$27,6,0)</f>
        <v>3.401757367653961</v>
      </c>
      <c r="R520" s="105">
        <f>Q520*VLOOKUP(C520,MAPPING!$B$24:$H$27,7,0)</f>
        <v>5508.2615999999998</v>
      </c>
      <c r="S520" s="29">
        <f>VLOOKUP(H520,MAPPING!$B$3:$D$12,3,0)</f>
        <v>1100</v>
      </c>
      <c r="T520" s="67">
        <f t="shared" si="134"/>
        <v>0</v>
      </c>
      <c r="U520" s="75">
        <v>0</v>
      </c>
      <c r="V520" s="29">
        <f>(J520*VLOOKUP(M520/J520,MAPPING!$B$15:$C$22,2,10))</f>
        <v>0</v>
      </c>
      <c r="W520" s="100">
        <v>0</v>
      </c>
      <c r="X520" s="68">
        <f>IFERROR(IF($M520&lt;6.000001,0,VLOOKUP($M520,할증료!$B:$C,2,1)),0)</f>
        <v>0</v>
      </c>
      <c r="Y520" s="67">
        <v>0</v>
      </c>
      <c r="Z520" s="29">
        <f t="shared" si="133"/>
        <v>13508.2616</v>
      </c>
      <c r="AB520" s="1" t="s">
        <v>2926</v>
      </c>
      <c r="AC520" s="1" t="s">
        <v>131</v>
      </c>
      <c r="AD520" s="1" t="s">
        <v>2962</v>
      </c>
      <c r="AE520" s="1" t="s">
        <v>3059</v>
      </c>
      <c r="AF520" s="1" t="s">
        <v>1777</v>
      </c>
      <c r="AG520" s="1" t="s">
        <v>1778</v>
      </c>
      <c r="AH520" s="1">
        <v>63588</v>
      </c>
      <c r="AI520" s="1" t="s">
        <v>47</v>
      </c>
      <c r="AJ520" s="20">
        <v>1</v>
      </c>
      <c r="AK520" s="21">
        <v>0.5</v>
      </c>
      <c r="AL520" s="21">
        <v>0.5</v>
      </c>
      <c r="AM520" s="21">
        <v>0.5</v>
      </c>
      <c r="AN520" s="1" t="s">
        <v>54</v>
      </c>
      <c r="AO520" s="21">
        <v>24.78</v>
      </c>
      <c r="AP520" s="1" t="s">
        <v>49</v>
      </c>
      <c r="AQ520" s="1" t="s">
        <v>49</v>
      </c>
      <c r="AR520" s="1" t="s">
        <v>49</v>
      </c>
      <c r="AS520" s="1" t="s">
        <v>49</v>
      </c>
      <c r="AT520" s="1" t="s">
        <v>49</v>
      </c>
      <c r="AU520" s="1" t="s">
        <v>133</v>
      </c>
      <c r="AV520" s="1" t="s">
        <v>134</v>
      </c>
      <c r="AW520" s="1" t="s">
        <v>188</v>
      </c>
      <c r="AX520" s="1" t="s">
        <v>47</v>
      </c>
      <c r="AY520" s="1" t="s">
        <v>50</v>
      </c>
      <c r="AZ520" s="1" t="s">
        <v>3060</v>
      </c>
      <c r="BA520" s="1" t="s">
        <v>3061</v>
      </c>
      <c r="BB520" s="1" t="s">
        <v>3061</v>
      </c>
      <c r="BC520" s="1" t="s">
        <v>250</v>
      </c>
      <c r="BD520" s="1" t="s">
        <v>220</v>
      </c>
      <c r="BE520" s="1" t="s">
        <v>135</v>
      </c>
      <c r="BF520" s="1" t="s">
        <v>52</v>
      </c>
      <c r="BG520" s="1" t="s">
        <v>53</v>
      </c>
      <c r="BH520" s="1" t="s">
        <v>47</v>
      </c>
      <c r="BI520" s="1" t="s">
        <v>159</v>
      </c>
    </row>
    <row r="521" spans="2:61" x14ac:dyDescent="0.25">
      <c r="B521" s="16">
        <f t="shared" si="135"/>
        <v>517</v>
      </c>
      <c r="C521" s="16" t="str">
        <f t="shared" si="136"/>
        <v>LHR</v>
      </c>
      <c r="D521" s="16" t="str">
        <f t="shared" si="137"/>
        <v>2025-08-21</v>
      </c>
      <c r="E521" s="16" t="str">
        <f t="shared" si="138"/>
        <v>99431913803</v>
      </c>
      <c r="F521" s="16" t="str">
        <f t="shared" si="139"/>
        <v>PGB026518478</v>
      </c>
      <c r="G521" s="16" t="str">
        <f t="shared" si="140"/>
        <v>이영주</v>
      </c>
      <c r="H521" s="16" t="str">
        <f t="shared" si="131"/>
        <v>목록(Manifest)</v>
      </c>
      <c r="I521" s="16">
        <f t="shared" si="141"/>
        <v>24.27</v>
      </c>
      <c r="J521" s="16">
        <f t="shared" si="142"/>
        <v>1</v>
      </c>
      <c r="K521" s="43">
        <f t="shared" si="143"/>
        <v>0.26</v>
      </c>
      <c r="L521" s="43">
        <f t="shared" si="144"/>
        <v>0.1</v>
      </c>
      <c r="M521" s="43">
        <f t="shared" si="144"/>
        <v>0.3</v>
      </c>
      <c r="N521" s="43">
        <f t="shared" si="132"/>
        <v>0.5</v>
      </c>
      <c r="O521" s="23" t="str">
        <f t="shared" si="145"/>
        <v>PGB026518478</v>
      </c>
      <c r="P521" s="51">
        <f>VLOOKUP(C521,MAPPING!$B$24:$G$27,2,0)+(N521-0.5)/0.5*VLOOKUP(C521,MAPPING!$B$24:$G$27,4,0)</f>
        <v>7260</v>
      </c>
      <c r="Q521" s="72">
        <f>VLOOKUP(C521,MAPPING!$B$24:$G$27,6,0)</f>
        <v>4.0719439987913404</v>
      </c>
      <c r="R521" s="105">
        <f>Q521*VLOOKUP(C521,MAPPING!$B$24:$H$27,7,0)</f>
        <v>5659.8799999999992</v>
      </c>
      <c r="S521" s="29">
        <f>VLOOKUP(H521,MAPPING!$B$3:$D$12,3,0)</f>
        <v>0</v>
      </c>
      <c r="T521" s="67">
        <f t="shared" si="134"/>
        <v>0</v>
      </c>
      <c r="U521" s="75">
        <v>0</v>
      </c>
      <c r="V521" s="29">
        <f>(J521*VLOOKUP(M521/J521,MAPPING!$B$15:$C$22,2,10))</f>
        <v>0</v>
      </c>
      <c r="W521" s="100">
        <v>0</v>
      </c>
      <c r="X521" s="68">
        <f>IFERROR(IF($M521&lt;6.000001,0,VLOOKUP($M521,할증료!$B:$C,2,1)),0)</f>
        <v>0</v>
      </c>
      <c r="Y521" s="67">
        <v>0</v>
      </c>
      <c r="Z521" s="29">
        <f t="shared" si="133"/>
        <v>12919.88</v>
      </c>
      <c r="AB521" s="1" t="s">
        <v>2926</v>
      </c>
      <c r="AC521" s="1" t="s">
        <v>137</v>
      </c>
      <c r="AD521" s="1" t="s">
        <v>3062</v>
      </c>
      <c r="AE521" s="1" t="s">
        <v>3063</v>
      </c>
      <c r="AF521" s="1" t="s">
        <v>3064</v>
      </c>
      <c r="AG521" s="1" t="s">
        <v>3065</v>
      </c>
      <c r="AH521" s="1">
        <v>1761</v>
      </c>
      <c r="AI521" s="1" t="s">
        <v>47</v>
      </c>
      <c r="AJ521" s="20">
        <v>1</v>
      </c>
      <c r="AK521" s="21">
        <v>0.26</v>
      </c>
      <c r="AL521" s="21">
        <v>0.1</v>
      </c>
      <c r="AM521" s="21">
        <v>0.3</v>
      </c>
      <c r="AN521" s="1" t="s">
        <v>48</v>
      </c>
      <c r="AO521" s="21">
        <v>24.27</v>
      </c>
      <c r="AP521" s="1" t="s">
        <v>49</v>
      </c>
      <c r="AQ521" s="1" t="s">
        <v>49</v>
      </c>
      <c r="AR521" s="1" t="s">
        <v>49</v>
      </c>
      <c r="AS521" s="1" t="s">
        <v>49</v>
      </c>
      <c r="AT521" s="1" t="s">
        <v>49</v>
      </c>
      <c r="AU521" s="1" t="s">
        <v>138</v>
      </c>
      <c r="AV521" s="1" t="s">
        <v>139</v>
      </c>
      <c r="AW521" s="1" t="s">
        <v>233</v>
      </c>
      <c r="AX521" s="1" t="s">
        <v>47</v>
      </c>
      <c r="AY521" s="1" t="s">
        <v>50</v>
      </c>
      <c r="AZ521" s="1" t="s">
        <v>3066</v>
      </c>
      <c r="BA521" s="1" t="s">
        <v>3067</v>
      </c>
      <c r="BB521" s="1" t="s">
        <v>3067</v>
      </c>
      <c r="BC521" s="1" t="s">
        <v>140</v>
      </c>
      <c r="BD521" s="1" t="s">
        <v>693</v>
      </c>
      <c r="BE521" s="1" t="s">
        <v>179</v>
      </c>
      <c r="BF521" s="1" t="s">
        <v>52</v>
      </c>
      <c r="BG521" s="1" t="s">
        <v>53</v>
      </c>
      <c r="BH521" s="1" t="s">
        <v>47</v>
      </c>
      <c r="BI521" s="1" t="s">
        <v>159</v>
      </c>
    </row>
    <row r="522" spans="2:61" x14ac:dyDescent="0.25">
      <c r="B522" s="16">
        <f t="shared" si="135"/>
        <v>518</v>
      </c>
      <c r="C522" s="16" t="str">
        <f t="shared" si="136"/>
        <v>LHR</v>
      </c>
      <c r="D522" s="16" t="str">
        <f t="shared" si="137"/>
        <v>2025-08-21</v>
      </c>
      <c r="E522" s="16" t="str">
        <f t="shared" si="138"/>
        <v>99431913803</v>
      </c>
      <c r="F522" s="16" t="str">
        <f t="shared" si="139"/>
        <v>PGB026517111</v>
      </c>
      <c r="G522" s="16" t="str">
        <f t="shared" si="140"/>
        <v>지선우</v>
      </c>
      <c r="H522" s="16" t="str">
        <f t="shared" si="131"/>
        <v>간이(Simple)</v>
      </c>
      <c r="I522" s="16">
        <f t="shared" si="141"/>
        <v>150.13999999999999</v>
      </c>
      <c r="J522" s="16">
        <f t="shared" si="142"/>
        <v>1</v>
      </c>
      <c r="K522" s="43">
        <f t="shared" si="143"/>
        <v>0.75</v>
      </c>
      <c r="L522" s="43">
        <f t="shared" si="144"/>
        <v>1.3</v>
      </c>
      <c r="M522" s="43">
        <f t="shared" si="144"/>
        <v>1.3</v>
      </c>
      <c r="N522" s="43">
        <f t="shared" si="132"/>
        <v>1.5</v>
      </c>
      <c r="O522" s="23" t="str">
        <f t="shared" si="145"/>
        <v>PGB026517111</v>
      </c>
      <c r="P522" s="51">
        <f>VLOOKUP(C522,MAPPING!$B$24:$G$27,2,0)+(N522-0.5)/0.5*VLOOKUP(C522,MAPPING!$B$24:$G$27,4,0)</f>
        <v>12160</v>
      </c>
      <c r="Q522" s="72">
        <f>VLOOKUP(C522,MAPPING!$B$24:$G$27,6,0)</f>
        <v>4.0719439987913404</v>
      </c>
      <c r="R522" s="105">
        <f>Q522*VLOOKUP(C522,MAPPING!$B$24:$H$27,7,0)</f>
        <v>5659.8799999999992</v>
      </c>
      <c r="S522" s="29">
        <f>VLOOKUP(H522,MAPPING!$B$3:$D$12,3,0)</f>
        <v>1100</v>
      </c>
      <c r="T522" s="67">
        <f t="shared" si="134"/>
        <v>0</v>
      </c>
      <c r="U522" s="75">
        <v>0</v>
      </c>
      <c r="V522" s="29">
        <f>(J522*VLOOKUP(M522/J522,MAPPING!$B$15:$C$22,2,10))</f>
        <v>0</v>
      </c>
      <c r="W522" s="100">
        <v>0</v>
      </c>
      <c r="X522" s="68">
        <f>IFERROR(IF($M522&lt;6.000001,0,VLOOKUP($M522,할증료!$B:$C,2,1)),0)</f>
        <v>0</v>
      </c>
      <c r="Y522" s="67">
        <v>0</v>
      </c>
      <c r="Z522" s="29">
        <f t="shared" si="133"/>
        <v>18919.879999999997</v>
      </c>
      <c r="AB522" s="1" t="s">
        <v>2926</v>
      </c>
      <c r="AC522" s="1" t="s">
        <v>137</v>
      </c>
      <c r="AD522" s="1" t="s">
        <v>3062</v>
      </c>
      <c r="AE522" s="1" t="s">
        <v>3068</v>
      </c>
      <c r="AF522" s="1" t="s">
        <v>3069</v>
      </c>
      <c r="AG522" s="1" t="s">
        <v>3070</v>
      </c>
      <c r="AH522" s="1">
        <v>16336</v>
      </c>
      <c r="AI522" s="1" t="s">
        <v>47</v>
      </c>
      <c r="AJ522" s="20">
        <v>1</v>
      </c>
      <c r="AK522" s="21">
        <v>0.75</v>
      </c>
      <c r="AL522" s="21">
        <v>1.3</v>
      </c>
      <c r="AM522" s="21">
        <v>1.3</v>
      </c>
      <c r="AN522" s="1" t="s">
        <v>56</v>
      </c>
      <c r="AO522" s="21">
        <v>150.13999999999999</v>
      </c>
      <c r="AP522" s="1" t="s">
        <v>49</v>
      </c>
      <c r="AQ522" s="1" t="s">
        <v>49</v>
      </c>
      <c r="AR522" s="1" t="s">
        <v>49</v>
      </c>
      <c r="AS522" s="1" t="s">
        <v>49</v>
      </c>
      <c r="AT522" s="1" t="s">
        <v>49</v>
      </c>
      <c r="AU522" s="1" t="s">
        <v>138</v>
      </c>
      <c r="AV522" s="1" t="s">
        <v>139</v>
      </c>
      <c r="AW522" s="1" t="s">
        <v>3071</v>
      </c>
      <c r="AX522" s="1" t="s">
        <v>47</v>
      </c>
      <c r="AY522" s="1" t="s">
        <v>50</v>
      </c>
      <c r="AZ522" s="1" t="s">
        <v>3072</v>
      </c>
      <c r="BA522" s="1" t="s">
        <v>3073</v>
      </c>
      <c r="BB522" s="1" t="s">
        <v>3073</v>
      </c>
      <c r="BC522" s="1" t="s">
        <v>140</v>
      </c>
      <c r="BD522" s="1" t="s">
        <v>693</v>
      </c>
      <c r="BE522" s="1" t="s">
        <v>179</v>
      </c>
      <c r="BF522" s="1" t="s">
        <v>52</v>
      </c>
      <c r="BG522" s="1" t="s">
        <v>53</v>
      </c>
      <c r="BH522" s="1" t="s">
        <v>47</v>
      </c>
      <c r="BI522" s="1" t="s">
        <v>159</v>
      </c>
    </row>
    <row r="523" spans="2:61" x14ac:dyDescent="0.25">
      <c r="B523" s="16">
        <f t="shared" si="135"/>
        <v>519</v>
      </c>
      <c r="C523" s="16" t="str">
        <f t="shared" si="136"/>
        <v>LHR</v>
      </c>
      <c r="D523" s="16" t="str">
        <f t="shared" si="137"/>
        <v>2025-08-21</v>
      </c>
      <c r="E523" s="16" t="str">
        <f t="shared" si="138"/>
        <v>99431913803</v>
      </c>
      <c r="F523" s="16" t="str">
        <f t="shared" si="139"/>
        <v>PGB026518455</v>
      </c>
      <c r="G523" s="16" t="str">
        <f t="shared" si="140"/>
        <v>이동근</v>
      </c>
      <c r="H523" s="16" t="str">
        <f t="shared" si="131"/>
        <v>목록(Manifest)</v>
      </c>
      <c r="I523" s="16">
        <f t="shared" si="141"/>
        <v>92.08</v>
      </c>
      <c r="J523" s="16">
        <f t="shared" si="142"/>
        <v>1</v>
      </c>
      <c r="K523" s="43">
        <f t="shared" si="143"/>
        <v>0.79</v>
      </c>
      <c r="L523" s="43">
        <f t="shared" si="144"/>
        <v>0.9</v>
      </c>
      <c r="M523" s="43">
        <f t="shared" si="144"/>
        <v>0.9</v>
      </c>
      <c r="N523" s="43">
        <f t="shared" si="132"/>
        <v>1</v>
      </c>
      <c r="O523" s="23" t="str">
        <f t="shared" si="145"/>
        <v>PGB026518455</v>
      </c>
      <c r="P523" s="51">
        <f>VLOOKUP(C523,MAPPING!$B$24:$G$27,2,0)+(N523-0.5)/0.5*VLOOKUP(C523,MAPPING!$B$24:$G$27,4,0)</f>
        <v>9710</v>
      </c>
      <c r="Q523" s="72">
        <f>VLOOKUP(C523,MAPPING!$B$24:$G$27,6,0)</f>
        <v>4.0719439987913404</v>
      </c>
      <c r="R523" s="105">
        <f>Q523*VLOOKUP(C523,MAPPING!$B$24:$H$27,7,0)</f>
        <v>5659.8799999999992</v>
      </c>
      <c r="S523" s="29">
        <f>VLOOKUP(H523,MAPPING!$B$3:$D$12,3,0)</f>
        <v>0</v>
      </c>
      <c r="T523" s="67">
        <f t="shared" si="134"/>
        <v>0</v>
      </c>
      <c r="U523" s="75">
        <v>0</v>
      </c>
      <c r="V523" s="29">
        <f>(J523*VLOOKUP(M523/J523,MAPPING!$B$15:$C$22,2,10))</f>
        <v>0</v>
      </c>
      <c r="W523" s="100">
        <v>0</v>
      </c>
      <c r="X523" s="68">
        <f>IFERROR(IF($M523&lt;6.000001,0,VLOOKUP($M523,할증료!$B:$C,2,1)),0)</f>
        <v>0</v>
      </c>
      <c r="Y523" s="67">
        <f>영국현지부가서비스수수료!D128</f>
        <v>3881146.25</v>
      </c>
      <c r="Z523" s="29">
        <f t="shared" si="133"/>
        <v>3896516.13</v>
      </c>
      <c r="AB523" s="1" t="s">
        <v>2926</v>
      </c>
      <c r="AC523" s="1" t="s">
        <v>137</v>
      </c>
      <c r="AD523" s="1" t="s">
        <v>3062</v>
      </c>
      <c r="AE523" s="1" t="s">
        <v>3074</v>
      </c>
      <c r="AF523" s="1" t="s">
        <v>427</v>
      </c>
      <c r="AG523" s="1" t="s">
        <v>428</v>
      </c>
      <c r="AH523" s="1">
        <v>10338</v>
      </c>
      <c r="AI523" s="1" t="s">
        <v>47</v>
      </c>
      <c r="AJ523" s="20">
        <v>1</v>
      </c>
      <c r="AK523" s="21">
        <v>0.79</v>
      </c>
      <c r="AL523" s="21">
        <v>0.9</v>
      </c>
      <c r="AM523" s="21">
        <v>0.9</v>
      </c>
      <c r="AN523" s="1" t="s">
        <v>48</v>
      </c>
      <c r="AO523" s="21">
        <v>92.08</v>
      </c>
      <c r="AP523" s="1" t="s">
        <v>49</v>
      </c>
      <c r="AQ523" s="1" t="s">
        <v>49</v>
      </c>
      <c r="AR523" s="1" t="s">
        <v>49</v>
      </c>
      <c r="AS523" s="1" t="s">
        <v>49</v>
      </c>
      <c r="AT523" s="1" t="s">
        <v>49</v>
      </c>
      <c r="AU523" s="1" t="s">
        <v>138</v>
      </c>
      <c r="AV523" s="1" t="s">
        <v>139</v>
      </c>
      <c r="AW523" s="1" t="s">
        <v>3075</v>
      </c>
      <c r="AX523" s="1" t="s">
        <v>47</v>
      </c>
      <c r="AY523" s="1" t="s">
        <v>50</v>
      </c>
      <c r="AZ523" s="1" t="s">
        <v>3076</v>
      </c>
      <c r="BA523" s="1" t="s">
        <v>3077</v>
      </c>
      <c r="BB523" s="1" t="s">
        <v>3077</v>
      </c>
      <c r="BC523" s="1" t="s">
        <v>140</v>
      </c>
      <c r="BD523" s="1" t="s">
        <v>693</v>
      </c>
      <c r="BE523" s="1" t="s">
        <v>179</v>
      </c>
      <c r="BF523" s="1" t="s">
        <v>52</v>
      </c>
      <c r="BG523" s="1" t="s">
        <v>53</v>
      </c>
      <c r="BH523" s="1" t="s">
        <v>47</v>
      </c>
      <c r="BI523" s="1" t="s">
        <v>159</v>
      </c>
    </row>
    <row r="524" spans="2:61" x14ac:dyDescent="0.25">
      <c r="B524" s="16">
        <f t="shared" si="135"/>
        <v>520</v>
      </c>
      <c r="C524" s="16" t="str">
        <f t="shared" si="136"/>
        <v>LHR</v>
      </c>
      <c r="D524" s="16" t="str">
        <f t="shared" si="137"/>
        <v>2025-08-21</v>
      </c>
      <c r="E524" s="16" t="str">
        <f t="shared" si="138"/>
        <v>99431913803</v>
      </c>
      <c r="F524" s="16" t="str">
        <f t="shared" si="139"/>
        <v>PGB026518451</v>
      </c>
      <c r="G524" s="16" t="str">
        <f t="shared" si="140"/>
        <v>이강호</v>
      </c>
      <c r="H524" s="16" t="str">
        <f t="shared" si="131"/>
        <v>목록(Manifest)</v>
      </c>
      <c r="I524" s="16">
        <f t="shared" si="141"/>
        <v>107.92</v>
      </c>
      <c r="J524" s="16">
        <f t="shared" si="142"/>
        <v>1</v>
      </c>
      <c r="K524" s="43">
        <f t="shared" si="143"/>
        <v>0.75</v>
      </c>
      <c r="L524" s="43">
        <f t="shared" si="144"/>
        <v>1.2</v>
      </c>
      <c r="M524" s="43">
        <f t="shared" si="144"/>
        <v>1.2</v>
      </c>
      <c r="N524" s="43">
        <f t="shared" si="132"/>
        <v>1.5</v>
      </c>
      <c r="O524" s="23" t="str">
        <f t="shared" si="145"/>
        <v>PGB026518451</v>
      </c>
      <c r="P524" s="51">
        <f>VLOOKUP(C524,MAPPING!$B$24:$G$27,2,0)+(N524-0.5)/0.5*VLOOKUP(C524,MAPPING!$B$24:$G$27,4,0)</f>
        <v>12160</v>
      </c>
      <c r="Q524" s="72">
        <f>VLOOKUP(C524,MAPPING!$B$24:$G$27,6,0)</f>
        <v>4.0719439987913404</v>
      </c>
      <c r="R524" s="105">
        <f>Q524*VLOOKUP(C524,MAPPING!$B$24:$H$27,7,0)</f>
        <v>5659.8799999999992</v>
      </c>
      <c r="S524" s="29">
        <f>VLOOKUP(H524,MAPPING!$B$3:$D$12,3,0)</f>
        <v>0</v>
      </c>
      <c r="T524" s="67">
        <f t="shared" si="134"/>
        <v>0</v>
      </c>
      <c r="U524" s="75">
        <v>0</v>
      </c>
      <c r="V524" s="29">
        <f>(J524*VLOOKUP(M524/J524,MAPPING!$B$15:$C$22,2,10))</f>
        <v>0</v>
      </c>
      <c r="W524" s="100">
        <v>0</v>
      </c>
      <c r="X524" s="68">
        <f>IFERROR(IF($M524&lt;6.000001,0,VLOOKUP($M524,할증료!$B:$C,2,1)),0)</f>
        <v>0</v>
      </c>
      <c r="Y524" s="67">
        <v>0</v>
      </c>
      <c r="Z524" s="29">
        <f t="shared" si="133"/>
        <v>17819.879999999997</v>
      </c>
      <c r="AB524" s="1" t="s">
        <v>2926</v>
      </c>
      <c r="AC524" s="1" t="s">
        <v>137</v>
      </c>
      <c r="AD524" s="1" t="s">
        <v>3062</v>
      </c>
      <c r="AE524" s="1" t="s">
        <v>3078</v>
      </c>
      <c r="AF524" s="1" t="s">
        <v>3079</v>
      </c>
      <c r="AG524" s="1" t="s">
        <v>3080</v>
      </c>
      <c r="AH524" s="1">
        <v>61642</v>
      </c>
      <c r="AI524" s="1" t="s">
        <v>47</v>
      </c>
      <c r="AJ524" s="20">
        <v>1</v>
      </c>
      <c r="AK524" s="21">
        <v>0.75</v>
      </c>
      <c r="AL524" s="21">
        <v>1.2</v>
      </c>
      <c r="AM524" s="21">
        <v>1.2</v>
      </c>
      <c r="AN524" s="1" t="s">
        <v>48</v>
      </c>
      <c r="AO524" s="21">
        <v>107.92</v>
      </c>
      <c r="AP524" s="1" t="s">
        <v>49</v>
      </c>
      <c r="AQ524" s="1" t="s">
        <v>49</v>
      </c>
      <c r="AR524" s="1" t="s">
        <v>49</v>
      </c>
      <c r="AS524" s="1" t="s">
        <v>49</v>
      </c>
      <c r="AT524" s="1" t="s">
        <v>49</v>
      </c>
      <c r="AU524" s="1" t="s">
        <v>138</v>
      </c>
      <c r="AV524" s="1" t="s">
        <v>139</v>
      </c>
      <c r="AW524" s="1" t="s">
        <v>3081</v>
      </c>
      <c r="AX524" s="1" t="s">
        <v>47</v>
      </c>
      <c r="AY524" s="1" t="s">
        <v>50</v>
      </c>
      <c r="AZ524" s="1" t="s">
        <v>3082</v>
      </c>
      <c r="BA524" s="1" t="s">
        <v>3083</v>
      </c>
      <c r="BB524" s="1" t="s">
        <v>3083</v>
      </c>
      <c r="BC524" s="1" t="s">
        <v>140</v>
      </c>
      <c r="BD524" s="1" t="s">
        <v>693</v>
      </c>
      <c r="BE524" s="1" t="s">
        <v>179</v>
      </c>
      <c r="BF524" s="1" t="s">
        <v>52</v>
      </c>
      <c r="BG524" s="1" t="s">
        <v>53</v>
      </c>
      <c r="BH524" s="1" t="s">
        <v>47</v>
      </c>
      <c r="BI524" s="1" t="s">
        <v>159</v>
      </c>
    </row>
    <row r="525" spans="2:61" x14ac:dyDescent="0.25">
      <c r="B525" s="16">
        <f t="shared" si="135"/>
        <v>521</v>
      </c>
      <c r="C525" s="16" t="str">
        <f t="shared" si="136"/>
        <v>LHR</v>
      </c>
      <c r="D525" s="16" t="str">
        <f t="shared" si="137"/>
        <v>2025-08-21</v>
      </c>
      <c r="E525" s="16" t="str">
        <f t="shared" si="138"/>
        <v>99431913803</v>
      </c>
      <c r="F525" s="16" t="str">
        <f t="shared" si="139"/>
        <v>PGB026518447</v>
      </c>
      <c r="G525" s="16" t="str">
        <f t="shared" si="140"/>
        <v>김동욱</v>
      </c>
      <c r="H525" s="16" t="str">
        <f t="shared" si="131"/>
        <v>목록(Manifest)</v>
      </c>
      <c r="I525" s="16">
        <f t="shared" si="141"/>
        <v>25.58</v>
      </c>
      <c r="J525" s="16">
        <f t="shared" si="142"/>
        <v>1</v>
      </c>
      <c r="K525" s="43">
        <f t="shared" si="143"/>
        <v>0.12</v>
      </c>
      <c r="L525" s="43">
        <f t="shared" si="144"/>
        <v>0.1</v>
      </c>
      <c r="M525" s="43">
        <f t="shared" si="144"/>
        <v>0.2</v>
      </c>
      <c r="N525" s="43">
        <f t="shared" si="132"/>
        <v>0.5</v>
      </c>
      <c r="O525" s="23" t="str">
        <f t="shared" si="145"/>
        <v>PGB026518447</v>
      </c>
      <c r="P525" s="51">
        <f>VLOOKUP(C525,MAPPING!$B$24:$G$27,2,0)+(N525-0.5)/0.5*VLOOKUP(C525,MAPPING!$B$24:$G$27,4,0)</f>
        <v>7260</v>
      </c>
      <c r="Q525" s="72">
        <f>VLOOKUP(C525,MAPPING!$B$24:$G$27,6,0)</f>
        <v>4.0719439987913404</v>
      </c>
      <c r="R525" s="105">
        <f>Q525*VLOOKUP(C525,MAPPING!$B$24:$H$27,7,0)</f>
        <v>5659.8799999999992</v>
      </c>
      <c r="S525" s="29">
        <f>VLOOKUP(H525,MAPPING!$B$3:$D$12,3,0)</f>
        <v>0</v>
      </c>
      <c r="T525" s="67">
        <f t="shared" si="134"/>
        <v>0</v>
      </c>
      <c r="U525" s="75">
        <v>0</v>
      </c>
      <c r="V525" s="29">
        <f>(J525*VLOOKUP(M525/J525,MAPPING!$B$15:$C$22,2,10))</f>
        <v>0</v>
      </c>
      <c r="W525" s="100">
        <v>0</v>
      </c>
      <c r="X525" s="68">
        <f>IFERROR(IF($M525&lt;6.000001,0,VLOOKUP($M525,할증료!$B:$C,2,1)),0)</f>
        <v>0</v>
      </c>
      <c r="Y525" s="67">
        <v>0</v>
      </c>
      <c r="Z525" s="29">
        <f t="shared" si="133"/>
        <v>12919.88</v>
      </c>
      <c r="AB525" s="1" t="s">
        <v>2926</v>
      </c>
      <c r="AC525" s="1" t="s">
        <v>137</v>
      </c>
      <c r="AD525" s="1" t="s">
        <v>3062</v>
      </c>
      <c r="AE525" s="1" t="s">
        <v>3084</v>
      </c>
      <c r="AF525" s="1" t="s">
        <v>442</v>
      </c>
      <c r="AG525" s="1" t="s">
        <v>3085</v>
      </c>
      <c r="AH525" s="1">
        <v>47123</v>
      </c>
      <c r="AI525" s="1" t="s">
        <v>47</v>
      </c>
      <c r="AJ525" s="20">
        <v>1</v>
      </c>
      <c r="AK525" s="21">
        <v>0.12</v>
      </c>
      <c r="AL525" s="21">
        <v>0.1</v>
      </c>
      <c r="AM525" s="21">
        <v>0.2</v>
      </c>
      <c r="AN525" s="1" t="s">
        <v>48</v>
      </c>
      <c r="AO525" s="21">
        <v>25.58</v>
      </c>
      <c r="AP525" s="1" t="s">
        <v>49</v>
      </c>
      <c r="AQ525" s="1" t="s">
        <v>49</v>
      </c>
      <c r="AR525" s="1" t="s">
        <v>49</v>
      </c>
      <c r="AS525" s="1" t="s">
        <v>49</v>
      </c>
      <c r="AT525" s="1" t="s">
        <v>49</v>
      </c>
      <c r="AU525" s="1" t="s">
        <v>138</v>
      </c>
      <c r="AV525" s="1" t="s">
        <v>139</v>
      </c>
      <c r="AW525" s="1" t="s">
        <v>156</v>
      </c>
      <c r="AX525" s="1" t="s">
        <v>47</v>
      </c>
      <c r="AY525" s="1" t="s">
        <v>50</v>
      </c>
      <c r="AZ525" s="1" t="s">
        <v>3086</v>
      </c>
      <c r="BA525" s="1" t="s">
        <v>3087</v>
      </c>
      <c r="BB525" s="1" t="s">
        <v>3087</v>
      </c>
      <c r="BC525" s="1" t="s">
        <v>140</v>
      </c>
      <c r="BD525" s="1" t="s">
        <v>693</v>
      </c>
      <c r="BE525" s="1" t="s">
        <v>179</v>
      </c>
      <c r="BF525" s="1" t="s">
        <v>52</v>
      </c>
      <c r="BG525" s="1" t="s">
        <v>53</v>
      </c>
      <c r="BH525" s="1" t="s">
        <v>47</v>
      </c>
      <c r="BI525" s="1" t="s">
        <v>159</v>
      </c>
    </row>
    <row r="526" spans="2:61" x14ac:dyDescent="0.25">
      <c r="B526" s="16">
        <f t="shared" si="135"/>
        <v>522</v>
      </c>
      <c r="C526" s="16" t="str">
        <f t="shared" si="136"/>
        <v>LHR</v>
      </c>
      <c r="D526" s="16" t="str">
        <f t="shared" si="137"/>
        <v>2025-08-21</v>
      </c>
      <c r="E526" s="16" t="str">
        <f t="shared" si="138"/>
        <v>99431913803</v>
      </c>
      <c r="F526" s="16" t="str">
        <f t="shared" si="139"/>
        <v>PGB026518443</v>
      </c>
      <c r="G526" s="16" t="str">
        <f t="shared" si="140"/>
        <v>윤찬주</v>
      </c>
      <c r="H526" s="16" t="str">
        <f t="shared" si="131"/>
        <v>목록(Manifest)</v>
      </c>
      <c r="I526" s="16">
        <f t="shared" si="141"/>
        <v>105.73</v>
      </c>
      <c r="J526" s="16">
        <f t="shared" si="142"/>
        <v>1</v>
      </c>
      <c r="K526" s="43">
        <f t="shared" si="143"/>
        <v>1.43</v>
      </c>
      <c r="L526" s="43">
        <f t="shared" si="144"/>
        <v>2.6</v>
      </c>
      <c r="M526" s="43">
        <f t="shared" si="144"/>
        <v>2.6</v>
      </c>
      <c r="N526" s="43">
        <f t="shared" si="132"/>
        <v>3</v>
      </c>
      <c r="O526" s="23" t="str">
        <f t="shared" si="145"/>
        <v>PGB026518443</v>
      </c>
      <c r="P526" s="51">
        <f>VLOOKUP(C526,MAPPING!$B$24:$G$27,2,0)+(N526-0.5)/0.5*VLOOKUP(C526,MAPPING!$B$24:$G$27,4,0)</f>
        <v>19510</v>
      </c>
      <c r="Q526" s="72">
        <f>VLOOKUP(C526,MAPPING!$B$24:$G$27,6,0)</f>
        <v>4.0719439987913404</v>
      </c>
      <c r="R526" s="105">
        <f>Q526*VLOOKUP(C526,MAPPING!$B$24:$H$27,7,0)</f>
        <v>5659.8799999999992</v>
      </c>
      <c r="S526" s="29">
        <f>VLOOKUP(H526,MAPPING!$B$3:$D$12,3,0)</f>
        <v>0</v>
      </c>
      <c r="T526" s="67">
        <f t="shared" si="134"/>
        <v>0</v>
      </c>
      <c r="U526" s="75">
        <v>0</v>
      </c>
      <c r="V526" s="29">
        <f>(J526*VLOOKUP(M526/J526,MAPPING!$B$15:$C$22,2,10))</f>
        <v>550</v>
      </c>
      <c r="W526" s="100">
        <v>0</v>
      </c>
      <c r="X526" s="68">
        <f>IFERROR(IF($M526&lt;6.000001,0,VLOOKUP($M526,할증료!$B:$C,2,1)),0)</f>
        <v>0</v>
      </c>
      <c r="Y526" s="67">
        <v>0</v>
      </c>
      <c r="Z526" s="29">
        <f t="shared" si="133"/>
        <v>25719.879999999997</v>
      </c>
      <c r="AB526" s="1" t="s">
        <v>2926</v>
      </c>
      <c r="AC526" s="1" t="s">
        <v>137</v>
      </c>
      <c r="AD526" s="1" t="s">
        <v>3062</v>
      </c>
      <c r="AE526" s="1" t="s">
        <v>3088</v>
      </c>
      <c r="AF526" s="1" t="s">
        <v>3089</v>
      </c>
      <c r="AG526" s="1" t="s">
        <v>3090</v>
      </c>
      <c r="AH526" s="1">
        <v>28734</v>
      </c>
      <c r="AI526" s="1" t="s">
        <v>47</v>
      </c>
      <c r="AJ526" s="20">
        <v>1</v>
      </c>
      <c r="AK526" s="21">
        <v>1.43</v>
      </c>
      <c r="AL526" s="21">
        <v>2.6</v>
      </c>
      <c r="AM526" s="21">
        <v>2.6</v>
      </c>
      <c r="AN526" s="1" t="s">
        <v>48</v>
      </c>
      <c r="AO526" s="21">
        <v>105.73</v>
      </c>
      <c r="AP526" s="1" t="s">
        <v>49</v>
      </c>
      <c r="AQ526" s="1" t="s">
        <v>49</v>
      </c>
      <c r="AR526" s="1" t="s">
        <v>49</v>
      </c>
      <c r="AS526" s="1" t="s">
        <v>49</v>
      </c>
      <c r="AT526" s="1" t="s">
        <v>49</v>
      </c>
      <c r="AU526" s="1" t="s">
        <v>138</v>
      </c>
      <c r="AV526" s="1" t="s">
        <v>139</v>
      </c>
      <c r="AW526" s="1" t="s">
        <v>3091</v>
      </c>
      <c r="AX526" s="1" t="s">
        <v>47</v>
      </c>
      <c r="AY526" s="1" t="s">
        <v>50</v>
      </c>
      <c r="AZ526" s="1" t="s">
        <v>3092</v>
      </c>
      <c r="BA526" s="1" t="s">
        <v>3093</v>
      </c>
      <c r="BB526" s="1" t="s">
        <v>3093</v>
      </c>
      <c r="BC526" s="1" t="s">
        <v>140</v>
      </c>
      <c r="BD526" s="1" t="s">
        <v>693</v>
      </c>
      <c r="BE526" s="1" t="s">
        <v>179</v>
      </c>
      <c r="BF526" s="1" t="s">
        <v>52</v>
      </c>
      <c r="BG526" s="1" t="s">
        <v>53</v>
      </c>
      <c r="BH526" s="1" t="s">
        <v>47</v>
      </c>
      <c r="BI526" s="1" t="s">
        <v>159</v>
      </c>
    </row>
    <row r="527" spans="2:61" x14ac:dyDescent="0.25">
      <c r="B527" s="16">
        <f t="shared" si="135"/>
        <v>523</v>
      </c>
      <c r="C527" s="16" t="str">
        <f t="shared" si="136"/>
        <v>LHR</v>
      </c>
      <c r="D527" s="16" t="str">
        <f t="shared" si="137"/>
        <v>2025-08-21</v>
      </c>
      <c r="E527" s="16" t="str">
        <f t="shared" si="138"/>
        <v>99431913803</v>
      </c>
      <c r="F527" s="16" t="str">
        <f t="shared" si="139"/>
        <v>PGB026518442</v>
      </c>
      <c r="G527" s="16" t="str">
        <f t="shared" si="140"/>
        <v>김현석</v>
      </c>
      <c r="H527" s="16" t="str">
        <f t="shared" si="131"/>
        <v>목록(Manifest)</v>
      </c>
      <c r="I527" s="16">
        <f t="shared" si="141"/>
        <v>114.66</v>
      </c>
      <c r="J527" s="16">
        <f t="shared" si="142"/>
        <v>1</v>
      </c>
      <c r="K527" s="43">
        <f t="shared" si="143"/>
        <v>0.81</v>
      </c>
      <c r="L527" s="43">
        <f t="shared" si="144"/>
        <v>1.1000000000000001</v>
      </c>
      <c r="M527" s="43">
        <f t="shared" si="144"/>
        <v>1.1000000000000001</v>
      </c>
      <c r="N527" s="43">
        <f t="shared" si="132"/>
        <v>1.5</v>
      </c>
      <c r="O527" s="23" t="str">
        <f t="shared" si="145"/>
        <v>PGB026518442</v>
      </c>
      <c r="P527" s="51">
        <f>VLOOKUP(C527,MAPPING!$B$24:$G$27,2,0)+(N527-0.5)/0.5*VLOOKUP(C527,MAPPING!$B$24:$G$27,4,0)</f>
        <v>12160</v>
      </c>
      <c r="Q527" s="72">
        <f>VLOOKUP(C527,MAPPING!$B$24:$G$27,6,0)</f>
        <v>4.0719439987913404</v>
      </c>
      <c r="R527" s="105">
        <f>Q527*VLOOKUP(C527,MAPPING!$B$24:$H$27,7,0)</f>
        <v>5659.8799999999992</v>
      </c>
      <c r="S527" s="29">
        <f>VLOOKUP(H527,MAPPING!$B$3:$D$12,3,0)</f>
        <v>0</v>
      </c>
      <c r="T527" s="67">
        <f t="shared" si="134"/>
        <v>0</v>
      </c>
      <c r="U527" s="75">
        <v>0</v>
      </c>
      <c r="V527" s="29">
        <f>(J527*VLOOKUP(M527/J527,MAPPING!$B$15:$C$22,2,10))</f>
        <v>0</v>
      </c>
      <c r="W527" s="100">
        <v>0</v>
      </c>
      <c r="X527" s="68">
        <f>IFERROR(IF($M527&lt;6.000001,0,VLOOKUP($M527,할증료!$B:$C,2,1)),0)</f>
        <v>0</v>
      </c>
      <c r="Y527" s="67">
        <v>0</v>
      </c>
      <c r="Z527" s="29">
        <f t="shared" si="133"/>
        <v>17819.879999999997</v>
      </c>
      <c r="AB527" s="1" t="s">
        <v>2926</v>
      </c>
      <c r="AC527" s="1" t="s">
        <v>137</v>
      </c>
      <c r="AD527" s="1" t="s">
        <v>3062</v>
      </c>
      <c r="AE527" s="1" t="s">
        <v>3094</v>
      </c>
      <c r="AF527" s="1" t="s">
        <v>266</v>
      </c>
      <c r="AG527" s="1" t="s">
        <v>1608</v>
      </c>
      <c r="AH527" s="1">
        <v>21404</v>
      </c>
      <c r="AI527" s="1" t="s">
        <v>47</v>
      </c>
      <c r="AJ527" s="20">
        <v>1</v>
      </c>
      <c r="AK527" s="21">
        <v>0.81</v>
      </c>
      <c r="AL527" s="21">
        <v>1.1000000000000001</v>
      </c>
      <c r="AM527" s="21">
        <v>1.1000000000000001</v>
      </c>
      <c r="AN527" s="1" t="s">
        <v>48</v>
      </c>
      <c r="AO527" s="21">
        <v>114.66</v>
      </c>
      <c r="AP527" s="1" t="s">
        <v>49</v>
      </c>
      <c r="AQ527" s="1" t="s">
        <v>49</v>
      </c>
      <c r="AR527" s="1" t="s">
        <v>49</v>
      </c>
      <c r="AS527" s="1" t="s">
        <v>49</v>
      </c>
      <c r="AT527" s="1" t="s">
        <v>49</v>
      </c>
      <c r="AU527" s="1" t="s">
        <v>138</v>
      </c>
      <c r="AV527" s="1" t="s">
        <v>139</v>
      </c>
      <c r="AW527" s="1" t="s">
        <v>3095</v>
      </c>
      <c r="AX527" s="1" t="s">
        <v>47</v>
      </c>
      <c r="AY527" s="1" t="s">
        <v>50</v>
      </c>
      <c r="AZ527" s="1" t="s">
        <v>3096</v>
      </c>
      <c r="BA527" s="1" t="s">
        <v>3097</v>
      </c>
      <c r="BB527" s="1" t="s">
        <v>3097</v>
      </c>
      <c r="BC527" s="1" t="s">
        <v>140</v>
      </c>
      <c r="BD527" s="1" t="s">
        <v>693</v>
      </c>
      <c r="BE527" s="1" t="s">
        <v>179</v>
      </c>
      <c r="BF527" s="1" t="s">
        <v>52</v>
      </c>
      <c r="BG527" s="1" t="s">
        <v>53</v>
      </c>
      <c r="BH527" s="1" t="s">
        <v>47</v>
      </c>
      <c r="BI527" s="1" t="s">
        <v>159</v>
      </c>
    </row>
    <row r="528" spans="2:61" x14ac:dyDescent="0.25">
      <c r="B528" s="16">
        <f t="shared" si="135"/>
        <v>524</v>
      </c>
      <c r="C528" s="16" t="str">
        <f t="shared" si="136"/>
        <v>LHR</v>
      </c>
      <c r="D528" s="16" t="str">
        <f t="shared" si="137"/>
        <v>2025-08-21</v>
      </c>
      <c r="E528" s="16" t="str">
        <f t="shared" si="138"/>
        <v>99431913803</v>
      </c>
      <c r="F528" s="16" t="str">
        <f t="shared" si="139"/>
        <v>PGB026518435</v>
      </c>
      <c r="G528" s="16" t="str">
        <f t="shared" si="140"/>
        <v>김진수</v>
      </c>
      <c r="H528" s="16" t="str">
        <f t="shared" si="131"/>
        <v>목록(Manifest)</v>
      </c>
      <c r="I528" s="16">
        <f t="shared" si="141"/>
        <v>107.92</v>
      </c>
      <c r="J528" s="16">
        <f t="shared" si="142"/>
        <v>1</v>
      </c>
      <c r="K528" s="43">
        <f t="shared" si="143"/>
        <v>0.73</v>
      </c>
      <c r="L528" s="43">
        <f t="shared" si="144"/>
        <v>1.3</v>
      </c>
      <c r="M528" s="43">
        <f t="shared" si="144"/>
        <v>1.3</v>
      </c>
      <c r="N528" s="43">
        <f t="shared" si="132"/>
        <v>1.5</v>
      </c>
      <c r="O528" s="23" t="str">
        <f t="shared" si="145"/>
        <v>PGB026518435</v>
      </c>
      <c r="P528" s="51">
        <f>VLOOKUP(C528,MAPPING!$B$24:$G$27,2,0)+(N528-0.5)/0.5*VLOOKUP(C528,MAPPING!$B$24:$G$27,4,0)</f>
        <v>12160</v>
      </c>
      <c r="Q528" s="72">
        <f>VLOOKUP(C528,MAPPING!$B$24:$G$27,6,0)</f>
        <v>4.0719439987913404</v>
      </c>
      <c r="R528" s="105">
        <f>Q528*VLOOKUP(C528,MAPPING!$B$24:$H$27,7,0)</f>
        <v>5659.8799999999992</v>
      </c>
      <c r="S528" s="29">
        <f>VLOOKUP(H528,MAPPING!$B$3:$D$12,3,0)</f>
        <v>0</v>
      </c>
      <c r="T528" s="67">
        <f t="shared" si="134"/>
        <v>0</v>
      </c>
      <c r="U528" s="75">
        <v>0</v>
      </c>
      <c r="V528" s="29">
        <f>(J528*VLOOKUP(M528/J528,MAPPING!$B$15:$C$22,2,10))</f>
        <v>0</v>
      </c>
      <c r="W528" s="100">
        <v>0</v>
      </c>
      <c r="X528" s="68">
        <f>IFERROR(IF($M528&lt;6.000001,0,VLOOKUP($M528,할증료!$B:$C,2,1)),0)</f>
        <v>0</v>
      </c>
      <c r="Y528" s="67">
        <v>0</v>
      </c>
      <c r="Z528" s="29">
        <f t="shared" si="133"/>
        <v>17819.879999999997</v>
      </c>
      <c r="AB528" s="1" t="s">
        <v>2926</v>
      </c>
      <c r="AC528" s="1" t="s">
        <v>137</v>
      </c>
      <c r="AD528" s="1" t="s">
        <v>3062</v>
      </c>
      <c r="AE528" s="1" t="s">
        <v>3098</v>
      </c>
      <c r="AF528" s="1" t="s">
        <v>457</v>
      </c>
      <c r="AG528" s="1" t="s">
        <v>458</v>
      </c>
      <c r="AH528" s="1">
        <v>44930</v>
      </c>
      <c r="AI528" s="1" t="s">
        <v>47</v>
      </c>
      <c r="AJ528" s="20">
        <v>1</v>
      </c>
      <c r="AK528" s="21">
        <v>0.73</v>
      </c>
      <c r="AL528" s="21">
        <v>1.3</v>
      </c>
      <c r="AM528" s="21">
        <v>1.3</v>
      </c>
      <c r="AN528" s="1" t="s">
        <v>48</v>
      </c>
      <c r="AO528" s="21">
        <v>107.92</v>
      </c>
      <c r="AP528" s="1" t="s">
        <v>49</v>
      </c>
      <c r="AQ528" s="1" t="s">
        <v>49</v>
      </c>
      <c r="AR528" s="1" t="s">
        <v>49</v>
      </c>
      <c r="AS528" s="1" t="s">
        <v>49</v>
      </c>
      <c r="AT528" s="1" t="s">
        <v>49</v>
      </c>
      <c r="AU528" s="1" t="s">
        <v>138</v>
      </c>
      <c r="AV528" s="1" t="s">
        <v>139</v>
      </c>
      <c r="AW528" s="1" t="s">
        <v>3099</v>
      </c>
      <c r="AX528" s="1" t="s">
        <v>47</v>
      </c>
      <c r="AY528" s="1" t="s">
        <v>50</v>
      </c>
      <c r="AZ528" s="1" t="s">
        <v>3100</v>
      </c>
      <c r="BA528" s="1" t="s">
        <v>3101</v>
      </c>
      <c r="BB528" s="1" t="s">
        <v>3101</v>
      </c>
      <c r="BC528" s="1" t="s">
        <v>140</v>
      </c>
      <c r="BD528" s="1" t="s">
        <v>693</v>
      </c>
      <c r="BE528" s="1" t="s">
        <v>179</v>
      </c>
      <c r="BF528" s="1" t="s">
        <v>52</v>
      </c>
      <c r="BG528" s="1" t="s">
        <v>53</v>
      </c>
      <c r="BH528" s="1" t="s">
        <v>47</v>
      </c>
      <c r="BI528" s="1" t="s">
        <v>159</v>
      </c>
    </row>
    <row r="529" spans="2:61" x14ac:dyDescent="0.25">
      <c r="B529" s="16">
        <f t="shared" si="135"/>
        <v>525</v>
      </c>
      <c r="C529" s="16" t="str">
        <f t="shared" si="136"/>
        <v>LHR</v>
      </c>
      <c r="D529" s="16" t="str">
        <f t="shared" si="137"/>
        <v>2025-08-21</v>
      </c>
      <c r="E529" s="16" t="str">
        <f t="shared" si="138"/>
        <v>99431913803</v>
      </c>
      <c r="F529" s="16" t="str">
        <f t="shared" si="139"/>
        <v>PGB026518431</v>
      </c>
      <c r="G529" s="16" t="str">
        <f t="shared" si="140"/>
        <v>황정언</v>
      </c>
      <c r="H529" s="16" t="str">
        <f t="shared" si="131"/>
        <v>목록(Manifest)</v>
      </c>
      <c r="I529" s="16">
        <f t="shared" si="141"/>
        <v>118.7</v>
      </c>
      <c r="J529" s="16">
        <f t="shared" si="142"/>
        <v>1</v>
      </c>
      <c r="K529" s="43">
        <f t="shared" si="143"/>
        <v>0.67</v>
      </c>
      <c r="L529" s="43">
        <f t="shared" si="144"/>
        <v>0.6</v>
      </c>
      <c r="M529" s="43">
        <f t="shared" si="144"/>
        <v>0.7</v>
      </c>
      <c r="N529" s="43">
        <f t="shared" si="132"/>
        <v>1</v>
      </c>
      <c r="O529" s="23" t="str">
        <f t="shared" si="145"/>
        <v>PGB026518431</v>
      </c>
      <c r="P529" s="51">
        <f>VLOOKUP(C529,MAPPING!$B$24:$G$27,2,0)+(N529-0.5)/0.5*VLOOKUP(C529,MAPPING!$B$24:$G$27,4,0)</f>
        <v>9710</v>
      </c>
      <c r="Q529" s="72">
        <f>VLOOKUP(C529,MAPPING!$B$24:$G$27,6,0)</f>
        <v>4.0719439987913404</v>
      </c>
      <c r="R529" s="105">
        <f>Q529*VLOOKUP(C529,MAPPING!$B$24:$H$27,7,0)</f>
        <v>5659.8799999999992</v>
      </c>
      <c r="S529" s="29">
        <f>VLOOKUP(H529,MAPPING!$B$3:$D$12,3,0)</f>
        <v>0</v>
      </c>
      <c r="T529" s="67">
        <f t="shared" si="134"/>
        <v>0</v>
      </c>
      <c r="U529" s="75">
        <v>0</v>
      </c>
      <c r="V529" s="29">
        <f>(J529*VLOOKUP(M529/J529,MAPPING!$B$15:$C$22,2,10))</f>
        <v>0</v>
      </c>
      <c r="W529" s="100">
        <v>0</v>
      </c>
      <c r="X529" s="68">
        <f>IFERROR(IF($M529&lt;6.000001,0,VLOOKUP($M529,할증료!$B:$C,2,1)),0)</f>
        <v>0</v>
      </c>
      <c r="Y529" s="67">
        <v>0</v>
      </c>
      <c r="Z529" s="29">
        <f t="shared" si="133"/>
        <v>15369.88</v>
      </c>
      <c r="AB529" s="1" t="s">
        <v>2926</v>
      </c>
      <c r="AC529" s="1" t="s">
        <v>137</v>
      </c>
      <c r="AD529" s="1" t="s">
        <v>3062</v>
      </c>
      <c r="AE529" s="1" t="s">
        <v>3102</v>
      </c>
      <c r="AF529" s="1" t="s">
        <v>3103</v>
      </c>
      <c r="AG529" s="1" t="s">
        <v>3104</v>
      </c>
      <c r="AH529" s="1">
        <v>42217</v>
      </c>
      <c r="AI529" s="1" t="s">
        <v>47</v>
      </c>
      <c r="AJ529" s="20">
        <v>1</v>
      </c>
      <c r="AK529" s="21">
        <v>0.67</v>
      </c>
      <c r="AL529" s="21">
        <v>0.6</v>
      </c>
      <c r="AM529" s="21">
        <v>0.7</v>
      </c>
      <c r="AN529" s="1" t="s">
        <v>48</v>
      </c>
      <c r="AO529" s="21">
        <v>118.7</v>
      </c>
      <c r="AP529" s="1" t="s">
        <v>49</v>
      </c>
      <c r="AQ529" s="1" t="s">
        <v>49</v>
      </c>
      <c r="AR529" s="1" t="s">
        <v>49</v>
      </c>
      <c r="AS529" s="1" t="s">
        <v>49</v>
      </c>
      <c r="AT529" s="1" t="s">
        <v>49</v>
      </c>
      <c r="AU529" s="1" t="s">
        <v>138</v>
      </c>
      <c r="AV529" s="1" t="s">
        <v>139</v>
      </c>
      <c r="AW529" s="1" t="s">
        <v>256</v>
      </c>
      <c r="AX529" s="1" t="s">
        <v>47</v>
      </c>
      <c r="AY529" s="1" t="s">
        <v>50</v>
      </c>
      <c r="AZ529" s="1" t="s">
        <v>3105</v>
      </c>
      <c r="BA529" s="1" t="s">
        <v>3106</v>
      </c>
      <c r="BB529" s="1" t="s">
        <v>3106</v>
      </c>
      <c r="BC529" s="1" t="s">
        <v>140</v>
      </c>
      <c r="BD529" s="1" t="s">
        <v>693</v>
      </c>
      <c r="BE529" s="1" t="s">
        <v>179</v>
      </c>
      <c r="BF529" s="1" t="s">
        <v>52</v>
      </c>
      <c r="BG529" s="1" t="s">
        <v>53</v>
      </c>
      <c r="BH529" s="1" t="s">
        <v>47</v>
      </c>
      <c r="BI529" s="1" t="s">
        <v>159</v>
      </c>
    </row>
    <row r="530" spans="2:61" x14ac:dyDescent="0.25">
      <c r="B530" s="16">
        <f t="shared" si="135"/>
        <v>526</v>
      </c>
      <c r="C530" s="16" t="str">
        <f t="shared" si="136"/>
        <v>LHR</v>
      </c>
      <c r="D530" s="16" t="str">
        <f t="shared" si="137"/>
        <v>2025-08-21</v>
      </c>
      <c r="E530" s="16" t="str">
        <f t="shared" si="138"/>
        <v>99431913803</v>
      </c>
      <c r="F530" s="16" t="str">
        <f t="shared" si="139"/>
        <v>PGB026518428</v>
      </c>
      <c r="G530" s="16" t="str">
        <f t="shared" si="140"/>
        <v>박재형</v>
      </c>
      <c r="H530" s="16" t="str">
        <f t="shared" si="131"/>
        <v>목록(Manifest)</v>
      </c>
      <c r="I530" s="16">
        <f t="shared" si="141"/>
        <v>134.88</v>
      </c>
      <c r="J530" s="16">
        <f t="shared" si="142"/>
        <v>1</v>
      </c>
      <c r="K530" s="43">
        <f t="shared" si="143"/>
        <v>0.55000000000000004</v>
      </c>
      <c r="L530" s="43">
        <f t="shared" si="144"/>
        <v>1</v>
      </c>
      <c r="M530" s="43">
        <f t="shared" si="144"/>
        <v>1</v>
      </c>
      <c r="N530" s="43">
        <f t="shared" si="132"/>
        <v>1</v>
      </c>
      <c r="O530" s="23" t="str">
        <f t="shared" si="145"/>
        <v>PGB026518428</v>
      </c>
      <c r="P530" s="51">
        <f>VLOOKUP(C530,MAPPING!$B$24:$G$27,2,0)+(N530-0.5)/0.5*VLOOKUP(C530,MAPPING!$B$24:$G$27,4,0)</f>
        <v>9710</v>
      </c>
      <c r="Q530" s="72">
        <f>VLOOKUP(C530,MAPPING!$B$24:$G$27,6,0)</f>
        <v>4.0719439987913404</v>
      </c>
      <c r="R530" s="105">
        <f>Q530*VLOOKUP(C530,MAPPING!$B$24:$H$27,7,0)</f>
        <v>5659.8799999999992</v>
      </c>
      <c r="S530" s="29">
        <f>VLOOKUP(H530,MAPPING!$B$3:$D$12,3,0)</f>
        <v>0</v>
      </c>
      <c r="T530" s="67">
        <f t="shared" si="134"/>
        <v>0</v>
      </c>
      <c r="U530" s="75">
        <v>0</v>
      </c>
      <c r="V530" s="29">
        <f>(J530*VLOOKUP(M530/J530,MAPPING!$B$15:$C$22,2,10))</f>
        <v>0</v>
      </c>
      <c r="W530" s="100">
        <v>0</v>
      </c>
      <c r="X530" s="68">
        <f>IFERROR(IF($M530&lt;6.000001,0,VLOOKUP($M530,할증료!$B:$C,2,1)),0)</f>
        <v>0</v>
      </c>
      <c r="Y530" s="67">
        <v>0</v>
      </c>
      <c r="Z530" s="29">
        <f t="shared" si="133"/>
        <v>15369.88</v>
      </c>
      <c r="AB530" s="1" t="s">
        <v>2926</v>
      </c>
      <c r="AC530" s="1" t="s">
        <v>137</v>
      </c>
      <c r="AD530" s="1" t="s">
        <v>3062</v>
      </c>
      <c r="AE530" s="1" t="s">
        <v>3107</v>
      </c>
      <c r="AF530" s="1" t="s">
        <v>3108</v>
      </c>
      <c r="AG530" s="1" t="s">
        <v>3109</v>
      </c>
      <c r="AH530" s="1">
        <v>50851</v>
      </c>
      <c r="AI530" s="1" t="s">
        <v>47</v>
      </c>
      <c r="AJ530" s="20">
        <v>1</v>
      </c>
      <c r="AK530" s="21">
        <v>0.55000000000000004</v>
      </c>
      <c r="AL530" s="21">
        <v>1</v>
      </c>
      <c r="AM530" s="21">
        <v>1</v>
      </c>
      <c r="AN530" s="1" t="s">
        <v>48</v>
      </c>
      <c r="AO530" s="21">
        <v>134.88</v>
      </c>
      <c r="AP530" s="1" t="s">
        <v>49</v>
      </c>
      <c r="AQ530" s="1" t="s">
        <v>49</v>
      </c>
      <c r="AR530" s="1" t="s">
        <v>49</v>
      </c>
      <c r="AS530" s="1" t="s">
        <v>49</v>
      </c>
      <c r="AT530" s="1" t="s">
        <v>49</v>
      </c>
      <c r="AU530" s="1" t="s">
        <v>138</v>
      </c>
      <c r="AV530" s="1" t="s">
        <v>139</v>
      </c>
      <c r="AW530" s="1" t="s">
        <v>3110</v>
      </c>
      <c r="AX530" s="1" t="s">
        <v>47</v>
      </c>
      <c r="AY530" s="1" t="s">
        <v>50</v>
      </c>
      <c r="AZ530" s="1" t="s">
        <v>3111</v>
      </c>
      <c r="BA530" s="1" t="s">
        <v>3112</v>
      </c>
      <c r="BB530" s="1" t="s">
        <v>3112</v>
      </c>
      <c r="BC530" s="1" t="s">
        <v>140</v>
      </c>
      <c r="BD530" s="1" t="s">
        <v>693</v>
      </c>
      <c r="BE530" s="1" t="s">
        <v>179</v>
      </c>
      <c r="BF530" s="1" t="s">
        <v>52</v>
      </c>
      <c r="BG530" s="1" t="s">
        <v>53</v>
      </c>
      <c r="BH530" s="1" t="s">
        <v>47</v>
      </c>
      <c r="BI530" s="1" t="s">
        <v>159</v>
      </c>
    </row>
    <row r="531" spans="2:61" x14ac:dyDescent="0.25">
      <c r="B531" s="16">
        <f t="shared" si="135"/>
        <v>527</v>
      </c>
      <c r="C531" s="16" t="str">
        <f t="shared" si="136"/>
        <v>LHR</v>
      </c>
      <c r="D531" s="16" t="str">
        <f t="shared" si="137"/>
        <v>2025-08-21</v>
      </c>
      <c r="E531" s="16" t="str">
        <f t="shared" si="138"/>
        <v>99431913803</v>
      </c>
      <c r="F531" s="16" t="str">
        <f t="shared" si="139"/>
        <v>PGB026518425</v>
      </c>
      <c r="G531" s="16" t="str">
        <f t="shared" si="140"/>
        <v>박주리</v>
      </c>
      <c r="H531" s="16" t="str">
        <f t="shared" si="131"/>
        <v>목록(Manifest)</v>
      </c>
      <c r="I531" s="16">
        <f t="shared" si="141"/>
        <v>99.14</v>
      </c>
      <c r="J531" s="16">
        <f t="shared" si="142"/>
        <v>1</v>
      </c>
      <c r="K531" s="43">
        <f t="shared" si="143"/>
        <v>0.79</v>
      </c>
      <c r="L531" s="43">
        <f t="shared" si="144"/>
        <v>0.5</v>
      </c>
      <c r="M531" s="43">
        <f t="shared" si="144"/>
        <v>0.8</v>
      </c>
      <c r="N531" s="43">
        <f t="shared" si="132"/>
        <v>1</v>
      </c>
      <c r="O531" s="23" t="str">
        <f t="shared" si="145"/>
        <v>PGB026518425</v>
      </c>
      <c r="P531" s="51">
        <f>VLOOKUP(C531,MAPPING!$B$24:$G$27,2,0)+(N531-0.5)/0.5*VLOOKUP(C531,MAPPING!$B$24:$G$27,4,0)</f>
        <v>9710</v>
      </c>
      <c r="Q531" s="72">
        <f>VLOOKUP(C531,MAPPING!$B$24:$G$27,6,0)</f>
        <v>4.0719439987913404</v>
      </c>
      <c r="R531" s="105">
        <f>Q531*VLOOKUP(C531,MAPPING!$B$24:$H$27,7,0)</f>
        <v>5659.8799999999992</v>
      </c>
      <c r="S531" s="29">
        <f>VLOOKUP(H531,MAPPING!$B$3:$D$12,3,0)</f>
        <v>0</v>
      </c>
      <c r="T531" s="67">
        <f t="shared" si="134"/>
        <v>0</v>
      </c>
      <c r="U531" s="75">
        <v>0</v>
      </c>
      <c r="V531" s="29">
        <f>(J531*VLOOKUP(M531/J531,MAPPING!$B$15:$C$22,2,10))</f>
        <v>0</v>
      </c>
      <c r="W531" s="100">
        <v>0</v>
      </c>
      <c r="X531" s="68">
        <f>IFERROR(IF($M531&lt;6.000001,0,VLOOKUP($M531,할증료!$B:$C,2,1)),0)</f>
        <v>0</v>
      </c>
      <c r="Y531" s="67">
        <v>0</v>
      </c>
      <c r="Z531" s="29">
        <f t="shared" si="133"/>
        <v>15369.88</v>
      </c>
      <c r="AB531" s="1" t="s">
        <v>2926</v>
      </c>
      <c r="AC531" s="1" t="s">
        <v>137</v>
      </c>
      <c r="AD531" s="1" t="s">
        <v>3062</v>
      </c>
      <c r="AE531" s="1" t="s">
        <v>3113</v>
      </c>
      <c r="AF531" s="1" t="s">
        <v>3114</v>
      </c>
      <c r="AG531" s="1" t="s">
        <v>3115</v>
      </c>
      <c r="AH531" s="1">
        <v>2048</v>
      </c>
      <c r="AI531" s="1" t="s">
        <v>47</v>
      </c>
      <c r="AJ531" s="20">
        <v>1</v>
      </c>
      <c r="AK531" s="21">
        <v>0.79</v>
      </c>
      <c r="AL531" s="21">
        <v>0.5</v>
      </c>
      <c r="AM531" s="21">
        <v>0.8</v>
      </c>
      <c r="AN531" s="1" t="s">
        <v>48</v>
      </c>
      <c r="AO531" s="21">
        <v>99.14</v>
      </c>
      <c r="AP531" s="1" t="s">
        <v>49</v>
      </c>
      <c r="AQ531" s="1" t="s">
        <v>49</v>
      </c>
      <c r="AR531" s="1" t="s">
        <v>49</v>
      </c>
      <c r="AS531" s="1" t="s">
        <v>49</v>
      </c>
      <c r="AT531" s="1" t="s">
        <v>49</v>
      </c>
      <c r="AU531" s="1" t="s">
        <v>138</v>
      </c>
      <c r="AV531" s="1" t="s">
        <v>139</v>
      </c>
      <c r="AW531" s="1" t="s">
        <v>3116</v>
      </c>
      <c r="AX531" s="1" t="s">
        <v>47</v>
      </c>
      <c r="AY531" s="1" t="s">
        <v>50</v>
      </c>
      <c r="AZ531" s="1" t="s">
        <v>3117</v>
      </c>
      <c r="BA531" s="1" t="s">
        <v>3118</v>
      </c>
      <c r="BB531" s="1" t="s">
        <v>3118</v>
      </c>
      <c r="BC531" s="1" t="s">
        <v>140</v>
      </c>
      <c r="BD531" s="1" t="s">
        <v>693</v>
      </c>
      <c r="BE531" s="1" t="s">
        <v>179</v>
      </c>
      <c r="BF531" s="1" t="s">
        <v>52</v>
      </c>
      <c r="BG531" s="1" t="s">
        <v>53</v>
      </c>
      <c r="BH531" s="1" t="s">
        <v>47</v>
      </c>
      <c r="BI531" s="1" t="s">
        <v>159</v>
      </c>
    </row>
    <row r="532" spans="2:61" x14ac:dyDescent="0.25">
      <c r="B532" s="16">
        <f t="shared" si="135"/>
        <v>528</v>
      </c>
      <c r="C532" s="16" t="str">
        <f t="shared" si="136"/>
        <v>LHR</v>
      </c>
      <c r="D532" s="16" t="str">
        <f t="shared" si="137"/>
        <v>2025-08-21</v>
      </c>
      <c r="E532" s="16" t="str">
        <f t="shared" si="138"/>
        <v>99431913803</v>
      </c>
      <c r="F532" s="16" t="str">
        <f t="shared" si="139"/>
        <v>PGB026518424</v>
      </c>
      <c r="G532" s="16" t="str">
        <f t="shared" si="140"/>
        <v>우현과학</v>
      </c>
      <c r="H532" s="16" t="str">
        <f t="shared" si="131"/>
        <v>간이(Simple)</v>
      </c>
      <c r="I532" s="16">
        <f t="shared" si="141"/>
        <v>226.5</v>
      </c>
      <c r="J532" s="16">
        <f t="shared" si="142"/>
        <v>1</v>
      </c>
      <c r="K532" s="43">
        <f t="shared" si="143"/>
        <v>0.81</v>
      </c>
      <c r="L532" s="43">
        <f t="shared" si="144"/>
        <v>1</v>
      </c>
      <c r="M532" s="43">
        <f t="shared" si="144"/>
        <v>1</v>
      </c>
      <c r="N532" s="43">
        <f t="shared" si="132"/>
        <v>1</v>
      </c>
      <c r="O532" s="23" t="str">
        <f t="shared" si="145"/>
        <v>PGB026518424</v>
      </c>
      <c r="P532" s="51">
        <f>VLOOKUP(C532,MAPPING!$B$24:$G$27,2,0)+(N532-0.5)/0.5*VLOOKUP(C532,MAPPING!$B$24:$G$27,4,0)</f>
        <v>9710</v>
      </c>
      <c r="Q532" s="72">
        <f>VLOOKUP(C532,MAPPING!$B$24:$G$27,6,0)</f>
        <v>4.0719439987913404</v>
      </c>
      <c r="R532" s="105">
        <f>Q532*VLOOKUP(C532,MAPPING!$B$24:$H$27,7,0)</f>
        <v>5659.8799999999992</v>
      </c>
      <c r="S532" s="29">
        <f>VLOOKUP(H532,MAPPING!$B$3:$D$12,3,0)</f>
        <v>1100</v>
      </c>
      <c r="T532" s="67">
        <f t="shared" si="134"/>
        <v>0</v>
      </c>
      <c r="U532" s="75">
        <v>0</v>
      </c>
      <c r="V532" s="29">
        <f>(J532*VLOOKUP(M532/J532,MAPPING!$B$15:$C$22,2,10))</f>
        <v>0</v>
      </c>
      <c r="W532" s="100">
        <v>0</v>
      </c>
      <c r="X532" s="68">
        <f>IFERROR(IF($M532&lt;6.000001,0,VLOOKUP($M532,할증료!$B:$C,2,1)),0)</f>
        <v>0</v>
      </c>
      <c r="Y532" s="67">
        <v>0</v>
      </c>
      <c r="Z532" s="29">
        <f t="shared" si="133"/>
        <v>16469.879999999997</v>
      </c>
      <c r="AB532" s="1" t="s">
        <v>2926</v>
      </c>
      <c r="AC532" s="1" t="s">
        <v>137</v>
      </c>
      <c r="AD532" s="1" t="s">
        <v>3062</v>
      </c>
      <c r="AE532" s="1" t="s">
        <v>3119</v>
      </c>
      <c r="AF532" s="1" t="s">
        <v>198</v>
      </c>
      <c r="AG532" s="1" t="s">
        <v>199</v>
      </c>
      <c r="AH532" s="1">
        <v>12097</v>
      </c>
      <c r="AI532" s="1" t="s">
        <v>161</v>
      </c>
      <c r="AJ532" s="20">
        <v>1</v>
      </c>
      <c r="AK532" s="21">
        <v>0.81</v>
      </c>
      <c r="AL532" s="21">
        <v>1</v>
      </c>
      <c r="AM532" s="21">
        <v>1</v>
      </c>
      <c r="AN532" s="1" t="s">
        <v>56</v>
      </c>
      <c r="AO532" s="21">
        <v>226.5</v>
      </c>
      <c r="AP532" s="1" t="s">
        <v>49</v>
      </c>
      <c r="AQ532" s="1" t="s">
        <v>49</v>
      </c>
      <c r="AR532" s="1" t="s">
        <v>49</v>
      </c>
      <c r="AS532" s="1" t="s">
        <v>49</v>
      </c>
      <c r="AT532" s="1" t="s">
        <v>49</v>
      </c>
      <c r="AU532" s="1" t="s">
        <v>138</v>
      </c>
      <c r="AV532" s="1" t="s">
        <v>139</v>
      </c>
      <c r="AW532" s="1" t="s">
        <v>328</v>
      </c>
      <c r="AX532" s="1" t="s">
        <v>47</v>
      </c>
      <c r="AY532" s="1" t="s">
        <v>50</v>
      </c>
      <c r="AZ532" s="1" t="s">
        <v>3120</v>
      </c>
      <c r="BA532" s="1" t="s">
        <v>3121</v>
      </c>
      <c r="BB532" s="1" t="s">
        <v>3121</v>
      </c>
      <c r="BC532" s="1" t="s">
        <v>140</v>
      </c>
      <c r="BD532" s="1" t="s">
        <v>693</v>
      </c>
      <c r="BE532" s="1" t="s">
        <v>179</v>
      </c>
      <c r="BF532" s="1" t="s">
        <v>52</v>
      </c>
      <c r="BG532" s="1" t="s">
        <v>53</v>
      </c>
      <c r="BH532" s="1" t="s">
        <v>47</v>
      </c>
      <c r="BI532" s="1" t="s">
        <v>159</v>
      </c>
    </row>
    <row r="533" spans="2:61" x14ac:dyDescent="0.25">
      <c r="B533" s="16">
        <f t="shared" si="135"/>
        <v>529</v>
      </c>
      <c r="C533" s="16" t="str">
        <f t="shared" si="136"/>
        <v>LHR</v>
      </c>
      <c r="D533" s="16" t="str">
        <f t="shared" si="137"/>
        <v>2025-08-21</v>
      </c>
      <c r="E533" s="16" t="str">
        <f t="shared" si="138"/>
        <v>99431913803</v>
      </c>
      <c r="F533" s="16" t="str">
        <f t="shared" si="139"/>
        <v>PGB026518421</v>
      </c>
      <c r="G533" s="16" t="str">
        <f t="shared" si="140"/>
        <v>최진혁</v>
      </c>
      <c r="H533" s="16" t="str">
        <f t="shared" si="131"/>
        <v>일반(목록배제,Normal-Manifest Exception)</v>
      </c>
      <c r="I533" s="16">
        <f t="shared" si="141"/>
        <v>55.24</v>
      </c>
      <c r="J533" s="16">
        <f t="shared" si="142"/>
        <v>1</v>
      </c>
      <c r="K533" s="43">
        <f t="shared" si="143"/>
        <v>0.3</v>
      </c>
      <c r="L533" s="43">
        <f t="shared" si="144"/>
        <v>0.6</v>
      </c>
      <c r="M533" s="43">
        <f t="shared" si="144"/>
        <v>0.6</v>
      </c>
      <c r="N533" s="43">
        <f t="shared" si="132"/>
        <v>1</v>
      </c>
      <c r="O533" s="23" t="str">
        <f t="shared" si="145"/>
        <v>PGB026518421</v>
      </c>
      <c r="P533" s="51">
        <f>VLOOKUP(C533,MAPPING!$B$24:$G$27,2,0)+(N533-0.5)/0.5*VLOOKUP(C533,MAPPING!$B$24:$G$27,4,0)</f>
        <v>9710</v>
      </c>
      <c r="Q533" s="72">
        <f>VLOOKUP(C533,MAPPING!$B$24:$G$27,6,0)</f>
        <v>4.0719439987913404</v>
      </c>
      <c r="R533" s="105">
        <f>Q533*VLOOKUP(C533,MAPPING!$B$24:$H$27,7,0)</f>
        <v>5659.8799999999992</v>
      </c>
      <c r="S533" s="29">
        <f>VLOOKUP(H533,MAPPING!$B$3:$D$12,3,0)</f>
        <v>1100</v>
      </c>
      <c r="T533" s="67">
        <f t="shared" si="134"/>
        <v>0</v>
      </c>
      <c r="U533" s="75">
        <v>0</v>
      </c>
      <c r="V533" s="29">
        <f>(J533*VLOOKUP(M533/J533,MAPPING!$B$15:$C$22,2,10))</f>
        <v>0</v>
      </c>
      <c r="W533" s="100">
        <v>0</v>
      </c>
      <c r="X533" s="68">
        <f>IFERROR(IF($M533&lt;6.000001,0,VLOOKUP($M533,할증료!$B:$C,2,1)),0)</f>
        <v>0</v>
      </c>
      <c r="Y533" s="67">
        <v>0</v>
      </c>
      <c r="Z533" s="29">
        <f t="shared" si="133"/>
        <v>16469.879999999997</v>
      </c>
      <c r="AB533" s="1" t="s">
        <v>2926</v>
      </c>
      <c r="AC533" s="1" t="s">
        <v>137</v>
      </c>
      <c r="AD533" s="1" t="s">
        <v>3062</v>
      </c>
      <c r="AE533" s="1" t="s">
        <v>3122</v>
      </c>
      <c r="AF533" s="1" t="s">
        <v>3123</v>
      </c>
      <c r="AG533" s="1" t="s">
        <v>3124</v>
      </c>
      <c r="AH533" s="1">
        <v>57947</v>
      </c>
      <c r="AI533" s="1" t="s">
        <v>47</v>
      </c>
      <c r="AJ533" s="20">
        <v>1</v>
      </c>
      <c r="AK533" s="21">
        <v>0.3</v>
      </c>
      <c r="AL533" s="21">
        <v>0.6</v>
      </c>
      <c r="AM533" s="21">
        <v>0.6</v>
      </c>
      <c r="AN533" s="1" t="s">
        <v>54</v>
      </c>
      <c r="AO533" s="21">
        <v>55.24</v>
      </c>
      <c r="AP533" s="1" t="s">
        <v>49</v>
      </c>
      <c r="AQ533" s="1" t="s">
        <v>49</v>
      </c>
      <c r="AR533" s="1" t="s">
        <v>49</v>
      </c>
      <c r="AS533" s="1" t="s">
        <v>49</v>
      </c>
      <c r="AT533" s="1" t="s">
        <v>49</v>
      </c>
      <c r="AU533" s="1" t="s">
        <v>138</v>
      </c>
      <c r="AV533" s="1" t="s">
        <v>139</v>
      </c>
      <c r="AW533" s="1" t="s">
        <v>905</v>
      </c>
      <c r="AX533" s="1" t="s">
        <v>47</v>
      </c>
      <c r="AY533" s="1" t="s">
        <v>50</v>
      </c>
      <c r="AZ533" s="1" t="s">
        <v>3125</v>
      </c>
      <c r="BA533" s="1" t="s">
        <v>3126</v>
      </c>
      <c r="BB533" s="1" t="s">
        <v>3126</v>
      </c>
      <c r="BC533" s="1" t="s">
        <v>140</v>
      </c>
      <c r="BD533" s="1" t="s">
        <v>693</v>
      </c>
      <c r="BE533" s="1" t="s">
        <v>179</v>
      </c>
      <c r="BF533" s="1" t="s">
        <v>52</v>
      </c>
      <c r="BG533" s="1" t="s">
        <v>53</v>
      </c>
      <c r="BH533" s="1" t="s">
        <v>47</v>
      </c>
      <c r="BI533" s="1" t="s">
        <v>159</v>
      </c>
    </row>
    <row r="534" spans="2:61" x14ac:dyDescent="0.25">
      <c r="B534" s="16">
        <f t="shared" si="135"/>
        <v>530</v>
      </c>
      <c r="C534" s="16" t="str">
        <f t="shared" si="136"/>
        <v>LHR</v>
      </c>
      <c r="D534" s="16" t="str">
        <f t="shared" si="137"/>
        <v>2025-08-21</v>
      </c>
      <c r="E534" s="16" t="str">
        <f t="shared" si="138"/>
        <v>99431913803</v>
      </c>
      <c r="F534" s="16" t="str">
        <f t="shared" si="139"/>
        <v>PGB026518420</v>
      </c>
      <c r="G534" s="16" t="str">
        <f t="shared" si="140"/>
        <v>성연재</v>
      </c>
      <c r="H534" s="16" t="str">
        <f t="shared" si="131"/>
        <v>목록(Manifest)</v>
      </c>
      <c r="I534" s="16">
        <f t="shared" si="141"/>
        <v>97.65</v>
      </c>
      <c r="J534" s="16">
        <f t="shared" si="142"/>
        <v>1</v>
      </c>
      <c r="K534" s="43">
        <f t="shared" si="143"/>
        <v>2.9</v>
      </c>
      <c r="L534" s="43">
        <f t="shared" si="144"/>
        <v>2.2999999999999998</v>
      </c>
      <c r="M534" s="43">
        <f t="shared" si="144"/>
        <v>2.9</v>
      </c>
      <c r="N534" s="43">
        <f t="shared" si="132"/>
        <v>3</v>
      </c>
      <c r="O534" s="23" t="str">
        <f t="shared" si="145"/>
        <v>PGB026518420</v>
      </c>
      <c r="P534" s="51">
        <f>VLOOKUP(C534,MAPPING!$B$24:$G$27,2,0)+(N534-0.5)/0.5*VLOOKUP(C534,MAPPING!$B$24:$G$27,4,0)</f>
        <v>19510</v>
      </c>
      <c r="Q534" s="72">
        <f>VLOOKUP(C534,MAPPING!$B$24:$G$27,6,0)</f>
        <v>4.0719439987913404</v>
      </c>
      <c r="R534" s="105">
        <f>Q534*VLOOKUP(C534,MAPPING!$B$24:$H$27,7,0)</f>
        <v>5659.8799999999992</v>
      </c>
      <c r="S534" s="29">
        <f>VLOOKUP(H534,MAPPING!$B$3:$D$12,3,0)</f>
        <v>0</v>
      </c>
      <c r="T534" s="67">
        <f t="shared" si="134"/>
        <v>0</v>
      </c>
      <c r="U534" s="75">
        <v>0</v>
      </c>
      <c r="V534" s="29">
        <f>(J534*VLOOKUP(M534/J534,MAPPING!$B$15:$C$22,2,10))</f>
        <v>550</v>
      </c>
      <c r="W534" s="100">
        <v>0</v>
      </c>
      <c r="X534" s="68">
        <f>IFERROR(IF($M534&lt;6.000001,0,VLOOKUP($M534,할증료!$B:$C,2,1)),0)</f>
        <v>0</v>
      </c>
      <c r="Y534" s="67">
        <v>0</v>
      </c>
      <c r="Z534" s="29">
        <f t="shared" si="133"/>
        <v>25719.879999999997</v>
      </c>
      <c r="AB534" s="1" t="s">
        <v>2926</v>
      </c>
      <c r="AC534" s="1" t="s">
        <v>137</v>
      </c>
      <c r="AD534" s="1" t="s">
        <v>3062</v>
      </c>
      <c r="AE534" s="1" t="s">
        <v>3127</v>
      </c>
      <c r="AF534" s="1" t="s">
        <v>218</v>
      </c>
      <c r="AG534" s="1" t="s">
        <v>219</v>
      </c>
      <c r="AH534" s="1">
        <v>50961</v>
      </c>
      <c r="AI534" s="1" t="s">
        <v>47</v>
      </c>
      <c r="AJ534" s="20">
        <v>1</v>
      </c>
      <c r="AK534" s="21">
        <v>2.9</v>
      </c>
      <c r="AL534" s="21">
        <v>2.2999999999999998</v>
      </c>
      <c r="AM534" s="21">
        <v>2.9</v>
      </c>
      <c r="AN534" s="1" t="s">
        <v>48</v>
      </c>
      <c r="AO534" s="21">
        <v>97.65</v>
      </c>
      <c r="AP534" s="1" t="s">
        <v>49</v>
      </c>
      <c r="AQ534" s="1" t="s">
        <v>49</v>
      </c>
      <c r="AR534" s="1" t="s">
        <v>49</v>
      </c>
      <c r="AS534" s="1" t="s">
        <v>49</v>
      </c>
      <c r="AT534" s="1" t="s">
        <v>49</v>
      </c>
      <c r="AU534" s="1" t="s">
        <v>138</v>
      </c>
      <c r="AV534" s="1" t="s">
        <v>139</v>
      </c>
      <c r="AW534" s="1" t="s">
        <v>3128</v>
      </c>
      <c r="AX534" s="1" t="s">
        <v>47</v>
      </c>
      <c r="AY534" s="1" t="s">
        <v>50</v>
      </c>
      <c r="AZ534" s="1" t="s">
        <v>3129</v>
      </c>
      <c r="BA534" s="1" t="s">
        <v>3130</v>
      </c>
      <c r="BB534" s="1" t="s">
        <v>3130</v>
      </c>
      <c r="BC534" s="1" t="s">
        <v>140</v>
      </c>
      <c r="BD534" s="1" t="s">
        <v>693</v>
      </c>
      <c r="BE534" s="1" t="s">
        <v>179</v>
      </c>
      <c r="BF534" s="1" t="s">
        <v>52</v>
      </c>
      <c r="BG534" s="1" t="s">
        <v>53</v>
      </c>
      <c r="BH534" s="1" t="s">
        <v>47</v>
      </c>
      <c r="BI534" s="1" t="s">
        <v>159</v>
      </c>
    </row>
    <row r="535" spans="2:61" x14ac:dyDescent="0.25">
      <c r="B535" s="16">
        <f t="shared" si="135"/>
        <v>531</v>
      </c>
      <c r="C535" s="16" t="str">
        <f t="shared" si="136"/>
        <v>LHR</v>
      </c>
      <c r="D535" s="16" t="str">
        <f t="shared" si="137"/>
        <v>2025-08-21</v>
      </c>
      <c r="E535" s="16" t="str">
        <f t="shared" si="138"/>
        <v>99431913803</v>
      </c>
      <c r="F535" s="16" t="str">
        <f t="shared" si="139"/>
        <v>PGB026518419</v>
      </c>
      <c r="G535" s="16" t="str">
        <f t="shared" si="140"/>
        <v>한종민</v>
      </c>
      <c r="H535" s="16" t="str">
        <f t="shared" si="131"/>
        <v>목록(Manifest)</v>
      </c>
      <c r="I535" s="16">
        <f t="shared" si="141"/>
        <v>131.12</v>
      </c>
      <c r="J535" s="16">
        <f t="shared" si="142"/>
        <v>1</v>
      </c>
      <c r="K535" s="43">
        <f t="shared" si="143"/>
        <v>1.3</v>
      </c>
      <c r="L535" s="43">
        <f t="shared" si="144"/>
        <v>1.1000000000000001</v>
      </c>
      <c r="M535" s="43">
        <f t="shared" si="144"/>
        <v>1.3</v>
      </c>
      <c r="N535" s="43">
        <f t="shared" si="132"/>
        <v>1.5</v>
      </c>
      <c r="O535" s="23" t="str">
        <f t="shared" si="145"/>
        <v>PGB026518419</v>
      </c>
      <c r="P535" s="51">
        <f>VLOOKUP(C535,MAPPING!$B$24:$G$27,2,0)+(N535-0.5)/0.5*VLOOKUP(C535,MAPPING!$B$24:$G$27,4,0)</f>
        <v>12160</v>
      </c>
      <c r="Q535" s="72">
        <f>VLOOKUP(C535,MAPPING!$B$24:$G$27,6,0)</f>
        <v>4.0719439987913404</v>
      </c>
      <c r="R535" s="105">
        <f>Q535*VLOOKUP(C535,MAPPING!$B$24:$H$27,7,0)</f>
        <v>5659.8799999999992</v>
      </c>
      <c r="S535" s="29">
        <f>VLOOKUP(H535,MAPPING!$B$3:$D$12,3,0)</f>
        <v>0</v>
      </c>
      <c r="T535" s="67">
        <f t="shared" si="134"/>
        <v>0</v>
      </c>
      <c r="U535" s="75">
        <v>0</v>
      </c>
      <c r="V535" s="29">
        <f>(J535*VLOOKUP(M535/J535,MAPPING!$B$15:$C$22,2,10))</f>
        <v>0</v>
      </c>
      <c r="W535" s="100">
        <v>0</v>
      </c>
      <c r="X535" s="68">
        <f>IFERROR(IF($M535&lt;6.000001,0,VLOOKUP($M535,할증료!$B:$C,2,1)),0)</f>
        <v>0</v>
      </c>
      <c r="Y535" s="67">
        <v>0</v>
      </c>
      <c r="Z535" s="29">
        <f t="shared" si="133"/>
        <v>17819.879999999997</v>
      </c>
      <c r="AB535" s="1" t="s">
        <v>2926</v>
      </c>
      <c r="AC535" s="1" t="s">
        <v>137</v>
      </c>
      <c r="AD535" s="1" t="s">
        <v>3062</v>
      </c>
      <c r="AE535" s="1" t="s">
        <v>3131</v>
      </c>
      <c r="AF535" s="1" t="s">
        <v>479</v>
      </c>
      <c r="AG535" s="1" t="s">
        <v>480</v>
      </c>
      <c r="AH535" s="1">
        <v>15011</v>
      </c>
      <c r="AI535" s="1" t="s">
        <v>47</v>
      </c>
      <c r="AJ535" s="20">
        <v>1</v>
      </c>
      <c r="AK535" s="21">
        <v>1.3</v>
      </c>
      <c r="AL535" s="21">
        <v>1.1000000000000001</v>
      </c>
      <c r="AM535" s="21">
        <v>1.3</v>
      </c>
      <c r="AN535" s="1" t="s">
        <v>48</v>
      </c>
      <c r="AO535" s="21">
        <v>131.12</v>
      </c>
      <c r="AP535" s="1" t="s">
        <v>49</v>
      </c>
      <c r="AQ535" s="1" t="s">
        <v>49</v>
      </c>
      <c r="AR535" s="1" t="s">
        <v>49</v>
      </c>
      <c r="AS535" s="1" t="s">
        <v>49</v>
      </c>
      <c r="AT535" s="1" t="s">
        <v>49</v>
      </c>
      <c r="AU535" s="1" t="s">
        <v>138</v>
      </c>
      <c r="AV535" s="1" t="s">
        <v>139</v>
      </c>
      <c r="AW535" s="1" t="s">
        <v>156</v>
      </c>
      <c r="AX535" s="1" t="s">
        <v>47</v>
      </c>
      <c r="AY535" s="1" t="s">
        <v>50</v>
      </c>
      <c r="AZ535" s="1" t="s">
        <v>3132</v>
      </c>
      <c r="BA535" s="1" t="s">
        <v>3133</v>
      </c>
      <c r="BB535" s="1" t="s">
        <v>3133</v>
      </c>
      <c r="BC535" s="1" t="s">
        <v>140</v>
      </c>
      <c r="BD535" s="1" t="s">
        <v>693</v>
      </c>
      <c r="BE535" s="1" t="s">
        <v>179</v>
      </c>
      <c r="BF535" s="1" t="s">
        <v>52</v>
      </c>
      <c r="BG535" s="1" t="s">
        <v>53</v>
      </c>
      <c r="BH535" s="1" t="s">
        <v>47</v>
      </c>
      <c r="BI535" s="1" t="s">
        <v>159</v>
      </c>
    </row>
    <row r="536" spans="2:61" x14ac:dyDescent="0.25">
      <c r="B536" s="16">
        <f t="shared" si="135"/>
        <v>532</v>
      </c>
      <c r="C536" s="16" t="str">
        <f t="shared" si="136"/>
        <v>LHR</v>
      </c>
      <c r="D536" s="16" t="str">
        <f t="shared" si="137"/>
        <v>2025-08-21</v>
      </c>
      <c r="E536" s="16" t="str">
        <f t="shared" si="138"/>
        <v>99431913803</v>
      </c>
      <c r="F536" s="16" t="str">
        <f t="shared" si="139"/>
        <v>PGB026518417</v>
      </c>
      <c r="G536" s="16" t="str">
        <f t="shared" si="140"/>
        <v>안채원</v>
      </c>
      <c r="H536" s="16" t="str">
        <f t="shared" si="131"/>
        <v>일반(목록배제,Normal-Manifest Exception)</v>
      </c>
      <c r="I536" s="16">
        <f t="shared" si="141"/>
        <v>134.9</v>
      </c>
      <c r="J536" s="16">
        <f t="shared" si="142"/>
        <v>1</v>
      </c>
      <c r="K536" s="43">
        <f t="shared" si="143"/>
        <v>1.95</v>
      </c>
      <c r="L536" s="43">
        <f t="shared" si="144"/>
        <v>1.3</v>
      </c>
      <c r="M536" s="43">
        <f t="shared" si="144"/>
        <v>2</v>
      </c>
      <c r="N536" s="43">
        <f t="shared" si="132"/>
        <v>2</v>
      </c>
      <c r="O536" s="23" t="str">
        <f t="shared" si="145"/>
        <v>PGB026518417</v>
      </c>
      <c r="P536" s="51">
        <f>VLOOKUP(C536,MAPPING!$B$24:$G$27,2,0)+(N536-0.5)/0.5*VLOOKUP(C536,MAPPING!$B$24:$G$27,4,0)</f>
        <v>14610</v>
      </c>
      <c r="Q536" s="72">
        <f>VLOOKUP(C536,MAPPING!$B$24:$G$27,6,0)</f>
        <v>4.0719439987913404</v>
      </c>
      <c r="R536" s="105">
        <f>Q536*VLOOKUP(C536,MAPPING!$B$24:$H$27,7,0)</f>
        <v>5659.8799999999992</v>
      </c>
      <c r="S536" s="29">
        <f>VLOOKUP(H536,MAPPING!$B$3:$D$12,3,0)</f>
        <v>1100</v>
      </c>
      <c r="T536" s="67">
        <f t="shared" si="134"/>
        <v>0</v>
      </c>
      <c r="U536" s="75">
        <v>0</v>
      </c>
      <c r="V536" s="29">
        <f>(J536*VLOOKUP(M536/J536,MAPPING!$B$15:$C$22,2,10))</f>
        <v>0</v>
      </c>
      <c r="W536" s="100">
        <v>0</v>
      </c>
      <c r="X536" s="68">
        <f>IFERROR(IF($M536&lt;6.000001,0,VLOOKUP($M536,할증료!$B:$C,2,1)),0)</f>
        <v>0</v>
      </c>
      <c r="Y536" s="67">
        <v>0</v>
      </c>
      <c r="Z536" s="29">
        <f t="shared" si="133"/>
        <v>21369.879999999997</v>
      </c>
      <c r="AB536" s="1" t="s">
        <v>2926</v>
      </c>
      <c r="AC536" s="1" t="s">
        <v>137</v>
      </c>
      <c r="AD536" s="1" t="s">
        <v>3062</v>
      </c>
      <c r="AE536" s="1" t="s">
        <v>3134</v>
      </c>
      <c r="AF536" s="1" t="s">
        <v>3135</v>
      </c>
      <c r="AG536" s="1" t="s">
        <v>3136</v>
      </c>
      <c r="AH536" s="1">
        <v>13555</v>
      </c>
      <c r="AI536" s="1" t="s">
        <v>47</v>
      </c>
      <c r="AJ536" s="20">
        <v>1</v>
      </c>
      <c r="AK536" s="21">
        <v>1.95</v>
      </c>
      <c r="AL536" s="21">
        <v>1.3</v>
      </c>
      <c r="AM536" s="21">
        <v>2</v>
      </c>
      <c r="AN536" s="1" t="s">
        <v>54</v>
      </c>
      <c r="AO536" s="21">
        <v>134.9</v>
      </c>
      <c r="AP536" s="1" t="s">
        <v>49</v>
      </c>
      <c r="AQ536" s="1" t="s">
        <v>49</v>
      </c>
      <c r="AR536" s="1" t="s">
        <v>49</v>
      </c>
      <c r="AS536" s="1" t="s">
        <v>49</v>
      </c>
      <c r="AT536" s="1" t="s">
        <v>49</v>
      </c>
      <c r="AU536" s="1" t="s">
        <v>138</v>
      </c>
      <c r="AV536" s="1" t="s">
        <v>139</v>
      </c>
      <c r="AW536" s="1" t="s">
        <v>1097</v>
      </c>
      <c r="AX536" s="1" t="s">
        <v>47</v>
      </c>
      <c r="AY536" s="1" t="s">
        <v>50</v>
      </c>
      <c r="AZ536" s="1" t="s">
        <v>3137</v>
      </c>
      <c r="BA536" s="1" t="s">
        <v>3138</v>
      </c>
      <c r="BB536" s="1" t="s">
        <v>3138</v>
      </c>
      <c r="BC536" s="1" t="s">
        <v>140</v>
      </c>
      <c r="BD536" s="1" t="s">
        <v>693</v>
      </c>
      <c r="BE536" s="1" t="s">
        <v>179</v>
      </c>
      <c r="BF536" s="1" t="s">
        <v>52</v>
      </c>
      <c r="BG536" s="1" t="s">
        <v>53</v>
      </c>
      <c r="BH536" s="1" t="s">
        <v>47</v>
      </c>
      <c r="BI536" s="1" t="s">
        <v>159</v>
      </c>
    </row>
    <row r="537" spans="2:61" x14ac:dyDescent="0.25">
      <c r="B537" s="16">
        <f t="shared" si="135"/>
        <v>533</v>
      </c>
      <c r="C537" s="16" t="str">
        <f t="shared" si="136"/>
        <v>LHR</v>
      </c>
      <c r="D537" s="16" t="str">
        <f t="shared" si="137"/>
        <v>2025-08-21</v>
      </c>
      <c r="E537" s="16" t="str">
        <f t="shared" si="138"/>
        <v>99431913803</v>
      </c>
      <c r="F537" s="16" t="str">
        <f t="shared" si="139"/>
        <v>PGB026518414</v>
      </c>
      <c r="G537" s="16" t="str">
        <f t="shared" si="140"/>
        <v>염지민</v>
      </c>
      <c r="H537" s="16" t="str">
        <f t="shared" si="131"/>
        <v>목록(Manifest)</v>
      </c>
      <c r="I537" s="16">
        <f t="shared" si="141"/>
        <v>91.35</v>
      </c>
      <c r="J537" s="16">
        <f t="shared" si="142"/>
        <v>1</v>
      </c>
      <c r="K537" s="43">
        <f t="shared" si="143"/>
        <v>0.1</v>
      </c>
      <c r="L537" s="43">
        <f t="shared" si="144"/>
        <v>0.1</v>
      </c>
      <c r="M537" s="43">
        <f t="shared" si="144"/>
        <v>0.1</v>
      </c>
      <c r="N537" s="43">
        <f t="shared" si="132"/>
        <v>0.5</v>
      </c>
      <c r="O537" s="23" t="str">
        <f t="shared" si="145"/>
        <v>PGB026518414</v>
      </c>
      <c r="P537" s="51">
        <f>VLOOKUP(C537,MAPPING!$B$24:$G$27,2,0)+(N537-0.5)/0.5*VLOOKUP(C537,MAPPING!$B$24:$G$27,4,0)</f>
        <v>7260</v>
      </c>
      <c r="Q537" s="72">
        <f>VLOOKUP(C537,MAPPING!$B$24:$G$27,6,0)</f>
        <v>4.0719439987913404</v>
      </c>
      <c r="R537" s="105">
        <f>Q537*VLOOKUP(C537,MAPPING!$B$24:$H$27,7,0)</f>
        <v>5659.8799999999992</v>
      </c>
      <c r="S537" s="29">
        <f>VLOOKUP(H537,MAPPING!$B$3:$D$12,3,0)</f>
        <v>0</v>
      </c>
      <c r="T537" s="67">
        <f t="shared" si="134"/>
        <v>0</v>
      </c>
      <c r="U537" s="75">
        <v>0</v>
      </c>
      <c r="V537" s="29">
        <f>(J537*VLOOKUP(M537/J537,MAPPING!$B$15:$C$22,2,10))</f>
        <v>0</v>
      </c>
      <c r="W537" s="100">
        <v>0</v>
      </c>
      <c r="X537" s="68">
        <f>IFERROR(IF($M537&lt;6.000001,0,VLOOKUP($M537,할증료!$B:$C,2,1)),0)</f>
        <v>0</v>
      </c>
      <c r="Y537" s="67">
        <v>0</v>
      </c>
      <c r="Z537" s="29">
        <f t="shared" si="133"/>
        <v>12919.88</v>
      </c>
      <c r="AB537" s="1" t="s">
        <v>2926</v>
      </c>
      <c r="AC537" s="1" t="s">
        <v>137</v>
      </c>
      <c r="AD537" s="1" t="s">
        <v>3062</v>
      </c>
      <c r="AE537" s="1" t="s">
        <v>3139</v>
      </c>
      <c r="AF537" s="1" t="s">
        <v>484</v>
      </c>
      <c r="AG537" s="1" t="s">
        <v>485</v>
      </c>
      <c r="AH537" s="1">
        <v>15002</v>
      </c>
      <c r="AI537" s="1" t="s">
        <v>47</v>
      </c>
      <c r="AJ537" s="20">
        <v>1</v>
      </c>
      <c r="AK537" s="21">
        <v>0.1</v>
      </c>
      <c r="AL537" s="21">
        <v>0.1</v>
      </c>
      <c r="AM537" s="21">
        <v>0.1</v>
      </c>
      <c r="AN537" s="1" t="s">
        <v>48</v>
      </c>
      <c r="AO537" s="21">
        <v>91.35</v>
      </c>
      <c r="AP537" s="1" t="s">
        <v>49</v>
      </c>
      <c r="AQ537" s="1" t="s">
        <v>49</v>
      </c>
      <c r="AR537" s="1" t="s">
        <v>49</v>
      </c>
      <c r="AS537" s="1" t="s">
        <v>49</v>
      </c>
      <c r="AT537" s="1" t="s">
        <v>49</v>
      </c>
      <c r="AU537" s="1" t="s">
        <v>138</v>
      </c>
      <c r="AV537" s="1" t="s">
        <v>139</v>
      </c>
      <c r="AW537" s="1" t="s">
        <v>3140</v>
      </c>
      <c r="AX537" s="1" t="s">
        <v>47</v>
      </c>
      <c r="AY537" s="1" t="s">
        <v>50</v>
      </c>
      <c r="AZ537" s="1" t="s">
        <v>3141</v>
      </c>
      <c r="BA537" s="1" t="s">
        <v>3142</v>
      </c>
      <c r="BB537" s="1" t="s">
        <v>3142</v>
      </c>
      <c r="BC537" s="1" t="s">
        <v>140</v>
      </c>
      <c r="BD537" s="1" t="s">
        <v>693</v>
      </c>
      <c r="BE537" s="1" t="s">
        <v>179</v>
      </c>
      <c r="BF537" s="1" t="s">
        <v>52</v>
      </c>
      <c r="BG537" s="1" t="s">
        <v>53</v>
      </c>
      <c r="BH537" s="1" t="s">
        <v>47</v>
      </c>
      <c r="BI537" s="1" t="s">
        <v>159</v>
      </c>
    </row>
    <row r="538" spans="2:61" x14ac:dyDescent="0.25">
      <c r="B538" s="16">
        <f t="shared" si="135"/>
        <v>534</v>
      </c>
      <c r="C538" s="16" t="str">
        <f t="shared" si="136"/>
        <v>LHR</v>
      </c>
      <c r="D538" s="16" t="str">
        <f t="shared" si="137"/>
        <v>2025-08-21</v>
      </c>
      <c r="E538" s="16" t="str">
        <f t="shared" si="138"/>
        <v>99431913803</v>
      </c>
      <c r="F538" s="16" t="str">
        <f t="shared" si="139"/>
        <v>PGB026518413</v>
      </c>
      <c r="G538" s="16" t="str">
        <f t="shared" si="140"/>
        <v>홍태열</v>
      </c>
      <c r="H538" s="16" t="str">
        <f t="shared" si="131"/>
        <v>목록(Manifest)</v>
      </c>
      <c r="I538" s="16">
        <f t="shared" si="141"/>
        <v>61.85</v>
      </c>
      <c r="J538" s="16">
        <f t="shared" si="142"/>
        <v>1</v>
      </c>
      <c r="K538" s="43">
        <f t="shared" si="143"/>
        <v>0.4</v>
      </c>
      <c r="L538" s="43">
        <f t="shared" si="144"/>
        <v>0.6</v>
      </c>
      <c r="M538" s="43">
        <f t="shared" si="144"/>
        <v>0.6</v>
      </c>
      <c r="N538" s="43">
        <f t="shared" si="132"/>
        <v>1</v>
      </c>
      <c r="O538" s="23" t="str">
        <f t="shared" si="145"/>
        <v>PGB026518413</v>
      </c>
      <c r="P538" s="51">
        <f>VLOOKUP(C538,MAPPING!$B$24:$G$27,2,0)+(N538-0.5)/0.5*VLOOKUP(C538,MAPPING!$B$24:$G$27,4,0)</f>
        <v>9710</v>
      </c>
      <c r="Q538" s="72">
        <f>VLOOKUP(C538,MAPPING!$B$24:$G$27,6,0)</f>
        <v>4.0719439987913404</v>
      </c>
      <c r="R538" s="105">
        <f>Q538*VLOOKUP(C538,MAPPING!$B$24:$H$27,7,0)</f>
        <v>5659.8799999999992</v>
      </c>
      <c r="S538" s="29">
        <f>VLOOKUP(H538,MAPPING!$B$3:$D$12,3,0)</f>
        <v>0</v>
      </c>
      <c r="T538" s="67">
        <f t="shared" si="134"/>
        <v>0</v>
      </c>
      <c r="U538" s="75">
        <v>0</v>
      </c>
      <c r="V538" s="29">
        <f>(J538*VLOOKUP(M538/J538,MAPPING!$B$15:$C$22,2,10))</f>
        <v>0</v>
      </c>
      <c r="W538" s="100">
        <v>0</v>
      </c>
      <c r="X538" s="68">
        <f>IFERROR(IF($M538&lt;6.000001,0,VLOOKUP($M538,할증료!$B:$C,2,1)),0)</f>
        <v>0</v>
      </c>
      <c r="Y538" s="67">
        <v>0</v>
      </c>
      <c r="Z538" s="29">
        <f t="shared" si="133"/>
        <v>15369.88</v>
      </c>
      <c r="AB538" s="1" t="s">
        <v>2926</v>
      </c>
      <c r="AC538" s="1" t="s">
        <v>137</v>
      </c>
      <c r="AD538" s="1" t="s">
        <v>3062</v>
      </c>
      <c r="AE538" s="1" t="s">
        <v>3143</v>
      </c>
      <c r="AF538" s="1" t="s">
        <v>3144</v>
      </c>
      <c r="AG538" s="1" t="s">
        <v>3145</v>
      </c>
      <c r="AH538" s="1">
        <v>12905</v>
      </c>
      <c r="AI538" s="1" t="s">
        <v>47</v>
      </c>
      <c r="AJ538" s="20">
        <v>1</v>
      </c>
      <c r="AK538" s="21">
        <v>0.4</v>
      </c>
      <c r="AL538" s="21">
        <v>0.6</v>
      </c>
      <c r="AM538" s="21">
        <v>0.6</v>
      </c>
      <c r="AN538" s="1" t="s">
        <v>48</v>
      </c>
      <c r="AO538" s="21">
        <v>61.85</v>
      </c>
      <c r="AP538" s="1" t="s">
        <v>49</v>
      </c>
      <c r="AQ538" s="1" t="s">
        <v>49</v>
      </c>
      <c r="AR538" s="1" t="s">
        <v>49</v>
      </c>
      <c r="AS538" s="1" t="s">
        <v>49</v>
      </c>
      <c r="AT538" s="1" t="s">
        <v>49</v>
      </c>
      <c r="AU538" s="1" t="s">
        <v>138</v>
      </c>
      <c r="AV538" s="1" t="s">
        <v>139</v>
      </c>
      <c r="AW538" s="1" t="s">
        <v>256</v>
      </c>
      <c r="AX538" s="1" t="s">
        <v>47</v>
      </c>
      <c r="AY538" s="1" t="s">
        <v>50</v>
      </c>
      <c r="AZ538" s="1" t="s">
        <v>3146</v>
      </c>
      <c r="BA538" s="1" t="s">
        <v>3147</v>
      </c>
      <c r="BB538" s="1" t="s">
        <v>3147</v>
      </c>
      <c r="BC538" s="1" t="s">
        <v>140</v>
      </c>
      <c r="BD538" s="1" t="s">
        <v>693</v>
      </c>
      <c r="BE538" s="1" t="s">
        <v>179</v>
      </c>
      <c r="BF538" s="1" t="s">
        <v>52</v>
      </c>
      <c r="BG538" s="1" t="s">
        <v>53</v>
      </c>
      <c r="BH538" s="1" t="s">
        <v>47</v>
      </c>
      <c r="BI538" s="1" t="s">
        <v>159</v>
      </c>
    </row>
    <row r="539" spans="2:61" x14ac:dyDescent="0.25">
      <c r="B539" s="16">
        <f t="shared" si="135"/>
        <v>535</v>
      </c>
      <c r="C539" s="16" t="str">
        <f t="shared" si="136"/>
        <v>LHR</v>
      </c>
      <c r="D539" s="16" t="str">
        <f t="shared" si="137"/>
        <v>2025-08-21</v>
      </c>
      <c r="E539" s="16" t="str">
        <f t="shared" si="138"/>
        <v>99431913803</v>
      </c>
      <c r="F539" s="16" t="str">
        <f t="shared" si="139"/>
        <v>PGB026518412</v>
      </c>
      <c r="G539" s="16" t="str">
        <f t="shared" si="140"/>
        <v>장동규</v>
      </c>
      <c r="H539" s="16" t="str">
        <f t="shared" si="131"/>
        <v>간이(Simple)</v>
      </c>
      <c r="I539" s="16">
        <f t="shared" si="141"/>
        <v>677.27</v>
      </c>
      <c r="J539" s="16">
        <f t="shared" si="142"/>
        <v>1</v>
      </c>
      <c r="K539" s="43">
        <f t="shared" si="143"/>
        <v>0.65</v>
      </c>
      <c r="L539" s="43">
        <f t="shared" si="144"/>
        <v>1.6</v>
      </c>
      <c r="M539" s="43">
        <f t="shared" si="144"/>
        <v>1.6</v>
      </c>
      <c r="N539" s="43">
        <f t="shared" si="132"/>
        <v>2</v>
      </c>
      <c r="O539" s="23" t="str">
        <f t="shared" si="145"/>
        <v>PGB026518412</v>
      </c>
      <c r="P539" s="51">
        <f>VLOOKUP(C539,MAPPING!$B$24:$G$27,2,0)+(N539-0.5)/0.5*VLOOKUP(C539,MAPPING!$B$24:$G$27,4,0)</f>
        <v>14610</v>
      </c>
      <c r="Q539" s="72">
        <f>VLOOKUP(C539,MAPPING!$B$24:$G$27,6,0)</f>
        <v>4.0719439987913404</v>
      </c>
      <c r="R539" s="105">
        <f>Q539*VLOOKUP(C539,MAPPING!$B$24:$H$27,7,0)</f>
        <v>5659.8799999999992</v>
      </c>
      <c r="S539" s="29">
        <f>VLOOKUP(H539,MAPPING!$B$3:$D$12,3,0)</f>
        <v>1100</v>
      </c>
      <c r="T539" s="67">
        <f t="shared" si="134"/>
        <v>0</v>
      </c>
      <c r="U539" s="75">
        <v>0</v>
      </c>
      <c r="V539" s="29">
        <f>(J539*VLOOKUP(M539/J539,MAPPING!$B$15:$C$22,2,10))</f>
        <v>0</v>
      </c>
      <c r="W539" s="100">
        <v>0</v>
      </c>
      <c r="X539" s="68">
        <f>IFERROR(IF($M539&lt;6.000001,0,VLOOKUP($M539,할증료!$B:$C,2,1)),0)</f>
        <v>0</v>
      </c>
      <c r="Y539" s="67">
        <v>0</v>
      </c>
      <c r="Z539" s="29">
        <f t="shared" si="133"/>
        <v>21369.879999999997</v>
      </c>
      <c r="AB539" s="1" t="s">
        <v>2926</v>
      </c>
      <c r="AC539" s="1" t="s">
        <v>137</v>
      </c>
      <c r="AD539" s="1" t="s">
        <v>3062</v>
      </c>
      <c r="AE539" s="1" t="s">
        <v>3148</v>
      </c>
      <c r="AF539" s="1" t="s">
        <v>3149</v>
      </c>
      <c r="AG539" s="1" t="s">
        <v>3150</v>
      </c>
      <c r="AH539" s="1">
        <v>12546</v>
      </c>
      <c r="AI539" s="1" t="s">
        <v>47</v>
      </c>
      <c r="AJ539" s="20">
        <v>1</v>
      </c>
      <c r="AK539" s="21">
        <v>0.65</v>
      </c>
      <c r="AL539" s="21">
        <v>1.6</v>
      </c>
      <c r="AM539" s="21">
        <v>1.6</v>
      </c>
      <c r="AN539" s="1" t="s">
        <v>56</v>
      </c>
      <c r="AO539" s="21">
        <v>677.27</v>
      </c>
      <c r="AP539" s="1" t="s">
        <v>49</v>
      </c>
      <c r="AQ539" s="1" t="s">
        <v>49</v>
      </c>
      <c r="AR539" s="1" t="s">
        <v>49</v>
      </c>
      <c r="AS539" s="1" t="s">
        <v>49</v>
      </c>
      <c r="AT539" s="1" t="s">
        <v>49</v>
      </c>
      <c r="AU539" s="1" t="s">
        <v>138</v>
      </c>
      <c r="AV539" s="1" t="s">
        <v>139</v>
      </c>
      <c r="AW539" s="1" t="s">
        <v>3151</v>
      </c>
      <c r="AX539" s="1" t="s">
        <v>47</v>
      </c>
      <c r="AY539" s="1" t="s">
        <v>50</v>
      </c>
      <c r="AZ539" s="1" t="s">
        <v>3152</v>
      </c>
      <c r="BA539" s="1" t="s">
        <v>3153</v>
      </c>
      <c r="BB539" s="1" t="s">
        <v>3153</v>
      </c>
      <c r="BC539" s="1" t="s">
        <v>140</v>
      </c>
      <c r="BD539" s="1" t="s">
        <v>693</v>
      </c>
      <c r="BE539" s="1" t="s">
        <v>179</v>
      </c>
      <c r="BF539" s="1" t="s">
        <v>52</v>
      </c>
      <c r="BG539" s="1" t="s">
        <v>53</v>
      </c>
      <c r="BH539" s="1" t="s">
        <v>47</v>
      </c>
      <c r="BI539" s="1" t="s">
        <v>159</v>
      </c>
    </row>
    <row r="540" spans="2:61" x14ac:dyDescent="0.25">
      <c r="B540" s="16">
        <f t="shared" si="135"/>
        <v>536</v>
      </c>
      <c r="C540" s="16" t="str">
        <f t="shared" si="136"/>
        <v>LHR</v>
      </c>
      <c r="D540" s="16" t="str">
        <f t="shared" si="137"/>
        <v>2025-08-21</v>
      </c>
      <c r="E540" s="16" t="str">
        <f t="shared" si="138"/>
        <v>99431913803</v>
      </c>
      <c r="F540" s="16" t="str">
        <f t="shared" si="139"/>
        <v>PGB026518409</v>
      </c>
      <c r="G540" s="16" t="str">
        <f t="shared" si="140"/>
        <v>한종민</v>
      </c>
      <c r="H540" s="16" t="str">
        <f t="shared" si="131"/>
        <v>목록(Manifest)</v>
      </c>
      <c r="I540" s="16">
        <f t="shared" si="141"/>
        <v>145.16</v>
      </c>
      <c r="J540" s="16">
        <f t="shared" si="142"/>
        <v>1</v>
      </c>
      <c r="K540" s="43">
        <f t="shared" si="143"/>
        <v>1.02</v>
      </c>
      <c r="L540" s="43">
        <f t="shared" si="144"/>
        <v>0.9</v>
      </c>
      <c r="M540" s="43">
        <f t="shared" si="144"/>
        <v>1.1000000000000001</v>
      </c>
      <c r="N540" s="43">
        <f t="shared" si="132"/>
        <v>1.5</v>
      </c>
      <c r="O540" s="23" t="str">
        <f t="shared" si="145"/>
        <v>PGB026518409</v>
      </c>
      <c r="P540" s="51">
        <f>VLOOKUP(C540,MAPPING!$B$24:$G$27,2,0)+(N540-0.5)/0.5*VLOOKUP(C540,MAPPING!$B$24:$G$27,4,0)</f>
        <v>12160</v>
      </c>
      <c r="Q540" s="72">
        <f>VLOOKUP(C540,MAPPING!$B$24:$G$27,6,0)</f>
        <v>4.0719439987913404</v>
      </c>
      <c r="R540" s="105">
        <f>Q540*VLOOKUP(C540,MAPPING!$B$24:$H$27,7,0)</f>
        <v>5659.8799999999992</v>
      </c>
      <c r="S540" s="29">
        <f>VLOOKUP(H540,MAPPING!$B$3:$D$12,3,0)</f>
        <v>0</v>
      </c>
      <c r="T540" s="67">
        <f t="shared" si="134"/>
        <v>0</v>
      </c>
      <c r="U540" s="75">
        <v>0</v>
      </c>
      <c r="V540" s="29">
        <f>(J540*VLOOKUP(M540/J540,MAPPING!$B$15:$C$22,2,10))</f>
        <v>0</v>
      </c>
      <c r="W540" s="100">
        <v>0</v>
      </c>
      <c r="X540" s="68">
        <f>IFERROR(IF($M540&lt;6.000001,0,VLOOKUP($M540,할증료!$B:$C,2,1)),0)</f>
        <v>0</v>
      </c>
      <c r="Y540" s="67">
        <v>0</v>
      </c>
      <c r="Z540" s="29">
        <f t="shared" si="133"/>
        <v>17819.879999999997</v>
      </c>
      <c r="AB540" s="1" t="s">
        <v>2926</v>
      </c>
      <c r="AC540" s="1" t="s">
        <v>137</v>
      </c>
      <c r="AD540" s="1" t="s">
        <v>3062</v>
      </c>
      <c r="AE540" s="1" t="s">
        <v>3154</v>
      </c>
      <c r="AF540" s="1" t="s">
        <v>479</v>
      </c>
      <c r="AG540" s="1" t="s">
        <v>480</v>
      </c>
      <c r="AH540" s="1">
        <v>15011</v>
      </c>
      <c r="AI540" s="1" t="s">
        <v>47</v>
      </c>
      <c r="AJ540" s="20">
        <v>1</v>
      </c>
      <c r="AK540" s="21">
        <v>1.02</v>
      </c>
      <c r="AL540" s="21">
        <v>0.9</v>
      </c>
      <c r="AM540" s="21">
        <v>1.1000000000000001</v>
      </c>
      <c r="AN540" s="1" t="s">
        <v>48</v>
      </c>
      <c r="AO540" s="21">
        <v>145.16</v>
      </c>
      <c r="AP540" s="1" t="s">
        <v>49</v>
      </c>
      <c r="AQ540" s="1" t="s">
        <v>49</v>
      </c>
      <c r="AR540" s="1" t="s">
        <v>49</v>
      </c>
      <c r="AS540" s="1" t="s">
        <v>49</v>
      </c>
      <c r="AT540" s="1" t="s">
        <v>49</v>
      </c>
      <c r="AU540" s="1" t="s">
        <v>138</v>
      </c>
      <c r="AV540" s="1" t="s">
        <v>139</v>
      </c>
      <c r="AW540" s="1" t="s">
        <v>156</v>
      </c>
      <c r="AX540" s="1" t="s">
        <v>47</v>
      </c>
      <c r="AY540" s="1" t="s">
        <v>50</v>
      </c>
      <c r="AZ540" s="1" t="s">
        <v>3155</v>
      </c>
      <c r="BA540" s="1" t="s">
        <v>3156</v>
      </c>
      <c r="BB540" s="1" t="s">
        <v>3156</v>
      </c>
      <c r="BC540" s="1" t="s">
        <v>140</v>
      </c>
      <c r="BD540" s="1" t="s">
        <v>693</v>
      </c>
      <c r="BE540" s="1" t="s">
        <v>179</v>
      </c>
      <c r="BF540" s="1" t="s">
        <v>52</v>
      </c>
      <c r="BG540" s="1" t="s">
        <v>53</v>
      </c>
      <c r="BH540" s="1" t="s">
        <v>47</v>
      </c>
      <c r="BI540" s="1" t="s">
        <v>159</v>
      </c>
    </row>
    <row r="541" spans="2:61" x14ac:dyDescent="0.25">
      <c r="B541" s="16">
        <f t="shared" si="135"/>
        <v>537</v>
      </c>
      <c r="C541" s="16" t="str">
        <f t="shared" si="136"/>
        <v>LHR</v>
      </c>
      <c r="D541" s="16" t="str">
        <f t="shared" si="137"/>
        <v>2025-08-21</v>
      </c>
      <c r="E541" s="16" t="str">
        <f t="shared" si="138"/>
        <v>99431913803</v>
      </c>
      <c r="F541" s="16" t="str">
        <f t="shared" si="139"/>
        <v>PGB026518405</v>
      </c>
      <c r="G541" s="16" t="str">
        <f t="shared" si="140"/>
        <v>백상훈</v>
      </c>
      <c r="H541" s="16" t="str">
        <f t="shared" si="131"/>
        <v>목록(Manifest)</v>
      </c>
      <c r="I541" s="16">
        <f t="shared" si="141"/>
        <v>141.91999999999999</v>
      </c>
      <c r="J541" s="16">
        <f t="shared" si="142"/>
        <v>1</v>
      </c>
      <c r="K541" s="43">
        <f t="shared" si="143"/>
        <v>0.99</v>
      </c>
      <c r="L541" s="43">
        <f t="shared" si="144"/>
        <v>1.4</v>
      </c>
      <c r="M541" s="43">
        <f t="shared" si="144"/>
        <v>1.4</v>
      </c>
      <c r="N541" s="43">
        <f t="shared" si="132"/>
        <v>1.5</v>
      </c>
      <c r="O541" s="23" t="str">
        <f t="shared" si="145"/>
        <v>PGB026518405</v>
      </c>
      <c r="P541" s="51">
        <f>VLOOKUP(C541,MAPPING!$B$24:$G$27,2,0)+(N541-0.5)/0.5*VLOOKUP(C541,MAPPING!$B$24:$G$27,4,0)</f>
        <v>12160</v>
      </c>
      <c r="Q541" s="72">
        <f>VLOOKUP(C541,MAPPING!$B$24:$G$27,6,0)</f>
        <v>4.0719439987913404</v>
      </c>
      <c r="R541" s="105">
        <f>Q541*VLOOKUP(C541,MAPPING!$B$24:$H$27,7,0)</f>
        <v>5659.8799999999992</v>
      </c>
      <c r="S541" s="29">
        <f>VLOOKUP(H541,MAPPING!$B$3:$D$12,3,0)</f>
        <v>0</v>
      </c>
      <c r="T541" s="67">
        <f t="shared" si="134"/>
        <v>0</v>
      </c>
      <c r="U541" s="75">
        <v>0</v>
      </c>
      <c r="V541" s="29">
        <f>(J541*VLOOKUP(M541/J541,MAPPING!$B$15:$C$22,2,10))</f>
        <v>0</v>
      </c>
      <c r="W541" s="100">
        <v>0</v>
      </c>
      <c r="X541" s="68">
        <f>IFERROR(IF($M541&lt;6.000001,0,VLOOKUP($M541,할증료!$B:$C,2,1)),0)</f>
        <v>0</v>
      </c>
      <c r="Y541" s="67">
        <v>0</v>
      </c>
      <c r="Z541" s="29">
        <f t="shared" si="133"/>
        <v>17819.879999999997</v>
      </c>
      <c r="AB541" s="1" t="s">
        <v>2926</v>
      </c>
      <c r="AC541" s="1" t="s">
        <v>137</v>
      </c>
      <c r="AD541" s="1" t="s">
        <v>3062</v>
      </c>
      <c r="AE541" s="1" t="s">
        <v>3157</v>
      </c>
      <c r="AF541" s="1" t="s">
        <v>360</v>
      </c>
      <c r="AG541" s="1" t="s">
        <v>361</v>
      </c>
      <c r="AH541" s="1">
        <v>15011</v>
      </c>
      <c r="AI541" s="1" t="s">
        <v>47</v>
      </c>
      <c r="AJ541" s="20">
        <v>1</v>
      </c>
      <c r="AK541" s="21">
        <v>0.99</v>
      </c>
      <c r="AL541" s="21">
        <v>1.4</v>
      </c>
      <c r="AM541" s="21">
        <v>1.4</v>
      </c>
      <c r="AN541" s="1" t="s">
        <v>48</v>
      </c>
      <c r="AO541" s="21">
        <v>141.91999999999999</v>
      </c>
      <c r="AP541" s="1" t="s">
        <v>49</v>
      </c>
      <c r="AQ541" s="1" t="s">
        <v>49</v>
      </c>
      <c r="AR541" s="1" t="s">
        <v>49</v>
      </c>
      <c r="AS541" s="1" t="s">
        <v>49</v>
      </c>
      <c r="AT541" s="1" t="s">
        <v>49</v>
      </c>
      <c r="AU541" s="1" t="s">
        <v>138</v>
      </c>
      <c r="AV541" s="1" t="s">
        <v>139</v>
      </c>
      <c r="AW541" s="1" t="s">
        <v>156</v>
      </c>
      <c r="AX541" s="1" t="s">
        <v>47</v>
      </c>
      <c r="AY541" s="1" t="s">
        <v>50</v>
      </c>
      <c r="AZ541" s="1" t="s">
        <v>3158</v>
      </c>
      <c r="BA541" s="1" t="s">
        <v>3159</v>
      </c>
      <c r="BB541" s="1" t="s">
        <v>3159</v>
      </c>
      <c r="BC541" s="1" t="s">
        <v>140</v>
      </c>
      <c r="BD541" s="1" t="s">
        <v>693</v>
      </c>
      <c r="BE541" s="1" t="s">
        <v>179</v>
      </c>
      <c r="BF541" s="1" t="s">
        <v>52</v>
      </c>
      <c r="BG541" s="1" t="s">
        <v>53</v>
      </c>
      <c r="BH541" s="1" t="s">
        <v>47</v>
      </c>
      <c r="BI541" s="1" t="s">
        <v>159</v>
      </c>
    </row>
    <row r="542" spans="2:61" x14ac:dyDescent="0.25">
      <c r="B542" s="16">
        <f t="shared" si="135"/>
        <v>538</v>
      </c>
      <c r="C542" s="16" t="str">
        <f t="shared" si="136"/>
        <v>LHR</v>
      </c>
      <c r="D542" s="16" t="str">
        <f t="shared" si="137"/>
        <v>2025-08-21</v>
      </c>
      <c r="E542" s="16" t="str">
        <f t="shared" si="138"/>
        <v>99431913803</v>
      </c>
      <c r="F542" s="16" t="str">
        <f t="shared" si="139"/>
        <v>PGB026518401</v>
      </c>
      <c r="G542" s="16" t="str">
        <f t="shared" si="140"/>
        <v>김양호</v>
      </c>
      <c r="H542" s="16" t="str">
        <f t="shared" si="131"/>
        <v>일반(목록배제,Normal-Manifest Exception)</v>
      </c>
      <c r="I542" s="16">
        <f t="shared" si="141"/>
        <v>36.68</v>
      </c>
      <c r="J542" s="16">
        <f t="shared" si="142"/>
        <v>1</v>
      </c>
      <c r="K542" s="43">
        <f t="shared" si="143"/>
        <v>0.21</v>
      </c>
      <c r="L542" s="43">
        <f t="shared" si="144"/>
        <v>0.6</v>
      </c>
      <c r="M542" s="43">
        <f t="shared" si="144"/>
        <v>0.6</v>
      </c>
      <c r="N542" s="43">
        <f t="shared" si="132"/>
        <v>1</v>
      </c>
      <c r="O542" s="23" t="str">
        <f t="shared" si="145"/>
        <v>PGB026518401</v>
      </c>
      <c r="P542" s="51">
        <f>VLOOKUP(C542,MAPPING!$B$24:$G$27,2,0)+(N542-0.5)/0.5*VLOOKUP(C542,MAPPING!$B$24:$G$27,4,0)</f>
        <v>9710</v>
      </c>
      <c r="Q542" s="72">
        <f>VLOOKUP(C542,MAPPING!$B$24:$G$27,6,0)</f>
        <v>4.0719439987913404</v>
      </c>
      <c r="R542" s="105">
        <f>Q542*VLOOKUP(C542,MAPPING!$B$24:$H$27,7,0)</f>
        <v>5659.8799999999992</v>
      </c>
      <c r="S542" s="29">
        <f>VLOOKUP(H542,MAPPING!$B$3:$D$12,3,0)</f>
        <v>1100</v>
      </c>
      <c r="T542" s="67">
        <f t="shared" si="134"/>
        <v>0</v>
      </c>
      <c r="U542" s="75">
        <v>0</v>
      </c>
      <c r="V542" s="29">
        <f>(J542*VLOOKUP(M542/J542,MAPPING!$B$15:$C$22,2,10))</f>
        <v>0</v>
      </c>
      <c r="W542" s="100">
        <v>0</v>
      </c>
      <c r="X542" s="68">
        <f>IFERROR(IF($M542&lt;6.000001,0,VLOOKUP($M542,할증료!$B:$C,2,1)),0)</f>
        <v>0</v>
      </c>
      <c r="Y542" s="67">
        <v>0</v>
      </c>
      <c r="Z542" s="29">
        <f t="shared" si="133"/>
        <v>16469.879999999997</v>
      </c>
      <c r="AB542" s="1" t="s">
        <v>2926</v>
      </c>
      <c r="AC542" s="1" t="s">
        <v>137</v>
      </c>
      <c r="AD542" s="1" t="s">
        <v>3062</v>
      </c>
      <c r="AE542" s="1" t="s">
        <v>3160</v>
      </c>
      <c r="AF542" s="1" t="s">
        <v>3161</v>
      </c>
      <c r="AG542" s="1" t="s">
        <v>3162</v>
      </c>
      <c r="AH542" s="1">
        <v>14944</v>
      </c>
      <c r="AI542" s="1" t="s">
        <v>47</v>
      </c>
      <c r="AJ542" s="20">
        <v>1</v>
      </c>
      <c r="AK542" s="21">
        <v>0.21</v>
      </c>
      <c r="AL542" s="21">
        <v>0.6</v>
      </c>
      <c r="AM542" s="21">
        <v>0.6</v>
      </c>
      <c r="AN542" s="1" t="s">
        <v>54</v>
      </c>
      <c r="AO542" s="21">
        <v>36.68</v>
      </c>
      <c r="AP542" s="1" t="s">
        <v>49</v>
      </c>
      <c r="AQ542" s="1" t="s">
        <v>49</v>
      </c>
      <c r="AR542" s="1" t="s">
        <v>49</v>
      </c>
      <c r="AS542" s="1" t="s">
        <v>49</v>
      </c>
      <c r="AT542" s="1" t="s">
        <v>49</v>
      </c>
      <c r="AU542" s="1" t="s">
        <v>138</v>
      </c>
      <c r="AV542" s="1" t="s">
        <v>139</v>
      </c>
      <c r="AW542" s="1" t="s">
        <v>3163</v>
      </c>
      <c r="AX542" s="1" t="s">
        <v>47</v>
      </c>
      <c r="AY542" s="1" t="s">
        <v>50</v>
      </c>
      <c r="AZ542" s="1" t="s">
        <v>3164</v>
      </c>
      <c r="BA542" s="1" t="s">
        <v>3165</v>
      </c>
      <c r="BB542" s="1" t="s">
        <v>3165</v>
      </c>
      <c r="BC542" s="1" t="s">
        <v>140</v>
      </c>
      <c r="BD542" s="1" t="s">
        <v>693</v>
      </c>
      <c r="BE542" s="1" t="s">
        <v>179</v>
      </c>
      <c r="BF542" s="1" t="s">
        <v>52</v>
      </c>
      <c r="BG542" s="1" t="s">
        <v>53</v>
      </c>
      <c r="BH542" s="1" t="s">
        <v>47</v>
      </c>
      <c r="BI542" s="1" t="s">
        <v>159</v>
      </c>
    </row>
    <row r="543" spans="2:61" x14ac:dyDescent="0.25">
      <c r="B543" s="16">
        <f t="shared" si="135"/>
        <v>539</v>
      </c>
      <c r="C543" s="16" t="str">
        <f t="shared" si="136"/>
        <v>LHR</v>
      </c>
      <c r="D543" s="16" t="str">
        <f t="shared" si="137"/>
        <v>2025-08-21</v>
      </c>
      <c r="E543" s="16" t="str">
        <f t="shared" si="138"/>
        <v>99431913803</v>
      </c>
      <c r="F543" s="16" t="str">
        <f t="shared" si="139"/>
        <v>PGB026518396</v>
      </c>
      <c r="G543" s="16" t="str">
        <f t="shared" si="140"/>
        <v>오진영</v>
      </c>
      <c r="H543" s="16" t="str">
        <f t="shared" si="131"/>
        <v>목록(Manifest)</v>
      </c>
      <c r="I543" s="16">
        <f t="shared" si="141"/>
        <v>87.68</v>
      </c>
      <c r="J543" s="16">
        <f t="shared" si="142"/>
        <v>1</v>
      </c>
      <c r="K543" s="43">
        <f t="shared" si="143"/>
        <v>0.39</v>
      </c>
      <c r="L543" s="43">
        <f t="shared" si="144"/>
        <v>0.9</v>
      </c>
      <c r="M543" s="43">
        <f t="shared" si="144"/>
        <v>0.9</v>
      </c>
      <c r="N543" s="43">
        <f t="shared" si="132"/>
        <v>1</v>
      </c>
      <c r="O543" s="23" t="str">
        <f t="shared" si="145"/>
        <v>PGB026518396</v>
      </c>
      <c r="P543" s="51">
        <f>VLOOKUP(C543,MAPPING!$B$24:$G$27,2,0)+(N543-0.5)/0.5*VLOOKUP(C543,MAPPING!$B$24:$G$27,4,0)</f>
        <v>9710</v>
      </c>
      <c r="Q543" s="72">
        <f>VLOOKUP(C543,MAPPING!$B$24:$G$27,6,0)</f>
        <v>4.0719439987913404</v>
      </c>
      <c r="R543" s="105">
        <f>Q543*VLOOKUP(C543,MAPPING!$B$24:$H$27,7,0)</f>
        <v>5659.8799999999992</v>
      </c>
      <c r="S543" s="29">
        <f>VLOOKUP(H543,MAPPING!$B$3:$D$12,3,0)</f>
        <v>0</v>
      </c>
      <c r="T543" s="67">
        <f t="shared" si="134"/>
        <v>0</v>
      </c>
      <c r="U543" s="75">
        <v>0</v>
      </c>
      <c r="V543" s="29">
        <f>(J543*VLOOKUP(M543/J543,MAPPING!$B$15:$C$22,2,10))</f>
        <v>0</v>
      </c>
      <c r="W543" s="100">
        <v>0</v>
      </c>
      <c r="X543" s="68">
        <f>IFERROR(IF($M543&lt;6.000001,0,VLOOKUP($M543,할증료!$B:$C,2,1)),0)</f>
        <v>0</v>
      </c>
      <c r="Y543" s="67">
        <v>0</v>
      </c>
      <c r="Z543" s="29">
        <f t="shared" si="133"/>
        <v>15369.88</v>
      </c>
      <c r="AB543" s="1" t="s">
        <v>2926</v>
      </c>
      <c r="AC543" s="1" t="s">
        <v>137</v>
      </c>
      <c r="AD543" s="1" t="s">
        <v>3062</v>
      </c>
      <c r="AE543" s="1" t="s">
        <v>3166</v>
      </c>
      <c r="AF543" s="1" t="s">
        <v>2439</v>
      </c>
      <c r="AG543" s="1" t="s">
        <v>2440</v>
      </c>
      <c r="AH543" s="1">
        <v>34637</v>
      </c>
      <c r="AI543" s="1" t="s">
        <v>47</v>
      </c>
      <c r="AJ543" s="20">
        <v>1</v>
      </c>
      <c r="AK543" s="21">
        <v>0.39</v>
      </c>
      <c r="AL543" s="21">
        <v>0.9</v>
      </c>
      <c r="AM543" s="21">
        <v>0.9</v>
      </c>
      <c r="AN543" s="1" t="s">
        <v>48</v>
      </c>
      <c r="AO543" s="21">
        <v>87.68</v>
      </c>
      <c r="AP543" s="1" t="s">
        <v>49</v>
      </c>
      <c r="AQ543" s="1" t="s">
        <v>49</v>
      </c>
      <c r="AR543" s="1" t="s">
        <v>49</v>
      </c>
      <c r="AS543" s="1" t="s">
        <v>49</v>
      </c>
      <c r="AT543" s="1" t="s">
        <v>49</v>
      </c>
      <c r="AU543" s="1" t="s">
        <v>138</v>
      </c>
      <c r="AV543" s="1" t="s">
        <v>139</v>
      </c>
      <c r="AW543" s="1" t="s">
        <v>2441</v>
      </c>
      <c r="AX543" s="1" t="s">
        <v>47</v>
      </c>
      <c r="AY543" s="1" t="s">
        <v>50</v>
      </c>
      <c r="AZ543" s="1" t="s">
        <v>3167</v>
      </c>
      <c r="BA543" s="1" t="s">
        <v>3168</v>
      </c>
      <c r="BB543" s="1" t="s">
        <v>3168</v>
      </c>
      <c r="BC543" s="1" t="s">
        <v>140</v>
      </c>
      <c r="BD543" s="1" t="s">
        <v>693</v>
      </c>
      <c r="BE543" s="1" t="s">
        <v>179</v>
      </c>
      <c r="BF543" s="1" t="s">
        <v>52</v>
      </c>
      <c r="BG543" s="1" t="s">
        <v>53</v>
      </c>
      <c r="BH543" s="1" t="s">
        <v>47</v>
      </c>
      <c r="BI543" s="1" t="s">
        <v>159</v>
      </c>
    </row>
    <row r="544" spans="2:61" x14ac:dyDescent="0.25">
      <c r="B544" s="16">
        <f t="shared" si="135"/>
        <v>540</v>
      </c>
      <c r="C544" s="16" t="str">
        <f t="shared" si="136"/>
        <v>LHR</v>
      </c>
      <c r="D544" s="16" t="str">
        <f t="shared" si="137"/>
        <v>2025-08-21</v>
      </c>
      <c r="E544" s="16" t="str">
        <f t="shared" si="138"/>
        <v>99431913803</v>
      </c>
      <c r="F544" s="16" t="str">
        <f t="shared" si="139"/>
        <v>PGB026518391</v>
      </c>
      <c r="G544" s="16" t="str">
        <f t="shared" si="140"/>
        <v>김대솔</v>
      </c>
      <c r="H544" s="16" t="str">
        <f t="shared" si="131"/>
        <v>목록(Manifest)</v>
      </c>
      <c r="I544" s="16">
        <f t="shared" si="141"/>
        <v>138.81</v>
      </c>
      <c r="J544" s="16">
        <f t="shared" si="142"/>
        <v>1</v>
      </c>
      <c r="K544" s="43">
        <f t="shared" si="143"/>
        <v>0.86</v>
      </c>
      <c r="L544" s="43">
        <f t="shared" si="144"/>
        <v>1.3</v>
      </c>
      <c r="M544" s="43">
        <f t="shared" si="144"/>
        <v>1.3</v>
      </c>
      <c r="N544" s="43">
        <f t="shared" si="132"/>
        <v>1.5</v>
      </c>
      <c r="O544" s="23" t="str">
        <f t="shared" si="145"/>
        <v>PGB026518391</v>
      </c>
      <c r="P544" s="51">
        <f>VLOOKUP(C544,MAPPING!$B$24:$G$27,2,0)+(N544-0.5)/0.5*VLOOKUP(C544,MAPPING!$B$24:$G$27,4,0)</f>
        <v>12160</v>
      </c>
      <c r="Q544" s="72">
        <f>VLOOKUP(C544,MAPPING!$B$24:$G$27,6,0)</f>
        <v>4.0719439987913404</v>
      </c>
      <c r="R544" s="105">
        <f>Q544*VLOOKUP(C544,MAPPING!$B$24:$H$27,7,0)</f>
        <v>5659.8799999999992</v>
      </c>
      <c r="S544" s="29">
        <f>VLOOKUP(H544,MAPPING!$B$3:$D$12,3,0)</f>
        <v>0</v>
      </c>
      <c r="T544" s="67">
        <f t="shared" si="134"/>
        <v>0</v>
      </c>
      <c r="U544" s="75">
        <v>0</v>
      </c>
      <c r="V544" s="29">
        <f>(J544*VLOOKUP(M544/J544,MAPPING!$B$15:$C$22,2,10))</f>
        <v>0</v>
      </c>
      <c r="W544" s="100">
        <v>0</v>
      </c>
      <c r="X544" s="68">
        <f>IFERROR(IF($M544&lt;6.000001,0,VLOOKUP($M544,할증료!$B:$C,2,1)),0)</f>
        <v>0</v>
      </c>
      <c r="Y544" s="67">
        <v>0</v>
      </c>
      <c r="Z544" s="29">
        <f t="shared" si="133"/>
        <v>17819.879999999997</v>
      </c>
      <c r="AB544" s="1" t="s">
        <v>2926</v>
      </c>
      <c r="AC544" s="1" t="s">
        <v>137</v>
      </c>
      <c r="AD544" s="1" t="s">
        <v>3062</v>
      </c>
      <c r="AE544" s="1" t="s">
        <v>3169</v>
      </c>
      <c r="AF544" s="1" t="s">
        <v>330</v>
      </c>
      <c r="AG544" s="1" t="s">
        <v>331</v>
      </c>
      <c r="AH544" s="1">
        <v>41543</v>
      </c>
      <c r="AI544" s="1" t="s">
        <v>47</v>
      </c>
      <c r="AJ544" s="20">
        <v>1</v>
      </c>
      <c r="AK544" s="21">
        <v>0.86</v>
      </c>
      <c r="AL544" s="21">
        <v>1.3</v>
      </c>
      <c r="AM544" s="21">
        <v>1.3</v>
      </c>
      <c r="AN544" s="1" t="s">
        <v>48</v>
      </c>
      <c r="AO544" s="21">
        <v>138.81</v>
      </c>
      <c r="AP544" s="1" t="s">
        <v>49</v>
      </c>
      <c r="AQ544" s="1" t="s">
        <v>49</v>
      </c>
      <c r="AR544" s="1" t="s">
        <v>49</v>
      </c>
      <c r="AS544" s="1" t="s">
        <v>49</v>
      </c>
      <c r="AT544" s="1" t="s">
        <v>49</v>
      </c>
      <c r="AU544" s="1" t="s">
        <v>138</v>
      </c>
      <c r="AV544" s="1" t="s">
        <v>139</v>
      </c>
      <c r="AW544" s="1" t="s">
        <v>3170</v>
      </c>
      <c r="AX544" s="1" t="s">
        <v>47</v>
      </c>
      <c r="AY544" s="1" t="s">
        <v>50</v>
      </c>
      <c r="AZ544" s="1" t="s">
        <v>3171</v>
      </c>
      <c r="BA544" s="1" t="s">
        <v>3172</v>
      </c>
      <c r="BB544" s="1" t="s">
        <v>3172</v>
      </c>
      <c r="BC544" s="1" t="s">
        <v>140</v>
      </c>
      <c r="BD544" s="1" t="s">
        <v>693</v>
      </c>
      <c r="BE544" s="1" t="s">
        <v>179</v>
      </c>
      <c r="BF544" s="1" t="s">
        <v>52</v>
      </c>
      <c r="BG544" s="1" t="s">
        <v>53</v>
      </c>
      <c r="BH544" s="1" t="s">
        <v>47</v>
      </c>
      <c r="BI544" s="1" t="s">
        <v>159</v>
      </c>
    </row>
    <row r="545" spans="2:61" x14ac:dyDescent="0.25">
      <c r="B545" s="16">
        <f t="shared" si="135"/>
        <v>541</v>
      </c>
      <c r="C545" s="16" t="str">
        <f t="shared" si="136"/>
        <v>LHR</v>
      </c>
      <c r="D545" s="16" t="str">
        <f t="shared" si="137"/>
        <v>2025-08-21</v>
      </c>
      <c r="E545" s="16" t="str">
        <f t="shared" si="138"/>
        <v>99431913803</v>
      </c>
      <c r="F545" s="16" t="str">
        <f t="shared" si="139"/>
        <v>PGB026518383</v>
      </c>
      <c r="G545" s="16" t="str">
        <f t="shared" si="140"/>
        <v>신승현</v>
      </c>
      <c r="H545" s="16" t="str">
        <f t="shared" si="131"/>
        <v>간이(Simple)</v>
      </c>
      <c r="I545" s="16">
        <f t="shared" si="141"/>
        <v>826.21</v>
      </c>
      <c r="J545" s="16">
        <f t="shared" si="142"/>
        <v>1</v>
      </c>
      <c r="K545" s="43">
        <f t="shared" si="143"/>
        <v>4.76</v>
      </c>
      <c r="L545" s="43">
        <f t="shared" si="144"/>
        <v>5.5</v>
      </c>
      <c r="M545" s="43">
        <f t="shared" si="144"/>
        <v>5.5</v>
      </c>
      <c r="N545" s="43">
        <f t="shared" si="132"/>
        <v>5.5</v>
      </c>
      <c r="O545" s="23" t="str">
        <f t="shared" si="145"/>
        <v>PGB026518383</v>
      </c>
      <c r="P545" s="51">
        <f>VLOOKUP(C545,MAPPING!$B$24:$G$27,2,0)+(N545-0.5)/0.5*VLOOKUP(C545,MAPPING!$B$24:$G$27,4,0)</f>
        <v>31760</v>
      </c>
      <c r="Q545" s="72">
        <f>VLOOKUP(C545,MAPPING!$B$24:$G$27,6,0)</f>
        <v>4.0719439987913404</v>
      </c>
      <c r="R545" s="105">
        <f>Q545*VLOOKUP(C545,MAPPING!$B$24:$H$27,7,0)</f>
        <v>5659.8799999999992</v>
      </c>
      <c r="S545" s="29">
        <f>VLOOKUP(H545,MAPPING!$B$3:$D$12,3,0)</f>
        <v>1100</v>
      </c>
      <c r="T545" s="67">
        <f t="shared" si="134"/>
        <v>0</v>
      </c>
      <c r="U545" s="75">
        <v>0</v>
      </c>
      <c r="V545" s="29">
        <f>(J545*VLOOKUP(M545/J545,MAPPING!$B$15:$C$22,2,10))</f>
        <v>1200</v>
      </c>
      <c r="W545" s="100">
        <v>0</v>
      </c>
      <c r="X545" s="68">
        <f>IFERROR(IF($M545&lt;6.000001,0,VLOOKUP($M545,할증료!$B:$C,2,1)),0)</f>
        <v>0</v>
      </c>
      <c r="Y545" s="67">
        <v>0</v>
      </c>
      <c r="Z545" s="29">
        <f t="shared" si="133"/>
        <v>39719.879999999997</v>
      </c>
      <c r="AB545" s="1" t="s">
        <v>2926</v>
      </c>
      <c r="AC545" s="1" t="s">
        <v>137</v>
      </c>
      <c r="AD545" s="1" t="s">
        <v>3062</v>
      </c>
      <c r="AE545" s="1" t="s">
        <v>3173</v>
      </c>
      <c r="AF545" s="1" t="s">
        <v>1124</v>
      </c>
      <c r="AG545" s="1" t="s">
        <v>1125</v>
      </c>
      <c r="AH545" s="1">
        <v>34400</v>
      </c>
      <c r="AI545" s="1" t="s">
        <v>161</v>
      </c>
      <c r="AJ545" s="20">
        <v>1</v>
      </c>
      <c r="AK545" s="21">
        <v>4.76</v>
      </c>
      <c r="AL545" s="21">
        <v>5.5</v>
      </c>
      <c r="AM545" s="21">
        <v>5.5</v>
      </c>
      <c r="AN545" s="1" t="s">
        <v>56</v>
      </c>
      <c r="AO545" s="21">
        <v>826.21</v>
      </c>
      <c r="AP545" s="1" t="s">
        <v>49</v>
      </c>
      <c r="AQ545" s="1" t="s">
        <v>49</v>
      </c>
      <c r="AR545" s="1" t="s">
        <v>49</v>
      </c>
      <c r="AS545" s="1" t="s">
        <v>49</v>
      </c>
      <c r="AT545" s="1" t="s">
        <v>49</v>
      </c>
      <c r="AU545" s="1" t="s">
        <v>138</v>
      </c>
      <c r="AV545" s="1" t="s">
        <v>139</v>
      </c>
      <c r="AW545" s="1" t="s">
        <v>418</v>
      </c>
      <c r="AX545" s="1" t="s">
        <v>47</v>
      </c>
      <c r="AY545" s="1" t="s">
        <v>50</v>
      </c>
      <c r="AZ545" s="1" t="s">
        <v>3174</v>
      </c>
      <c r="BA545" s="1" t="s">
        <v>3175</v>
      </c>
      <c r="BB545" s="1" t="s">
        <v>3175</v>
      </c>
      <c r="BC545" s="1" t="s">
        <v>140</v>
      </c>
      <c r="BD545" s="1" t="s">
        <v>693</v>
      </c>
      <c r="BE545" s="1" t="s">
        <v>179</v>
      </c>
      <c r="BF545" s="1" t="s">
        <v>52</v>
      </c>
      <c r="BG545" s="1" t="s">
        <v>53</v>
      </c>
      <c r="BH545" s="1" t="s">
        <v>47</v>
      </c>
      <c r="BI545" s="1" t="s">
        <v>159</v>
      </c>
    </row>
    <row r="546" spans="2:61" x14ac:dyDescent="0.25">
      <c r="B546" s="16">
        <f t="shared" si="135"/>
        <v>542</v>
      </c>
      <c r="C546" s="16" t="str">
        <f t="shared" si="136"/>
        <v>LHR</v>
      </c>
      <c r="D546" s="16" t="str">
        <f t="shared" si="137"/>
        <v>2025-08-21</v>
      </c>
      <c r="E546" s="16" t="str">
        <f t="shared" si="138"/>
        <v>99431913803</v>
      </c>
      <c r="F546" s="16" t="str">
        <f t="shared" si="139"/>
        <v>PGB026518380</v>
      </c>
      <c r="G546" s="16" t="str">
        <f t="shared" si="140"/>
        <v>이화목</v>
      </c>
      <c r="H546" s="16" t="str">
        <f t="shared" si="131"/>
        <v>간이(Simple)</v>
      </c>
      <c r="I546" s="16">
        <f t="shared" si="141"/>
        <v>242.81</v>
      </c>
      <c r="J546" s="16">
        <f t="shared" si="142"/>
        <v>1</v>
      </c>
      <c r="K546" s="43">
        <f t="shared" si="143"/>
        <v>0.5</v>
      </c>
      <c r="L546" s="43">
        <f t="shared" si="144"/>
        <v>1.3</v>
      </c>
      <c r="M546" s="43">
        <f t="shared" si="144"/>
        <v>1.3</v>
      </c>
      <c r="N546" s="43">
        <f t="shared" si="132"/>
        <v>1.5</v>
      </c>
      <c r="O546" s="23" t="str">
        <f t="shared" si="145"/>
        <v>PGB026518380</v>
      </c>
      <c r="P546" s="51">
        <f>VLOOKUP(C546,MAPPING!$B$24:$G$27,2,0)+(N546-0.5)/0.5*VLOOKUP(C546,MAPPING!$B$24:$G$27,4,0)</f>
        <v>12160</v>
      </c>
      <c r="Q546" s="72">
        <f>VLOOKUP(C546,MAPPING!$B$24:$G$27,6,0)</f>
        <v>4.0719439987913404</v>
      </c>
      <c r="R546" s="105">
        <f>Q546*VLOOKUP(C546,MAPPING!$B$24:$H$27,7,0)</f>
        <v>5659.8799999999992</v>
      </c>
      <c r="S546" s="29">
        <f>VLOOKUP(H546,MAPPING!$B$3:$D$12,3,0)</f>
        <v>1100</v>
      </c>
      <c r="T546" s="67">
        <f t="shared" si="134"/>
        <v>0</v>
      </c>
      <c r="U546" s="75">
        <v>0</v>
      </c>
      <c r="V546" s="29">
        <f>(J546*VLOOKUP(M546/J546,MAPPING!$B$15:$C$22,2,10))</f>
        <v>0</v>
      </c>
      <c r="W546" s="100">
        <v>0</v>
      </c>
      <c r="X546" s="68">
        <f>IFERROR(IF($M546&lt;6.000001,0,VLOOKUP($M546,할증료!$B:$C,2,1)),0)</f>
        <v>0</v>
      </c>
      <c r="Y546" s="67">
        <v>0</v>
      </c>
      <c r="Z546" s="29">
        <f t="shared" si="133"/>
        <v>18919.879999999997</v>
      </c>
      <c r="AB546" s="1" t="s">
        <v>2926</v>
      </c>
      <c r="AC546" s="1" t="s">
        <v>137</v>
      </c>
      <c r="AD546" s="1" t="s">
        <v>3062</v>
      </c>
      <c r="AE546" s="1" t="s">
        <v>3176</v>
      </c>
      <c r="AF546" s="1" t="s">
        <v>311</v>
      </c>
      <c r="AG546" s="1" t="s">
        <v>346</v>
      </c>
      <c r="AH546" s="1">
        <v>42764</v>
      </c>
      <c r="AI546" s="1" t="s">
        <v>47</v>
      </c>
      <c r="AJ546" s="20">
        <v>1</v>
      </c>
      <c r="AK546" s="21">
        <v>0.5</v>
      </c>
      <c r="AL546" s="21">
        <v>1.3</v>
      </c>
      <c r="AM546" s="21">
        <v>1.3</v>
      </c>
      <c r="AN546" s="1" t="s">
        <v>56</v>
      </c>
      <c r="AO546" s="21">
        <v>242.81</v>
      </c>
      <c r="AP546" s="1" t="s">
        <v>49</v>
      </c>
      <c r="AQ546" s="1" t="s">
        <v>49</v>
      </c>
      <c r="AR546" s="1" t="s">
        <v>49</v>
      </c>
      <c r="AS546" s="1" t="s">
        <v>49</v>
      </c>
      <c r="AT546" s="1" t="s">
        <v>49</v>
      </c>
      <c r="AU546" s="1" t="s">
        <v>138</v>
      </c>
      <c r="AV546" s="1" t="s">
        <v>139</v>
      </c>
      <c r="AW546" s="1" t="s">
        <v>3177</v>
      </c>
      <c r="AX546" s="1" t="s">
        <v>47</v>
      </c>
      <c r="AY546" s="1" t="s">
        <v>50</v>
      </c>
      <c r="AZ546" s="1" t="s">
        <v>3178</v>
      </c>
      <c r="BA546" s="1" t="s">
        <v>3179</v>
      </c>
      <c r="BB546" s="1" t="s">
        <v>3179</v>
      </c>
      <c r="BC546" s="1" t="s">
        <v>140</v>
      </c>
      <c r="BD546" s="1" t="s">
        <v>693</v>
      </c>
      <c r="BE546" s="1" t="s">
        <v>179</v>
      </c>
      <c r="BF546" s="1" t="s">
        <v>52</v>
      </c>
      <c r="BG546" s="1" t="s">
        <v>53</v>
      </c>
      <c r="BH546" s="1" t="s">
        <v>47</v>
      </c>
      <c r="BI546" s="1" t="s">
        <v>159</v>
      </c>
    </row>
    <row r="547" spans="2:61" x14ac:dyDescent="0.25">
      <c r="B547" s="16">
        <f t="shared" si="135"/>
        <v>543</v>
      </c>
      <c r="C547" s="16" t="str">
        <f t="shared" si="136"/>
        <v>LHR</v>
      </c>
      <c r="D547" s="16" t="str">
        <f t="shared" si="137"/>
        <v>2025-08-21</v>
      </c>
      <c r="E547" s="16" t="str">
        <f t="shared" si="138"/>
        <v>99431913803</v>
      </c>
      <c r="F547" s="16" t="str">
        <f t="shared" si="139"/>
        <v>PGB026518378</v>
      </c>
      <c r="G547" s="16" t="str">
        <f t="shared" si="140"/>
        <v>김영식</v>
      </c>
      <c r="H547" s="16" t="str">
        <f t="shared" si="131"/>
        <v>목록(Manifest)</v>
      </c>
      <c r="I547" s="16">
        <f t="shared" si="141"/>
        <v>120.06</v>
      </c>
      <c r="J547" s="16">
        <f t="shared" si="142"/>
        <v>1</v>
      </c>
      <c r="K547" s="43">
        <f t="shared" si="143"/>
        <v>0.28000000000000003</v>
      </c>
      <c r="L547" s="43">
        <f t="shared" si="144"/>
        <v>0.3</v>
      </c>
      <c r="M547" s="43">
        <f t="shared" si="144"/>
        <v>0.3</v>
      </c>
      <c r="N547" s="43">
        <f t="shared" si="132"/>
        <v>0.5</v>
      </c>
      <c r="O547" s="23" t="str">
        <f t="shared" si="145"/>
        <v>PGB026518378</v>
      </c>
      <c r="P547" s="51">
        <f>VLOOKUP(C547,MAPPING!$B$24:$G$27,2,0)+(N547-0.5)/0.5*VLOOKUP(C547,MAPPING!$B$24:$G$27,4,0)</f>
        <v>7260</v>
      </c>
      <c r="Q547" s="72">
        <f>VLOOKUP(C547,MAPPING!$B$24:$G$27,6,0)</f>
        <v>4.0719439987913404</v>
      </c>
      <c r="R547" s="105">
        <f>Q547*VLOOKUP(C547,MAPPING!$B$24:$H$27,7,0)</f>
        <v>5659.8799999999992</v>
      </c>
      <c r="S547" s="29">
        <f>VLOOKUP(H547,MAPPING!$B$3:$D$12,3,0)</f>
        <v>0</v>
      </c>
      <c r="T547" s="67">
        <f t="shared" si="134"/>
        <v>0</v>
      </c>
      <c r="U547" s="75">
        <v>0</v>
      </c>
      <c r="V547" s="29">
        <f>(J547*VLOOKUP(M547/J547,MAPPING!$B$15:$C$22,2,10))</f>
        <v>0</v>
      </c>
      <c r="W547" s="100">
        <v>0</v>
      </c>
      <c r="X547" s="68">
        <f>IFERROR(IF($M547&lt;6.000001,0,VLOOKUP($M547,할증료!$B:$C,2,1)),0)</f>
        <v>0</v>
      </c>
      <c r="Y547" s="67">
        <v>0</v>
      </c>
      <c r="Z547" s="29">
        <f t="shared" si="133"/>
        <v>12919.88</v>
      </c>
      <c r="AB547" s="1" t="s">
        <v>2926</v>
      </c>
      <c r="AC547" s="1" t="s">
        <v>137</v>
      </c>
      <c r="AD547" s="1" t="s">
        <v>3062</v>
      </c>
      <c r="AE547" s="1" t="s">
        <v>3180</v>
      </c>
      <c r="AF547" s="1" t="s">
        <v>3181</v>
      </c>
      <c r="AG547" s="1" t="s">
        <v>3182</v>
      </c>
      <c r="AH547" s="1">
        <v>7004</v>
      </c>
      <c r="AI547" s="1" t="s">
        <v>47</v>
      </c>
      <c r="AJ547" s="20">
        <v>1</v>
      </c>
      <c r="AK547" s="21">
        <v>0.28000000000000003</v>
      </c>
      <c r="AL547" s="21">
        <v>0.3</v>
      </c>
      <c r="AM547" s="21">
        <v>0.3</v>
      </c>
      <c r="AN547" s="1" t="s">
        <v>48</v>
      </c>
      <c r="AO547" s="21">
        <v>120.06</v>
      </c>
      <c r="AP547" s="1" t="s">
        <v>49</v>
      </c>
      <c r="AQ547" s="1" t="s">
        <v>49</v>
      </c>
      <c r="AR547" s="1" t="s">
        <v>49</v>
      </c>
      <c r="AS547" s="1" t="s">
        <v>49</v>
      </c>
      <c r="AT547" s="1" t="s">
        <v>49</v>
      </c>
      <c r="AU547" s="1" t="s">
        <v>138</v>
      </c>
      <c r="AV547" s="1" t="s">
        <v>139</v>
      </c>
      <c r="AW547" s="1" t="s">
        <v>3183</v>
      </c>
      <c r="AX547" s="1" t="s">
        <v>47</v>
      </c>
      <c r="AY547" s="1" t="s">
        <v>50</v>
      </c>
      <c r="AZ547" s="1" t="s">
        <v>3184</v>
      </c>
      <c r="BA547" s="1" t="s">
        <v>3185</v>
      </c>
      <c r="BB547" s="1" t="s">
        <v>3185</v>
      </c>
      <c r="BC547" s="1" t="s">
        <v>140</v>
      </c>
      <c r="BD547" s="1" t="s">
        <v>693</v>
      </c>
      <c r="BE547" s="1" t="s">
        <v>179</v>
      </c>
      <c r="BF547" s="1" t="s">
        <v>52</v>
      </c>
      <c r="BG547" s="1" t="s">
        <v>53</v>
      </c>
      <c r="BH547" s="1" t="s">
        <v>47</v>
      </c>
      <c r="BI547" s="1" t="s">
        <v>159</v>
      </c>
    </row>
    <row r="548" spans="2:61" x14ac:dyDescent="0.25">
      <c r="B548" s="16">
        <f t="shared" si="135"/>
        <v>544</v>
      </c>
      <c r="C548" s="16" t="str">
        <f t="shared" si="136"/>
        <v>LHR</v>
      </c>
      <c r="D548" s="16" t="str">
        <f t="shared" si="137"/>
        <v>2025-08-21</v>
      </c>
      <c r="E548" s="16" t="str">
        <f t="shared" si="138"/>
        <v>99431913803</v>
      </c>
      <c r="F548" s="16" t="str">
        <f t="shared" si="139"/>
        <v>PGB026518375</v>
      </c>
      <c r="G548" s="16" t="str">
        <f t="shared" si="140"/>
        <v>박찬욱</v>
      </c>
      <c r="H548" s="16" t="str">
        <f t="shared" si="131"/>
        <v>목록(Manifest)</v>
      </c>
      <c r="I548" s="16">
        <f t="shared" si="141"/>
        <v>32.369999999999997</v>
      </c>
      <c r="J548" s="16">
        <f t="shared" si="142"/>
        <v>1</v>
      </c>
      <c r="K548" s="43">
        <f t="shared" si="143"/>
        <v>0.19</v>
      </c>
      <c r="L548" s="43">
        <f t="shared" si="144"/>
        <v>0.2</v>
      </c>
      <c r="M548" s="43">
        <f t="shared" si="144"/>
        <v>0.2</v>
      </c>
      <c r="N548" s="43">
        <f t="shared" si="132"/>
        <v>0.5</v>
      </c>
      <c r="O548" s="23" t="str">
        <f t="shared" si="145"/>
        <v>PGB026518375</v>
      </c>
      <c r="P548" s="51">
        <f>VLOOKUP(C548,MAPPING!$B$24:$G$27,2,0)+(N548-0.5)/0.5*VLOOKUP(C548,MAPPING!$B$24:$G$27,4,0)</f>
        <v>7260</v>
      </c>
      <c r="Q548" s="72">
        <f>VLOOKUP(C548,MAPPING!$B$24:$G$27,6,0)</f>
        <v>4.0719439987913404</v>
      </c>
      <c r="R548" s="105">
        <f>Q548*VLOOKUP(C548,MAPPING!$B$24:$H$27,7,0)</f>
        <v>5659.8799999999992</v>
      </c>
      <c r="S548" s="29">
        <f>VLOOKUP(H548,MAPPING!$B$3:$D$12,3,0)</f>
        <v>0</v>
      </c>
      <c r="T548" s="67">
        <f t="shared" si="134"/>
        <v>0</v>
      </c>
      <c r="U548" s="75">
        <v>0</v>
      </c>
      <c r="V548" s="29">
        <f>(J548*VLOOKUP(M548/J548,MAPPING!$B$15:$C$22,2,10))</f>
        <v>0</v>
      </c>
      <c r="W548" s="100">
        <v>0</v>
      </c>
      <c r="X548" s="68">
        <f>IFERROR(IF($M548&lt;6.000001,0,VLOOKUP($M548,할증료!$B:$C,2,1)),0)</f>
        <v>0</v>
      </c>
      <c r="Y548" s="67">
        <v>0</v>
      </c>
      <c r="Z548" s="29">
        <f t="shared" si="133"/>
        <v>12919.88</v>
      </c>
      <c r="AB548" s="1" t="s">
        <v>2926</v>
      </c>
      <c r="AC548" s="1" t="s">
        <v>137</v>
      </c>
      <c r="AD548" s="1" t="s">
        <v>3062</v>
      </c>
      <c r="AE548" s="1" t="s">
        <v>3186</v>
      </c>
      <c r="AF548" s="1" t="s">
        <v>2479</v>
      </c>
      <c r="AG548" s="1" t="s">
        <v>2480</v>
      </c>
      <c r="AH548" s="1">
        <v>4319</v>
      </c>
      <c r="AI548" s="1" t="s">
        <v>47</v>
      </c>
      <c r="AJ548" s="20">
        <v>1</v>
      </c>
      <c r="AK548" s="21">
        <v>0.19</v>
      </c>
      <c r="AL548" s="21">
        <v>0.2</v>
      </c>
      <c r="AM548" s="21">
        <v>0.2</v>
      </c>
      <c r="AN548" s="1" t="s">
        <v>48</v>
      </c>
      <c r="AO548" s="21">
        <v>32.369999999999997</v>
      </c>
      <c r="AP548" s="1" t="s">
        <v>49</v>
      </c>
      <c r="AQ548" s="1" t="s">
        <v>49</v>
      </c>
      <c r="AR548" s="1" t="s">
        <v>49</v>
      </c>
      <c r="AS548" s="1" t="s">
        <v>49</v>
      </c>
      <c r="AT548" s="1" t="s">
        <v>49</v>
      </c>
      <c r="AU548" s="1" t="s">
        <v>138</v>
      </c>
      <c r="AV548" s="1" t="s">
        <v>139</v>
      </c>
      <c r="AW548" s="1" t="s">
        <v>3187</v>
      </c>
      <c r="AX548" s="1" t="s">
        <v>47</v>
      </c>
      <c r="AY548" s="1" t="s">
        <v>50</v>
      </c>
      <c r="AZ548" s="1" t="s">
        <v>3188</v>
      </c>
      <c r="BA548" s="1" t="s">
        <v>3189</v>
      </c>
      <c r="BB548" s="1" t="s">
        <v>3189</v>
      </c>
      <c r="BC548" s="1" t="s">
        <v>140</v>
      </c>
      <c r="BD548" s="1" t="s">
        <v>693</v>
      </c>
      <c r="BE548" s="1" t="s">
        <v>179</v>
      </c>
      <c r="BF548" s="1" t="s">
        <v>52</v>
      </c>
      <c r="BG548" s="1" t="s">
        <v>53</v>
      </c>
      <c r="BH548" s="1" t="s">
        <v>47</v>
      </c>
      <c r="BI548" s="1" t="s">
        <v>159</v>
      </c>
    </row>
    <row r="549" spans="2:61" x14ac:dyDescent="0.25">
      <c r="B549" s="16">
        <f t="shared" si="135"/>
        <v>545</v>
      </c>
      <c r="C549" s="16" t="str">
        <f t="shared" si="136"/>
        <v>LHR</v>
      </c>
      <c r="D549" s="16" t="str">
        <f t="shared" si="137"/>
        <v>2025-08-21</v>
      </c>
      <c r="E549" s="16" t="str">
        <f t="shared" si="138"/>
        <v>99431913803</v>
      </c>
      <c r="F549" s="16" t="str">
        <f t="shared" si="139"/>
        <v>PGB026518374</v>
      </c>
      <c r="G549" s="16" t="str">
        <f t="shared" si="140"/>
        <v>이영록</v>
      </c>
      <c r="H549" s="16" t="str">
        <f t="shared" si="131"/>
        <v>간이(Simple)</v>
      </c>
      <c r="I549" s="16">
        <f t="shared" si="141"/>
        <v>174.37</v>
      </c>
      <c r="J549" s="16">
        <f t="shared" si="142"/>
        <v>1</v>
      </c>
      <c r="K549" s="43">
        <f t="shared" si="143"/>
        <v>0.72</v>
      </c>
      <c r="L549" s="43">
        <f t="shared" si="144"/>
        <v>0.6</v>
      </c>
      <c r="M549" s="43">
        <f t="shared" si="144"/>
        <v>0.8</v>
      </c>
      <c r="N549" s="43">
        <f t="shared" si="132"/>
        <v>1</v>
      </c>
      <c r="O549" s="23" t="str">
        <f t="shared" si="145"/>
        <v>PGB026518374</v>
      </c>
      <c r="P549" s="51">
        <f>VLOOKUP(C549,MAPPING!$B$24:$G$27,2,0)+(N549-0.5)/0.5*VLOOKUP(C549,MAPPING!$B$24:$G$27,4,0)</f>
        <v>9710</v>
      </c>
      <c r="Q549" s="72">
        <f>VLOOKUP(C549,MAPPING!$B$24:$G$27,6,0)</f>
        <v>4.0719439987913404</v>
      </c>
      <c r="R549" s="105">
        <f>Q549*VLOOKUP(C549,MAPPING!$B$24:$H$27,7,0)</f>
        <v>5659.8799999999992</v>
      </c>
      <c r="S549" s="29">
        <f>VLOOKUP(H549,MAPPING!$B$3:$D$12,3,0)</f>
        <v>1100</v>
      </c>
      <c r="T549" s="67">
        <f t="shared" si="134"/>
        <v>0</v>
      </c>
      <c r="U549" s="75">
        <v>0</v>
      </c>
      <c r="V549" s="29">
        <f>(J549*VLOOKUP(M549/J549,MAPPING!$B$15:$C$22,2,10))</f>
        <v>0</v>
      </c>
      <c r="W549" s="100">
        <v>0</v>
      </c>
      <c r="X549" s="68">
        <f>IFERROR(IF($M549&lt;6.000001,0,VLOOKUP($M549,할증료!$B:$C,2,1)),0)</f>
        <v>0</v>
      </c>
      <c r="Y549" s="67">
        <v>0</v>
      </c>
      <c r="Z549" s="29">
        <f t="shared" si="133"/>
        <v>16469.879999999997</v>
      </c>
      <c r="AB549" s="1" t="s">
        <v>2926</v>
      </c>
      <c r="AC549" s="1" t="s">
        <v>137</v>
      </c>
      <c r="AD549" s="1" t="s">
        <v>3062</v>
      </c>
      <c r="AE549" s="1" t="s">
        <v>3190</v>
      </c>
      <c r="AF549" s="1" t="s">
        <v>3191</v>
      </c>
      <c r="AG549" s="1" t="s">
        <v>3192</v>
      </c>
      <c r="AH549" s="1">
        <v>7554</v>
      </c>
      <c r="AI549" s="1" t="s">
        <v>47</v>
      </c>
      <c r="AJ549" s="20">
        <v>1</v>
      </c>
      <c r="AK549" s="21">
        <v>0.72</v>
      </c>
      <c r="AL549" s="21">
        <v>0.6</v>
      </c>
      <c r="AM549" s="21">
        <v>0.8</v>
      </c>
      <c r="AN549" s="1" t="s">
        <v>56</v>
      </c>
      <c r="AO549" s="21">
        <v>174.37</v>
      </c>
      <c r="AP549" s="1" t="s">
        <v>49</v>
      </c>
      <c r="AQ549" s="1" t="s">
        <v>49</v>
      </c>
      <c r="AR549" s="1" t="s">
        <v>49</v>
      </c>
      <c r="AS549" s="1" t="s">
        <v>49</v>
      </c>
      <c r="AT549" s="1" t="s">
        <v>49</v>
      </c>
      <c r="AU549" s="1" t="s">
        <v>138</v>
      </c>
      <c r="AV549" s="1" t="s">
        <v>139</v>
      </c>
      <c r="AW549" s="1" t="s">
        <v>3193</v>
      </c>
      <c r="AX549" s="1" t="s">
        <v>47</v>
      </c>
      <c r="AY549" s="1" t="s">
        <v>50</v>
      </c>
      <c r="AZ549" s="1" t="s">
        <v>3194</v>
      </c>
      <c r="BA549" s="1" t="s">
        <v>3195</v>
      </c>
      <c r="BB549" s="1" t="s">
        <v>3195</v>
      </c>
      <c r="BC549" s="1" t="s">
        <v>140</v>
      </c>
      <c r="BD549" s="1" t="s">
        <v>693</v>
      </c>
      <c r="BE549" s="1" t="s">
        <v>179</v>
      </c>
      <c r="BF549" s="1" t="s">
        <v>52</v>
      </c>
      <c r="BG549" s="1" t="s">
        <v>53</v>
      </c>
      <c r="BH549" s="1" t="s">
        <v>47</v>
      </c>
      <c r="BI549" s="1" t="s">
        <v>159</v>
      </c>
    </row>
    <row r="550" spans="2:61" x14ac:dyDescent="0.25">
      <c r="B550" s="16">
        <f t="shared" si="135"/>
        <v>546</v>
      </c>
      <c r="C550" s="16" t="str">
        <f t="shared" si="136"/>
        <v>LHR</v>
      </c>
      <c r="D550" s="16" t="str">
        <f t="shared" si="137"/>
        <v>2025-08-21</v>
      </c>
      <c r="E550" s="16" t="str">
        <f t="shared" si="138"/>
        <v>99431913803</v>
      </c>
      <c r="F550" s="16" t="str">
        <f t="shared" si="139"/>
        <v>PGB026518363</v>
      </c>
      <c r="G550" s="16" t="str">
        <f t="shared" si="140"/>
        <v>정기성</v>
      </c>
      <c r="H550" s="16" t="str">
        <f t="shared" si="131"/>
        <v>일반(목록배제,Normal-Manifest Exception)</v>
      </c>
      <c r="I550" s="16">
        <f t="shared" si="141"/>
        <v>113.24</v>
      </c>
      <c r="J550" s="16">
        <f t="shared" si="142"/>
        <v>1</v>
      </c>
      <c r="K550" s="43">
        <f t="shared" si="143"/>
        <v>0.37</v>
      </c>
      <c r="L550" s="43">
        <f t="shared" si="144"/>
        <v>0.6</v>
      </c>
      <c r="M550" s="43">
        <f t="shared" si="144"/>
        <v>0.6</v>
      </c>
      <c r="N550" s="43">
        <f t="shared" si="132"/>
        <v>1</v>
      </c>
      <c r="O550" s="23" t="str">
        <f t="shared" si="145"/>
        <v>PGB026518363</v>
      </c>
      <c r="P550" s="51">
        <f>VLOOKUP(C550,MAPPING!$B$24:$G$27,2,0)+(N550-0.5)/0.5*VLOOKUP(C550,MAPPING!$B$24:$G$27,4,0)</f>
        <v>9710</v>
      </c>
      <c r="Q550" s="72">
        <f>VLOOKUP(C550,MAPPING!$B$24:$G$27,6,0)</f>
        <v>4.0719439987913404</v>
      </c>
      <c r="R550" s="105">
        <f>Q550*VLOOKUP(C550,MAPPING!$B$24:$H$27,7,0)</f>
        <v>5659.8799999999992</v>
      </c>
      <c r="S550" s="29">
        <f>VLOOKUP(H550,MAPPING!$B$3:$D$12,3,0)</f>
        <v>1100</v>
      </c>
      <c r="T550" s="67">
        <f t="shared" si="134"/>
        <v>0</v>
      </c>
      <c r="U550" s="75">
        <v>0</v>
      </c>
      <c r="V550" s="29">
        <f>(J550*VLOOKUP(M550/J550,MAPPING!$B$15:$C$22,2,10))</f>
        <v>0</v>
      </c>
      <c r="W550" s="100">
        <v>0</v>
      </c>
      <c r="X550" s="68">
        <f>IFERROR(IF($M550&lt;6.000001,0,VLOOKUP($M550,할증료!$B:$C,2,1)),0)</f>
        <v>0</v>
      </c>
      <c r="Y550" s="67">
        <v>0</v>
      </c>
      <c r="Z550" s="29">
        <f t="shared" si="133"/>
        <v>16469.879999999997</v>
      </c>
      <c r="AB550" s="1" t="s">
        <v>2926</v>
      </c>
      <c r="AC550" s="1" t="s">
        <v>137</v>
      </c>
      <c r="AD550" s="1" t="s">
        <v>3062</v>
      </c>
      <c r="AE550" s="1" t="s">
        <v>3196</v>
      </c>
      <c r="AF550" s="1" t="s">
        <v>3197</v>
      </c>
      <c r="AG550" s="1" t="s">
        <v>132</v>
      </c>
      <c r="AH550" s="1">
        <v>37655</v>
      </c>
      <c r="AI550" s="1" t="s">
        <v>47</v>
      </c>
      <c r="AJ550" s="20">
        <v>1</v>
      </c>
      <c r="AK550" s="21">
        <v>0.37</v>
      </c>
      <c r="AL550" s="21">
        <v>0.6</v>
      </c>
      <c r="AM550" s="21">
        <v>0.6</v>
      </c>
      <c r="AN550" s="1" t="s">
        <v>54</v>
      </c>
      <c r="AO550" s="21">
        <v>113.24</v>
      </c>
      <c r="AP550" s="1" t="s">
        <v>49</v>
      </c>
      <c r="AQ550" s="1" t="s">
        <v>49</v>
      </c>
      <c r="AR550" s="1" t="s">
        <v>49</v>
      </c>
      <c r="AS550" s="1" t="s">
        <v>49</v>
      </c>
      <c r="AT550" s="1" t="s">
        <v>49</v>
      </c>
      <c r="AU550" s="1" t="s">
        <v>138</v>
      </c>
      <c r="AV550" s="1" t="s">
        <v>139</v>
      </c>
      <c r="AW550" s="1" t="s">
        <v>269</v>
      </c>
      <c r="AX550" s="1" t="s">
        <v>47</v>
      </c>
      <c r="AY550" s="1" t="s">
        <v>50</v>
      </c>
      <c r="AZ550" s="1" t="s">
        <v>3198</v>
      </c>
      <c r="BA550" s="1" t="s">
        <v>3199</v>
      </c>
      <c r="BB550" s="1" t="s">
        <v>3199</v>
      </c>
      <c r="BC550" s="1" t="s">
        <v>140</v>
      </c>
      <c r="BD550" s="1" t="s">
        <v>693</v>
      </c>
      <c r="BE550" s="1" t="s">
        <v>179</v>
      </c>
      <c r="BF550" s="1" t="s">
        <v>52</v>
      </c>
      <c r="BG550" s="1" t="s">
        <v>53</v>
      </c>
      <c r="BH550" s="1" t="s">
        <v>47</v>
      </c>
      <c r="BI550" s="1" t="s">
        <v>159</v>
      </c>
    </row>
    <row r="551" spans="2:61" x14ac:dyDescent="0.25">
      <c r="B551" s="16">
        <f t="shared" si="135"/>
        <v>547</v>
      </c>
      <c r="C551" s="16" t="str">
        <f t="shared" si="136"/>
        <v>LHR</v>
      </c>
      <c r="D551" s="16" t="str">
        <f t="shared" si="137"/>
        <v>2025-08-21</v>
      </c>
      <c r="E551" s="16" t="str">
        <f t="shared" si="138"/>
        <v>99431913803</v>
      </c>
      <c r="F551" s="16" t="str">
        <f t="shared" si="139"/>
        <v>PGB026518348</v>
      </c>
      <c r="G551" s="16" t="str">
        <f t="shared" si="140"/>
        <v>안형조</v>
      </c>
      <c r="H551" s="16" t="str">
        <f t="shared" si="131"/>
        <v>목록(Manifest)</v>
      </c>
      <c r="I551" s="16">
        <f t="shared" si="141"/>
        <v>111.69</v>
      </c>
      <c r="J551" s="16">
        <f t="shared" si="142"/>
        <v>1</v>
      </c>
      <c r="K551" s="43">
        <f t="shared" si="143"/>
        <v>0.26</v>
      </c>
      <c r="L551" s="43">
        <f t="shared" si="144"/>
        <v>0.3</v>
      </c>
      <c r="M551" s="43">
        <f t="shared" si="144"/>
        <v>0.3</v>
      </c>
      <c r="N551" s="43">
        <f t="shared" si="132"/>
        <v>0.5</v>
      </c>
      <c r="O551" s="23" t="str">
        <f t="shared" si="145"/>
        <v>PGB026518348</v>
      </c>
      <c r="P551" s="51">
        <f>VLOOKUP(C551,MAPPING!$B$24:$G$27,2,0)+(N551-0.5)/0.5*VLOOKUP(C551,MAPPING!$B$24:$G$27,4,0)</f>
        <v>7260</v>
      </c>
      <c r="Q551" s="72">
        <f>VLOOKUP(C551,MAPPING!$B$24:$G$27,6,0)</f>
        <v>4.0719439987913404</v>
      </c>
      <c r="R551" s="105">
        <f>Q551*VLOOKUP(C551,MAPPING!$B$24:$H$27,7,0)</f>
        <v>5659.8799999999992</v>
      </c>
      <c r="S551" s="29">
        <f>VLOOKUP(H551,MAPPING!$B$3:$D$12,3,0)</f>
        <v>0</v>
      </c>
      <c r="T551" s="67">
        <f t="shared" si="134"/>
        <v>0</v>
      </c>
      <c r="U551" s="75">
        <v>0</v>
      </c>
      <c r="V551" s="29">
        <f>(J551*VLOOKUP(M551/J551,MAPPING!$B$15:$C$22,2,10))</f>
        <v>0</v>
      </c>
      <c r="W551" s="100">
        <v>0</v>
      </c>
      <c r="X551" s="68">
        <f>IFERROR(IF($M551&lt;6.000001,0,VLOOKUP($M551,할증료!$B:$C,2,1)),0)</f>
        <v>0</v>
      </c>
      <c r="Y551" s="67">
        <v>0</v>
      </c>
      <c r="Z551" s="29">
        <f t="shared" si="133"/>
        <v>12919.88</v>
      </c>
      <c r="AB551" s="1" t="s">
        <v>2926</v>
      </c>
      <c r="AC551" s="1" t="s">
        <v>137</v>
      </c>
      <c r="AD551" s="1" t="s">
        <v>3062</v>
      </c>
      <c r="AE551" s="1" t="s">
        <v>3200</v>
      </c>
      <c r="AF551" s="1" t="s">
        <v>3201</v>
      </c>
      <c r="AG551" s="1" t="s">
        <v>3202</v>
      </c>
      <c r="AH551" s="1">
        <v>5007</v>
      </c>
      <c r="AI551" s="1" t="s">
        <v>47</v>
      </c>
      <c r="AJ551" s="20">
        <v>1</v>
      </c>
      <c r="AK551" s="21">
        <v>0.26</v>
      </c>
      <c r="AL551" s="21">
        <v>0.3</v>
      </c>
      <c r="AM551" s="21">
        <v>0.3</v>
      </c>
      <c r="AN551" s="1" t="s">
        <v>48</v>
      </c>
      <c r="AO551" s="21">
        <v>111.69</v>
      </c>
      <c r="AP551" s="1" t="s">
        <v>49</v>
      </c>
      <c r="AQ551" s="1" t="s">
        <v>49</v>
      </c>
      <c r="AR551" s="1" t="s">
        <v>49</v>
      </c>
      <c r="AS551" s="1" t="s">
        <v>49</v>
      </c>
      <c r="AT551" s="1" t="s">
        <v>49</v>
      </c>
      <c r="AU551" s="1" t="s">
        <v>138</v>
      </c>
      <c r="AV551" s="1" t="s">
        <v>139</v>
      </c>
      <c r="AW551" s="1" t="s">
        <v>3203</v>
      </c>
      <c r="AX551" s="1" t="s">
        <v>47</v>
      </c>
      <c r="AY551" s="1" t="s">
        <v>50</v>
      </c>
      <c r="AZ551" s="1" t="s">
        <v>3204</v>
      </c>
      <c r="BA551" s="1" t="s">
        <v>3205</v>
      </c>
      <c r="BB551" s="1" t="s">
        <v>3205</v>
      </c>
      <c r="BC551" s="1" t="s">
        <v>140</v>
      </c>
      <c r="BD551" s="1" t="s">
        <v>693</v>
      </c>
      <c r="BE551" s="1" t="s">
        <v>179</v>
      </c>
      <c r="BF551" s="1" t="s">
        <v>52</v>
      </c>
      <c r="BG551" s="1" t="s">
        <v>53</v>
      </c>
      <c r="BH551" s="1" t="s">
        <v>47</v>
      </c>
      <c r="BI551" s="1" t="s">
        <v>159</v>
      </c>
    </row>
    <row r="552" spans="2:61" x14ac:dyDescent="0.25">
      <c r="B552" s="16">
        <f t="shared" si="135"/>
        <v>548</v>
      </c>
      <c r="C552" s="16" t="str">
        <f t="shared" si="136"/>
        <v>LHR</v>
      </c>
      <c r="D552" s="16" t="str">
        <f t="shared" si="137"/>
        <v>2025-08-21</v>
      </c>
      <c r="E552" s="16" t="str">
        <f t="shared" si="138"/>
        <v>99431913803</v>
      </c>
      <c r="F552" s="16" t="str">
        <f t="shared" si="139"/>
        <v>PGB026518342</v>
      </c>
      <c r="G552" s="16" t="str">
        <f t="shared" si="140"/>
        <v>이성우</v>
      </c>
      <c r="H552" s="16" t="str">
        <f t="shared" si="131"/>
        <v>목록(Manifest)</v>
      </c>
      <c r="I552" s="16">
        <f t="shared" si="141"/>
        <v>114.66</v>
      </c>
      <c r="J552" s="16">
        <f t="shared" si="142"/>
        <v>1</v>
      </c>
      <c r="K552" s="43">
        <f t="shared" si="143"/>
        <v>0.66</v>
      </c>
      <c r="L552" s="43">
        <f t="shared" si="144"/>
        <v>0.5</v>
      </c>
      <c r="M552" s="43">
        <f t="shared" si="144"/>
        <v>0.7</v>
      </c>
      <c r="N552" s="43">
        <f t="shared" si="132"/>
        <v>1</v>
      </c>
      <c r="O552" s="23" t="str">
        <f t="shared" si="145"/>
        <v>PGB026518342</v>
      </c>
      <c r="P552" s="51">
        <f>VLOOKUP(C552,MAPPING!$B$24:$G$27,2,0)+(N552-0.5)/0.5*VLOOKUP(C552,MAPPING!$B$24:$G$27,4,0)</f>
        <v>9710</v>
      </c>
      <c r="Q552" s="72">
        <f>VLOOKUP(C552,MAPPING!$B$24:$G$27,6,0)</f>
        <v>4.0719439987913404</v>
      </c>
      <c r="R552" s="105">
        <f>Q552*VLOOKUP(C552,MAPPING!$B$24:$H$27,7,0)</f>
        <v>5659.8799999999992</v>
      </c>
      <c r="S552" s="29">
        <f>VLOOKUP(H552,MAPPING!$B$3:$D$12,3,0)</f>
        <v>0</v>
      </c>
      <c r="T552" s="67">
        <f t="shared" si="134"/>
        <v>0</v>
      </c>
      <c r="U552" s="75">
        <v>0</v>
      </c>
      <c r="V552" s="29">
        <f>(J552*VLOOKUP(M552/J552,MAPPING!$B$15:$C$22,2,10))</f>
        <v>0</v>
      </c>
      <c r="W552" s="100">
        <v>0</v>
      </c>
      <c r="X552" s="68">
        <f>IFERROR(IF($M552&lt;6.000001,0,VLOOKUP($M552,할증료!$B:$C,2,1)),0)</f>
        <v>0</v>
      </c>
      <c r="Y552" s="67">
        <v>0</v>
      </c>
      <c r="Z552" s="29">
        <f t="shared" si="133"/>
        <v>15369.88</v>
      </c>
      <c r="AB552" s="1" t="s">
        <v>2926</v>
      </c>
      <c r="AC552" s="1" t="s">
        <v>137</v>
      </c>
      <c r="AD552" s="1" t="s">
        <v>3062</v>
      </c>
      <c r="AE552" s="1" t="s">
        <v>3206</v>
      </c>
      <c r="AF552" s="1" t="s">
        <v>3207</v>
      </c>
      <c r="AG552" s="1" t="s">
        <v>3208</v>
      </c>
      <c r="AH552" s="1">
        <v>12916</v>
      </c>
      <c r="AI552" s="1" t="s">
        <v>47</v>
      </c>
      <c r="AJ552" s="20">
        <v>1</v>
      </c>
      <c r="AK552" s="21">
        <v>0.66</v>
      </c>
      <c r="AL552" s="21">
        <v>0.5</v>
      </c>
      <c r="AM552" s="21">
        <v>0.7</v>
      </c>
      <c r="AN552" s="1" t="s">
        <v>48</v>
      </c>
      <c r="AO552" s="21">
        <v>114.66</v>
      </c>
      <c r="AP552" s="1" t="s">
        <v>49</v>
      </c>
      <c r="AQ552" s="1" t="s">
        <v>49</v>
      </c>
      <c r="AR552" s="1" t="s">
        <v>49</v>
      </c>
      <c r="AS552" s="1" t="s">
        <v>49</v>
      </c>
      <c r="AT552" s="1" t="s">
        <v>49</v>
      </c>
      <c r="AU552" s="1" t="s">
        <v>138</v>
      </c>
      <c r="AV552" s="1" t="s">
        <v>139</v>
      </c>
      <c r="AW552" s="1" t="s">
        <v>3209</v>
      </c>
      <c r="AX552" s="1" t="s">
        <v>47</v>
      </c>
      <c r="AY552" s="1" t="s">
        <v>50</v>
      </c>
      <c r="AZ552" s="1" t="s">
        <v>3210</v>
      </c>
      <c r="BA552" s="1" t="s">
        <v>3211</v>
      </c>
      <c r="BB552" s="1" t="s">
        <v>3211</v>
      </c>
      <c r="BC552" s="1" t="s">
        <v>140</v>
      </c>
      <c r="BD552" s="1" t="s">
        <v>693</v>
      </c>
      <c r="BE552" s="1" t="s">
        <v>179</v>
      </c>
      <c r="BF552" s="1" t="s">
        <v>52</v>
      </c>
      <c r="BG552" s="1" t="s">
        <v>53</v>
      </c>
      <c r="BH552" s="1" t="s">
        <v>47</v>
      </c>
      <c r="BI552" s="1" t="s">
        <v>159</v>
      </c>
    </row>
    <row r="553" spans="2:61" x14ac:dyDescent="0.25">
      <c r="B553" s="16">
        <f t="shared" si="135"/>
        <v>549</v>
      </c>
      <c r="C553" s="16" t="str">
        <f t="shared" si="136"/>
        <v>LHR</v>
      </c>
      <c r="D553" s="16" t="str">
        <f t="shared" si="137"/>
        <v>2025-08-21</v>
      </c>
      <c r="E553" s="16" t="str">
        <f t="shared" si="138"/>
        <v>99431913803</v>
      </c>
      <c r="F553" s="16" t="str">
        <f t="shared" si="139"/>
        <v>PGB026518323</v>
      </c>
      <c r="G553" s="16" t="str">
        <f t="shared" si="140"/>
        <v>김진성</v>
      </c>
      <c r="H553" s="16" t="str">
        <f t="shared" si="131"/>
        <v>목록(Manifest)</v>
      </c>
      <c r="I553" s="16">
        <f t="shared" si="141"/>
        <v>102.05</v>
      </c>
      <c r="J553" s="16">
        <f t="shared" si="142"/>
        <v>1</v>
      </c>
      <c r="K553" s="43">
        <f t="shared" si="143"/>
        <v>0.79</v>
      </c>
      <c r="L553" s="43">
        <f t="shared" si="144"/>
        <v>0.7</v>
      </c>
      <c r="M553" s="43">
        <f t="shared" si="144"/>
        <v>0.8</v>
      </c>
      <c r="N553" s="43">
        <f t="shared" si="132"/>
        <v>1</v>
      </c>
      <c r="O553" s="23" t="str">
        <f t="shared" si="145"/>
        <v>PGB026518323</v>
      </c>
      <c r="P553" s="51">
        <f>VLOOKUP(C553,MAPPING!$B$24:$G$27,2,0)+(N553-0.5)/0.5*VLOOKUP(C553,MAPPING!$B$24:$G$27,4,0)</f>
        <v>9710</v>
      </c>
      <c r="Q553" s="72">
        <f>VLOOKUP(C553,MAPPING!$B$24:$G$27,6,0)</f>
        <v>4.0719439987913404</v>
      </c>
      <c r="R553" s="105">
        <f>Q553*VLOOKUP(C553,MAPPING!$B$24:$H$27,7,0)</f>
        <v>5659.8799999999992</v>
      </c>
      <c r="S553" s="29">
        <f>VLOOKUP(H553,MAPPING!$B$3:$D$12,3,0)</f>
        <v>0</v>
      </c>
      <c r="T553" s="67">
        <f t="shared" si="134"/>
        <v>0</v>
      </c>
      <c r="U553" s="75">
        <v>0</v>
      </c>
      <c r="V553" s="29">
        <f>(J553*VLOOKUP(M553/J553,MAPPING!$B$15:$C$22,2,10))</f>
        <v>0</v>
      </c>
      <c r="W553" s="100">
        <v>0</v>
      </c>
      <c r="X553" s="68">
        <f>IFERROR(IF($M553&lt;6.000001,0,VLOOKUP($M553,할증료!$B:$C,2,1)),0)</f>
        <v>0</v>
      </c>
      <c r="Y553" s="67">
        <v>0</v>
      </c>
      <c r="Z553" s="29">
        <f t="shared" si="133"/>
        <v>15369.88</v>
      </c>
      <c r="AB553" s="1" t="s">
        <v>2926</v>
      </c>
      <c r="AC553" s="1" t="s">
        <v>137</v>
      </c>
      <c r="AD553" s="1" t="s">
        <v>3062</v>
      </c>
      <c r="AE553" s="1" t="s">
        <v>3212</v>
      </c>
      <c r="AF553" s="1" t="s">
        <v>227</v>
      </c>
      <c r="AG553" s="1" t="s">
        <v>228</v>
      </c>
      <c r="AH553" s="1">
        <v>22237</v>
      </c>
      <c r="AI553" s="1" t="s">
        <v>47</v>
      </c>
      <c r="AJ553" s="20">
        <v>1</v>
      </c>
      <c r="AK553" s="21">
        <v>0.79</v>
      </c>
      <c r="AL553" s="21">
        <v>0.7</v>
      </c>
      <c r="AM553" s="21">
        <v>0.8</v>
      </c>
      <c r="AN553" s="1" t="s">
        <v>48</v>
      </c>
      <c r="AO553" s="21">
        <v>102.05</v>
      </c>
      <c r="AP553" s="1" t="s">
        <v>49</v>
      </c>
      <c r="AQ553" s="1" t="s">
        <v>49</v>
      </c>
      <c r="AR553" s="1" t="s">
        <v>49</v>
      </c>
      <c r="AS553" s="1" t="s">
        <v>49</v>
      </c>
      <c r="AT553" s="1" t="s">
        <v>49</v>
      </c>
      <c r="AU553" s="1" t="s">
        <v>138</v>
      </c>
      <c r="AV553" s="1" t="s">
        <v>139</v>
      </c>
      <c r="AW553" s="1" t="s">
        <v>3213</v>
      </c>
      <c r="AX553" s="1" t="s">
        <v>47</v>
      </c>
      <c r="AY553" s="1" t="s">
        <v>50</v>
      </c>
      <c r="AZ553" s="1" t="s">
        <v>3214</v>
      </c>
      <c r="BA553" s="1" t="s">
        <v>3215</v>
      </c>
      <c r="BB553" s="1" t="s">
        <v>3215</v>
      </c>
      <c r="BC553" s="1" t="s">
        <v>140</v>
      </c>
      <c r="BD553" s="1" t="s">
        <v>693</v>
      </c>
      <c r="BE553" s="1" t="s">
        <v>179</v>
      </c>
      <c r="BF553" s="1" t="s">
        <v>52</v>
      </c>
      <c r="BG553" s="1" t="s">
        <v>53</v>
      </c>
      <c r="BH553" s="1" t="s">
        <v>47</v>
      </c>
      <c r="BI553" s="1" t="s">
        <v>159</v>
      </c>
    </row>
    <row r="554" spans="2:61" x14ac:dyDescent="0.25">
      <c r="B554" s="16">
        <f t="shared" si="135"/>
        <v>550</v>
      </c>
      <c r="C554" s="16" t="str">
        <f t="shared" si="136"/>
        <v>LHR</v>
      </c>
      <c r="D554" s="16" t="str">
        <f t="shared" si="137"/>
        <v>2025-08-21</v>
      </c>
      <c r="E554" s="16" t="str">
        <f t="shared" si="138"/>
        <v>99431913803</v>
      </c>
      <c r="F554" s="16" t="str">
        <f t="shared" si="139"/>
        <v>PGB026518316</v>
      </c>
      <c r="G554" s="16" t="str">
        <f t="shared" si="140"/>
        <v>김호진</v>
      </c>
      <c r="H554" s="16" t="str">
        <f t="shared" si="131"/>
        <v>일반(NORMAL)</v>
      </c>
      <c r="I554" s="16">
        <f t="shared" si="141"/>
        <v>2212.29</v>
      </c>
      <c r="J554" s="16">
        <f t="shared" si="142"/>
        <v>1</v>
      </c>
      <c r="K554" s="43">
        <f t="shared" si="143"/>
        <v>43</v>
      </c>
      <c r="L554" s="43">
        <f t="shared" si="144"/>
        <v>210.3</v>
      </c>
      <c r="M554" s="43">
        <f t="shared" si="144"/>
        <v>210.5</v>
      </c>
      <c r="N554" s="43">
        <f t="shared" si="132"/>
        <v>210.5</v>
      </c>
      <c r="O554" s="23" t="str">
        <f t="shared" si="145"/>
        <v>PGB026518316</v>
      </c>
      <c r="P554" s="51">
        <f>VLOOKUP(C554,MAPPING!$B$24:$G$27,2,0)+(N554-0.5)/0.5*VLOOKUP(C554,MAPPING!$B$24:$G$27,4,0)</f>
        <v>1036260</v>
      </c>
      <c r="Q554" s="72">
        <f>VLOOKUP(C554,MAPPING!$B$24:$G$27,6,0)</f>
        <v>4.0719439987913404</v>
      </c>
      <c r="R554" s="105">
        <f>Q554*VLOOKUP(C554,MAPPING!$B$24:$H$27,7,0)</f>
        <v>5659.8799999999992</v>
      </c>
      <c r="S554" s="29">
        <f>VLOOKUP(H554,MAPPING!$B$3:$D$12,3,0)</f>
        <v>1100</v>
      </c>
      <c r="T554" s="67">
        <f t="shared" si="134"/>
        <v>0</v>
      </c>
      <c r="U554" s="75">
        <v>0</v>
      </c>
      <c r="V554" s="29">
        <f>(J554*VLOOKUP(M554/J554,MAPPING!$B$15:$C$22,2,10))</f>
        <v>15000</v>
      </c>
      <c r="W554" s="100">
        <v>0</v>
      </c>
      <c r="X554" s="68">
        <f>IFERROR(IF($M554&lt;6.000001,0,VLOOKUP($M554,할증료!$B:$C,2,1)),0)</f>
        <v>20500</v>
      </c>
      <c r="Y554" s="67">
        <v>0</v>
      </c>
      <c r="Z554" s="29">
        <f t="shared" si="133"/>
        <v>1078519.8799999999</v>
      </c>
      <c r="AB554" s="1" t="s">
        <v>2926</v>
      </c>
      <c r="AC554" s="1" t="s">
        <v>137</v>
      </c>
      <c r="AD554" s="1" t="s">
        <v>3062</v>
      </c>
      <c r="AE554" s="1" t="s">
        <v>3216</v>
      </c>
      <c r="AF554" s="1" t="s">
        <v>3217</v>
      </c>
      <c r="AG554" s="1" t="s">
        <v>3218</v>
      </c>
      <c r="AH554" s="1">
        <v>13572</v>
      </c>
      <c r="AI554" s="1" t="s">
        <v>3219</v>
      </c>
      <c r="AJ554" s="20">
        <v>1</v>
      </c>
      <c r="AK554" s="21">
        <v>43</v>
      </c>
      <c r="AL554" s="21">
        <v>210.3</v>
      </c>
      <c r="AM554" s="21">
        <v>210.5</v>
      </c>
      <c r="AN554" s="1" t="s">
        <v>55</v>
      </c>
      <c r="AO554" s="21">
        <v>2212.29</v>
      </c>
      <c r="AP554" s="1" t="s">
        <v>49</v>
      </c>
      <c r="AQ554" s="1" t="s">
        <v>49</v>
      </c>
      <c r="AR554" s="1" t="s">
        <v>49</v>
      </c>
      <c r="AS554" s="1" t="s">
        <v>47</v>
      </c>
      <c r="AT554" s="1" t="s">
        <v>47</v>
      </c>
      <c r="AU554" s="1" t="s">
        <v>138</v>
      </c>
      <c r="AV554" s="1" t="s">
        <v>139</v>
      </c>
      <c r="AW554" s="1" t="s">
        <v>3220</v>
      </c>
      <c r="AX554" s="1" t="s">
        <v>47</v>
      </c>
      <c r="AY554" s="1" t="s">
        <v>50</v>
      </c>
      <c r="AZ554" s="1" t="s">
        <v>3221</v>
      </c>
      <c r="BA554" s="1" t="s">
        <v>3222</v>
      </c>
      <c r="BB554" s="1" t="s">
        <v>3222</v>
      </c>
      <c r="BC554" s="1" t="s">
        <v>140</v>
      </c>
      <c r="BD554" s="1" t="s">
        <v>693</v>
      </c>
      <c r="BE554" s="1" t="s">
        <v>179</v>
      </c>
      <c r="BF554" s="1" t="s">
        <v>52</v>
      </c>
      <c r="BG554" s="1" t="s">
        <v>53</v>
      </c>
      <c r="BH554" s="1" t="s">
        <v>47</v>
      </c>
      <c r="BI554" s="1" t="s">
        <v>159</v>
      </c>
    </row>
    <row r="555" spans="2:61" x14ac:dyDescent="0.25">
      <c r="B555" s="16">
        <f t="shared" si="135"/>
        <v>551</v>
      </c>
      <c r="C555" s="16" t="str">
        <f t="shared" si="136"/>
        <v>LHR</v>
      </c>
      <c r="D555" s="16" t="str">
        <f t="shared" si="137"/>
        <v>2025-08-21</v>
      </c>
      <c r="E555" s="16" t="str">
        <f t="shared" si="138"/>
        <v>99431913803</v>
      </c>
      <c r="F555" s="16" t="str">
        <f t="shared" si="139"/>
        <v>PGB026518293</v>
      </c>
      <c r="G555" s="16" t="str">
        <f t="shared" si="140"/>
        <v>김효숙</v>
      </c>
      <c r="H555" s="16" t="str">
        <f t="shared" si="131"/>
        <v>목록(Manifest)</v>
      </c>
      <c r="I555" s="16">
        <f t="shared" si="141"/>
        <v>133.55000000000001</v>
      </c>
      <c r="J555" s="16">
        <f t="shared" si="142"/>
        <v>1</v>
      </c>
      <c r="K555" s="43">
        <f t="shared" si="143"/>
        <v>0.28000000000000003</v>
      </c>
      <c r="L555" s="43">
        <f t="shared" si="144"/>
        <v>0.2</v>
      </c>
      <c r="M555" s="43">
        <f t="shared" si="144"/>
        <v>0.3</v>
      </c>
      <c r="N555" s="43">
        <f t="shared" si="132"/>
        <v>0.5</v>
      </c>
      <c r="O555" s="23" t="str">
        <f t="shared" si="145"/>
        <v>PGB026518293</v>
      </c>
      <c r="P555" s="51">
        <f>VLOOKUP(C555,MAPPING!$B$24:$G$27,2,0)+(N555-0.5)/0.5*VLOOKUP(C555,MAPPING!$B$24:$G$27,4,0)</f>
        <v>7260</v>
      </c>
      <c r="Q555" s="72">
        <f>VLOOKUP(C555,MAPPING!$B$24:$G$27,6,0)</f>
        <v>4.0719439987913404</v>
      </c>
      <c r="R555" s="105">
        <f>Q555*VLOOKUP(C555,MAPPING!$B$24:$H$27,7,0)</f>
        <v>5659.8799999999992</v>
      </c>
      <c r="S555" s="29">
        <f>VLOOKUP(H555,MAPPING!$B$3:$D$12,3,0)</f>
        <v>0</v>
      </c>
      <c r="T555" s="67">
        <f t="shared" si="134"/>
        <v>0</v>
      </c>
      <c r="U555" s="75">
        <v>0</v>
      </c>
      <c r="V555" s="29">
        <f>(J555*VLOOKUP(M555/J555,MAPPING!$B$15:$C$22,2,10))</f>
        <v>0</v>
      </c>
      <c r="W555" s="100">
        <v>0</v>
      </c>
      <c r="X555" s="68">
        <f>IFERROR(IF($M555&lt;6.000001,0,VLOOKUP($M555,할증료!$B:$C,2,1)),0)</f>
        <v>0</v>
      </c>
      <c r="Y555" s="67">
        <v>0</v>
      </c>
      <c r="Z555" s="29">
        <f t="shared" si="133"/>
        <v>12919.88</v>
      </c>
      <c r="AB555" s="1" t="s">
        <v>2926</v>
      </c>
      <c r="AC555" s="1" t="s">
        <v>137</v>
      </c>
      <c r="AD555" s="1" t="s">
        <v>3062</v>
      </c>
      <c r="AE555" s="1" t="s">
        <v>3223</v>
      </c>
      <c r="AF555" s="1" t="s">
        <v>185</v>
      </c>
      <c r="AG555" s="1" t="s">
        <v>186</v>
      </c>
      <c r="AH555" s="1">
        <v>2831</v>
      </c>
      <c r="AI555" s="1" t="s">
        <v>47</v>
      </c>
      <c r="AJ555" s="20">
        <v>1</v>
      </c>
      <c r="AK555" s="21">
        <v>0.28000000000000003</v>
      </c>
      <c r="AL555" s="21">
        <v>0.2</v>
      </c>
      <c r="AM555" s="21">
        <v>0.3</v>
      </c>
      <c r="AN555" s="1" t="s">
        <v>48</v>
      </c>
      <c r="AO555" s="21">
        <v>133.55000000000001</v>
      </c>
      <c r="AP555" s="1" t="s">
        <v>49</v>
      </c>
      <c r="AQ555" s="1" t="s">
        <v>49</v>
      </c>
      <c r="AR555" s="1" t="s">
        <v>49</v>
      </c>
      <c r="AS555" s="1" t="s">
        <v>49</v>
      </c>
      <c r="AT555" s="1" t="s">
        <v>49</v>
      </c>
      <c r="AU555" s="1" t="s">
        <v>138</v>
      </c>
      <c r="AV555" s="1" t="s">
        <v>139</v>
      </c>
      <c r="AW555" s="1" t="s">
        <v>187</v>
      </c>
      <c r="AX555" s="1" t="s">
        <v>47</v>
      </c>
      <c r="AY555" s="1" t="s">
        <v>50</v>
      </c>
      <c r="AZ555" s="1" t="s">
        <v>3224</v>
      </c>
      <c r="BA555" s="1" t="s">
        <v>3225</v>
      </c>
      <c r="BB555" s="1" t="s">
        <v>3225</v>
      </c>
      <c r="BC555" s="1" t="s">
        <v>140</v>
      </c>
      <c r="BD555" s="1" t="s">
        <v>693</v>
      </c>
      <c r="BE555" s="1" t="s">
        <v>179</v>
      </c>
      <c r="BF555" s="1" t="s">
        <v>52</v>
      </c>
      <c r="BG555" s="1" t="s">
        <v>53</v>
      </c>
      <c r="BH555" s="1" t="s">
        <v>47</v>
      </c>
      <c r="BI555" s="1" t="s">
        <v>159</v>
      </c>
    </row>
    <row r="556" spans="2:61" x14ac:dyDescent="0.25">
      <c r="B556" s="16">
        <f t="shared" si="135"/>
        <v>552</v>
      </c>
      <c r="C556" s="16" t="str">
        <f t="shared" si="136"/>
        <v>LHR</v>
      </c>
      <c r="D556" s="16" t="str">
        <f t="shared" si="137"/>
        <v>2025-08-21</v>
      </c>
      <c r="E556" s="16" t="str">
        <f t="shared" si="138"/>
        <v>99431913803</v>
      </c>
      <c r="F556" s="16" t="str">
        <f t="shared" si="139"/>
        <v>PGB026518272</v>
      </c>
      <c r="G556" s="16" t="str">
        <f t="shared" si="140"/>
        <v>고지훈</v>
      </c>
      <c r="H556" s="16" t="str">
        <f t="shared" si="131"/>
        <v>목록(Manifest)</v>
      </c>
      <c r="I556" s="16">
        <f t="shared" si="141"/>
        <v>122.35</v>
      </c>
      <c r="J556" s="16">
        <f t="shared" si="142"/>
        <v>1</v>
      </c>
      <c r="K556" s="43">
        <f t="shared" si="143"/>
        <v>1.73</v>
      </c>
      <c r="L556" s="43">
        <f t="shared" si="144"/>
        <v>2.2000000000000002</v>
      </c>
      <c r="M556" s="43">
        <f t="shared" si="144"/>
        <v>2.2000000000000002</v>
      </c>
      <c r="N556" s="43">
        <f t="shared" si="132"/>
        <v>2.5</v>
      </c>
      <c r="O556" s="23" t="str">
        <f t="shared" si="145"/>
        <v>PGB026518272</v>
      </c>
      <c r="P556" s="51">
        <f>VLOOKUP(C556,MAPPING!$B$24:$G$27,2,0)+(N556-0.5)/0.5*VLOOKUP(C556,MAPPING!$B$24:$G$27,4,0)</f>
        <v>17060</v>
      </c>
      <c r="Q556" s="72">
        <f>VLOOKUP(C556,MAPPING!$B$24:$G$27,6,0)</f>
        <v>4.0719439987913404</v>
      </c>
      <c r="R556" s="105">
        <f>Q556*VLOOKUP(C556,MAPPING!$B$24:$H$27,7,0)</f>
        <v>5659.8799999999992</v>
      </c>
      <c r="S556" s="29">
        <f>VLOOKUP(H556,MAPPING!$B$3:$D$12,3,0)</f>
        <v>0</v>
      </c>
      <c r="T556" s="67">
        <f t="shared" si="134"/>
        <v>0</v>
      </c>
      <c r="U556" s="75">
        <v>0</v>
      </c>
      <c r="V556" s="29">
        <f>(J556*VLOOKUP(M556/J556,MAPPING!$B$15:$C$22,2,10))</f>
        <v>550</v>
      </c>
      <c r="W556" s="100">
        <v>0</v>
      </c>
      <c r="X556" s="68">
        <f>IFERROR(IF($M556&lt;6.000001,0,VLOOKUP($M556,할증료!$B:$C,2,1)),0)</f>
        <v>0</v>
      </c>
      <c r="Y556" s="67">
        <v>0</v>
      </c>
      <c r="Z556" s="29">
        <f t="shared" si="133"/>
        <v>23269.879999999997</v>
      </c>
      <c r="AB556" s="1" t="s">
        <v>2926</v>
      </c>
      <c r="AC556" s="1" t="s">
        <v>137</v>
      </c>
      <c r="AD556" s="1" t="s">
        <v>3062</v>
      </c>
      <c r="AE556" s="1" t="s">
        <v>3226</v>
      </c>
      <c r="AF556" s="1" t="s">
        <v>141</v>
      </c>
      <c r="AG556" s="1" t="s">
        <v>183</v>
      </c>
      <c r="AH556" s="1">
        <v>6951</v>
      </c>
      <c r="AI556" s="1" t="s">
        <v>47</v>
      </c>
      <c r="AJ556" s="20">
        <v>1</v>
      </c>
      <c r="AK556" s="21">
        <v>1.73</v>
      </c>
      <c r="AL556" s="21">
        <v>2.2000000000000002</v>
      </c>
      <c r="AM556" s="21">
        <v>2.2000000000000002</v>
      </c>
      <c r="AN556" s="1" t="s">
        <v>48</v>
      </c>
      <c r="AO556" s="21">
        <v>122.35</v>
      </c>
      <c r="AP556" s="1" t="s">
        <v>49</v>
      </c>
      <c r="AQ556" s="1" t="s">
        <v>49</v>
      </c>
      <c r="AR556" s="1" t="s">
        <v>49</v>
      </c>
      <c r="AS556" s="1" t="s">
        <v>49</v>
      </c>
      <c r="AT556" s="1" t="s">
        <v>49</v>
      </c>
      <c r="AU556" s="1" t="s">
        <v>138</v>
      </c>
      <c r="AV556" s="1" t="s">
        <v>139</v>
      </c>
      <c r="AW556" s="1" t="s">
        <v>3227</v>
      </c>
      <c r="AX556" s="1" t="s">
        <v>47</v>
      </c>
      <c r="AY556" s="1" t="s">
        <v>50</v>
      </c>
      <c r="AZ556" s="1" t="s">
        <v>3228</v>
      </c>
      <c r="BA556" s="1" t="s">
        <v>3229</v>
      </c>
      <c r="BB556" s="1" t="s">
        <v>3229</v>
      </c>
      <c r="BC556" s="1" t="s">
        <v>140</v>
      </c>
      <c r="BD556" s="1" t="s">
        <v>693</v>
      </c>
      <c r="BE556" s="1" t="s">
        <v>179</v>
      </c>
      <c r="BF556" s="1" t="s">
        <v>52</v>
      </c>
      <c r="BG556" s="1" t="s">
        <v>53</v>
      </c>
      <c r="BH556" s="1" t="s">
        <v>47</v>
      </c>
      <c r="BI556" s="1" t="s">
        <v>159</v>
      </c>
    </row>
    <row r="557" spans="2:61" x14ac:dyDescent="0.25">
      <c r="B557" s="16">
        <f t="shared" si="135"/>
        <v>553</v>
      </c>
      <c r="C557" s="16" t="str">
        <f t="shared" si="136"/>
        <v>LHR</v>
      </c>
      <c r="D557" s="16" t="str">
        <f t="shared" si="137"/>
        <v>2025-08-21</v>
      </c>
      <c r="E557" s="16" t="str">
        <f t="shared" si="138"/>
        <v>99431913803</v>
      </c>
      <c r="F557" s="16" t="str">
        <f t="shared" si="139"/>
        <v>PGB026518239</v>
      </c>
      <c r="G557" s="16" t="str">
        <f t="shared" si="140"/>
        <v>주성우</v>
      </c>
      <c r="H557" s="16" t="str">
        <f t="shared" si="131"/>
        <v>목록(Manifest)</v>
      </c>
      <c r="I557" s="16">
        <f t="shared" si="141"/>
        <v>128.13</v>
      </c>
      <c r="J557" s="16">
        <f t="shared" si="142"/>
        <v>1</v>
      </c>
      <c r="K557" s="43">
        <f t="shared" si="143"/>
        <v>1.28</v>
      </c>
      <c r="L557" s="43">
        <f t="shared" si="144"/>
        <v>1.6</v>
      </c>
      <c r="M557" s="43">
        <f t="shared" si="144"/>
        <v>1.6</v>
      </c>
      <c r="N557" s="43">
        <f t="shared" si="132"/>
        <v>2</v>
      </c>
      <c r="O557" s="23" t="str">
        <f t="shared" si="145"/>
        <v>PGB026518239</v>
      </c>
      <c r="P557" s="51">
        <f>VLOOKUP(C557,MAPPING!$B$24:$G$27,2,0)+(N557-0.5)/0.5*VLOOKUP(C557,MAPPING!$B$24:$G$27,4,0)</f>
        <v>14610</v>
      </c>
      <c r="Q557" s="72">
        <f>VLOOKUP(C557,MAPPING!$B$24:$G$27,6,0)</f>
        <v>4.0719439987913404</v>
      </c>
      <c r="R557" s="105">
        <f>Q557*VLOOKUP(C557,MAPPING!$B$24:$H$27,7,0)</f>
        <v>5659.8799999999992</v>
      </c>
      <c r="S557" s="29">
        <f>VLOOKUP(H557,MAPPING!$B$3:$D$12,3,0)</f>
        <v>0</v>
      </c>
      <c r="T557" s="67">
        <f t="shared" si="134"/>
        <v>0</v>
      </c>
      <c r="U557" s="75">
        <v>0</v>
      </c>
      <c r="V557" s="29">
        <f>(J557*VLOOKUP(M557/J557,MAPPING!$B$15:$C$22,2,10))</f>
        <v>0</v>
      </c>
      <c r="W557" s="100">
        <v>0</v>
      </c>
      <c r="X557" s="68">
        <f>IFERROR(IF($M557&lt;6.000001,0,VLOOKUP($M557,할증료!$B:$C,2,1)),0)</f>
        <v>0</v>
      </c>
      <c r="Y557" s="67">
        <v>0</v>
      </c>
      <c r="Z557" s="29">
        <f t="shared" si="133"/>
        <v>20269.879999999997</v>
      </c>
      <c r="AB557" s="1" t="s">
        <v>2926</v>
      </c>
      <c r="AC557" s="1" t="s">
        <v>137</v>
      </c>
      <c r="AD557" s="1" t="s">
        <v>3062</v>
      </c>
      <c r="AE557" s="1" t="s">
        <v>3230</v>
      </c>
      <c r="AF557" s="1" t="s">
        <v>244</v>
      </c>
      <c r="AG557" s="1" t="s">
        <v>245</v>
      </c>
      <c r="AH557" s="1">
        <v>24554</v>
      </c>
      <c r="AI557" s="1" t="s">
        <v>47</v>
      </c>
      <c r="AJ557" s="20">
        <v>1</v>
      </c>
      <c r="AK557" s="21">
        <v>1.28</v>
      </c>
      <c r="AL557" s="21">
        <v>1.6</v>
      </c>
      <c r="AM557" s="21">
        <v>1.6</v>
      </c>
      <c r="AN557" s="1" t="s">
        <v>48</v>
      </c>
      <c r="AO557" s="21">
        <v>128.13</v>
      </c>
      <c r="AP557" s="1" t="s">
        <v>49</v>
      </c>
      <c r="AQ557" s="1" t="s">
        <v>49</v>
      </c>
      <c r="AR557" s="1" t="s">
        <v>49</v>
      </c>
      <c r="AS557" s="1" t="s">
        <v>49</v>
      </c>
      <c r="AT557" s="1" t="s">
        <v>49</v>
      </c>
      <c r="AU557" s="1" t="s">
        <v>138</v>
      </c>
      <c r="AV557" s="1" t="s">
        <v>139</v>
      </c>
      <c r="AW557" s="1" t="s">
        <v>3231</v>
      </c>
      <c r="AX557" s="1" t="s">
        <v>47</v>
      </c>
      <c r="AY557" s="1" t="s">
        <v>50</v>
      </c>
      <c r="AZ557" s="1" t="s">
        <v>3232</v>
      </c>
      <c r="BA557" s="1" t="s">
        <v>3233</v>
      </c>
      <c r="BB557" s="1" t="s">
        <v>3233</v>
      </c>
      <c r="BC557" s="1" t="s">
        <v>140</v>
      </c>
      <c r="BD557" s="1" t="s">
        <v>693</v>
      </c>
      <c r="BE557" s="1" t="s">
        <v>179</v>
      </c>
      <c r="BF557" s="1" t="s">
        <v>52</v>
      </c>
      <c r="BG557" s="1" t="s">
        <v>53</v>
      </c>
      <c r="BH557" s="1" t="s">
        <v>47</v>
      </c>
      <c r="BI557" s="1" t="s">
        <v>159</v>
      </c>
    </row>
    <row r="558" spans="2:61" x14ac:dyDescent="0.25">
      <c r="B558" s="16">
        <f t="shared" si="135"/>
        <v>554</v>
      </c>
      <c r="C558" s="16" t="str">
        <f t="shared" si="136"/>
        <v>LHR</v>
      </c>
      <c r="D558" s="16" t="str">
        <f t="shared" si="137"/>
        <v>2025-08-21</v>
      </c>
      <c r="E558" s="16" t="str">
        <f t="shared" si="138"/>
        <v>99431913803</v>
      </c>
      <c r="F558" s="16" t="str">
        <f t="shared" si="139"/>
        <v>PGB026518200</v>
      </c>
      <c r="G558" s="16" t="str">
        <f t="shared" si="140"/>
        <v>박서윤</v>
      </c>
      <c r="H558" s="16" t="str">
        <f t="shared" si="131"/>
        <v>목록(Manifest)</v>
      </c>
      <c r="I558" s="16">
        <f t="shared" si="141"/>
        <v>44.25</v>
      </c>
      <c r="J558" s="16">
        <f t="shared" si="142"/>
        <v>1</v>
      </c>
      <c r="K558" s="43">
        <f t="shared" si="143"/>
        <v>0.22</v>
      </c>
      <c r="L558" s="43">
        <f t="shared" si="144"/>
        <v>0.3</v>
      </c>
      <c r="M558" s="43">
        <f t="shared" si="144"/>
        <v>0.3</v>
      </c>
      <c r="N558" s="43">
        <f t="shared" si="132"/>
        <v>0.5</v>
      </c>
      <c r="O558" s="23" t="str">
        <f t="shared" si="145"/>
        <v>PGB026518200</v>
      </c>
      <c r="P558" s="51">
        <f>VLOOKUP(C558,MAPPING!$B$24:$G$27,2,0)+(N558-0.5)/0.5*VLOOKUP(C558,MAPPING!$B$24:$G$27,4,0)</f>
        <v>7260</v>
      </c>
      <c r="Q558" s="72">
        <f>VLOOKUP(C558,MAPPING!$B$24:$G$27,6,0)</f>
        <v>4.0719439987913404</v>
      </c>
      <c r="R558" s="105">
        <f>Q558*VLOOKUP(C558,MAPPING!$B$24:$H$27,7,0)</f>
        <v>5659.8799999999992</v>
      </c>
      <c r="S558" s="29">
        <f>VLOOKUP(H558,MAPPING!$B$3:$D$12,3,0)</f>
        <v>0</v>
      </c>
      <c r="T558" s="67">
        <f t="shared" si="134"/>
        <v>0</v>
      </c>
      <c r="U558" s="75">
        <v>0</v>
      </c>
      <c r="V558" s="29">
        <f>(J558*VLOOKUP(M558/J558,MAPPING!$B$15:$C$22,2,10))</f>
        <v>0</v>
      </c>
      <c r="W558" s="100">
        <v>0</v>
      </c>
      <c r="X558" s="68">
        <f>IFERROR(IF($M558&lt;6.000001,0,VLOOKUP($M558,할증료!$B:$C,2,1)),0)</f>
        <v>0</v>
      </c>
      <c r="Y558" s="67">
        <v>0</v>
      </c>
      <c r="Z558" s="29">
        <f t="shared" si="133"/>
        <v>12919.88</v>
      </c>
      <c r="AB558" s="1" t="s">
        <v>2926</v>
      </c>
      <c r="AC558" s="1" t="s">
        <v>137</v>
      </c>
      <c r="AD558" s="1" t="s">
        <v>3062</v>
      </c>
      <c r="AE558" s="1" t="s">
        <v>3234</v>
      </c>
      <c r="AF558" s="1" t="s">
        <v>3235</v>
      </c>
      <c r="AG558" s="1" t="s">
        <v>3236</v>
      </c>
      <c r="AH558" s="1">
        <v>4609</v>
      </c>
      <c r="AI558" s="1" t="s">
        <v>47</v>
      </c>
      <c r="AJ558" s="20">
        <v>1</v>
      </c>
      <c r="AK558" s="21">
        <v>0.22</v>
      </c>
      <c r="AL558" s="21">
        <v>0.3</v>
      </c>
      <c r="AM558" s="21">
        <v>0.3</v>
      </c>
      <c r="AN558" s="1" t="s">
        <v>48</v>
      </c>
      <c r="AO558" s="21">
        <v>44.25</v>
      </c>
      <c r="AP558" s="1" t="s">
        <v>49</v>
      </c>
      <c r="AQ558" s="1" t="s">
        <v>49</v>
      </c>
      <c r="AR558" s="1" t="s">
        <v>49</v>
      </c>
      <c r="AS558" s="1" t="s">
        <v>49</v>
      </c>
      <c r="AT558" s="1" t="s">
        <v>49</v>
      </c>
      <c r="AU558" s="1" t="s">
        <v>138</v>
      </c>
      <c r="AV558" s="1" t="s">
        <v>139</v>
      </c>
      <c r="AW558" s="1" t="s">
        <v>3237</v>
      </c>
      <c r="AX558" s="1" t="s">
        <v>47</v>
      </c>
      <c r="AY558" s="1" t="s">
        <v>50</v>
      </c>
      <c r="AZ558" s="1" t="s">
        <v>3238</v>
      </c>
      <c r="BA558" s="1" t="s">
        <v>3239</v>
      </c>
      <c r="BB558" s="1" t="s">
        <v>3239</v>
      </c>
      <c r="BC558" s="1" t="s">
        <v>140</v>
      </c>
      <c r="BD558" s="1" t="s">
        <v>693</v>
      </c>
      <c r="BE558" s="1" t="s">
        <v>179</v>
      </c>
      <c r="BF558" s="1" t="s">
        <v>52</v>
      </c>
      <c r="BG558" s="1" t="s">
        <v>53</v>
      </c>
      <c r="BH558" s="1" t="s">
        <v>47</v>
      </c>
      <c r="BI558" s="1" t="s">
        <v>159</v>
      </c>
    </row>
    <row r="559" spans="2:61" x14ac:dyDescent="0.25">
      <c r="B559" s="16">
        <f t="shared" si="135"/>
        <v>555</v>
      </c>
      <c r="C559" s="16" t="str">
        <f t="shared" si="136"/>
        <v>LHR</v>
      </c>
      <c r="D559" s="16" t="str">
        <f t="shared" si="137"/>
        <v>2025-08-21</v>
      </c>
      <c r="E559" s="16" t="str">
        <f t="shared" si="138"/>
        <v>99431913803</v>
      </c>
      <c r="F559" s="16" t="str">
        <f t="shared" si="139"/>
        <v>PGB026518072</v>
      </c>
      <c r="G559" s="16" t="str">
        <f t="shared" si="140"/>
        <v>뜻밖의발견</v>
      </c>
      <c r="H559" s="16" t="str">
        <f t="shared" si="131"/>
        <v>간이(Simple)</v>
      </c>
      <c r="I559" s="16">
        <f t="shared" si="141"/>
        <v>206.38</v>
      </c>
      <c r="J559" s="16">
        <f t="shared" si="142"/>
        <v>3</v>
      </c>
      <c r="K559" s="43">
        <f t="shared" si="143"/>
        <v>32.729999999999997</v>
      </c>
      <c r="L559" s="43">
        <f t="shared" si="144"/>
        <v>63.9</v>
      </c>
      <c r="M559" s="43">
        <f t="shared" si="144"/>
        <v>64</v>
      </c>
      <c r="N559" s="43">
        <f t="shared" si="132"/>
        <v>64</v>
      </c>
      <c r="O559" s="23" t="str">
        <f t="shared" si="145"/>
        <v>PGB026518072</v>
      </c>
      <c r="P559" s="51">
        <f>VLOOKUP(C559,MAPPING!$B$24:$G$27,2,0)+(N559-0.5)/0.5*VLOOKUP(C559,MAPPING!$B$24:$G$27,4,0)</f>
        <v>318410</v>
      </c>
      <c r="Q559" s="72">
        <f>VLOOKUP(C559,MAPPING!$B$24:$G$27,6,0)</f>
        <v>4.0719439987913404</v>
      </c>
      <c r="R559" s="105">
        <f>Q559*VLOOKUP(C559,MAPPING!$B$24:$H$27,7,0)</f>
        <v>5659.8799999999992</v>
      </c>
      <c r="S559" s="29">
        <f>VLOOKUP(H559,MAPPING!$B$3:$D$12,3,0)</f>
        <v>1100</v>
      </c>
      <c r="T559" s="67">
        <f t="shared" si="134"/>
        <v>5000</v>
      </c>
      <c r="U559" s="75">
        <v>0</v>
      </c>
      <c r="V559" s="29">
        <f>(J559*VLOOKUP(M559/J559,MAPPING!$B$15:$C$22,2,10))</f>
        <v>33000</v>
      </c>
      <c r="W559" s="100">
        <v>0</v>
      </c>
      <c r="X559" s="68">
        <f>IFERROR(IF($M559&lt;6.000001,0,VLOOKUP($M559,할증료!$B:$C,2,1)),0)</f>
        <v>5900</v>
      </c>
      <c r="Y559" s="67">
        <v>0</v>
      </c>
      <c r="Z559" s="29">
        <f t="shared" si="133"/>
        <v>369069.88</v>
      </c>
      <c r="AB559" s="1" t="s">
        <v>2926</v>
      </c>
      <c r="AC559" s="1" t="s">
        <v>137</v>
      </c>
      <c r="AD559" s="1" t="s">
        <v>3062</v>
      </c>
      <c r="AE559" s="1" t="s">
        <v>3240</v>
      </c>
      <c r="AF559" s="1" t="s">
        <v>209</v>
      </c>
      <c r="AG559" s="1" t="s">
        <v>217</v>
      </c>
      <c r="AH559" s="1">
        <v>63565</v>
      </c>
      <c r="AI559" s="1" t="s">
        <v>161</v>
      </c>
      <c r="AJ559" s="20">
        <v>3</v>
      </c>
      <c r="AK559" s="21">
        <v>32.729999999999997</v>
      </c>
      <c r="AL559" s="21">
        <v>63.9</v>
      </c>
      <c r="AM559" s="21">
        <v>64</v>
      </c>
      <c r="AN559" s="1" t="s">
        <v>56</v>
      </c>
      <c r="AO559" s="21">
        <v>206.38</v>
      </c>
      <c r="AP559" s="1" t="s">
        <v>49</v>
      </c>
      <c r="AQ559" s="1" t="s">
        <v>49</v>
      </c>
      <c r="AR559" s="1" t="s">
        <v>49</v>
      </c>
      <c r="AS559" s="1" t="s">
        <v>49</v>
      </c>
      <c r="AT559" s="1" t="s">
        <v>49</v>
      </c>
      <c r="AU559" s="1" t="s">
        <v>138</v>
      </c>
      <c r="AV559" s="1" t="s">
        <v>139</v>
      </c>
      <c r="AW559" s="1" t="s">
        <v>3241</v>
      </c>
      <c r="AX559" s="1" t="s">
        <v>47</v>
      </c>
      <c r="AY559" s="1" t="s">
        <v>50</v>
      </c>
      <c r="AZ559" s="1" t="s">
        <v>3242</v>
      </c>
      <c r="BA559" s="1" t="s">
        <v>3243</v>
      </c>
      <c r="BB559" s="1" t="s">
        <v>3243</v>
      </c>
      <c r="BC559" s="1" t="s">
        <v>140</v>
      </c>
      <c r="BD559" s="1" t="s">
        <v>693</v>
      </c>
      <c r="BE559" s="1" t="s">
        <v>179</v>
      </c>
      <c r="BF559" s="1" t="s">
        <v>52</v>
      </c>
      <c r="BG559" s="1" t="s">
        <v>53</v>
      </c>
      <c r="BH559" s="1" t="s">
        <v>47</v>
      </c>
      <c r="BI559" s="1" t="s">
        <v>159</v>
      </c>
    </row>
    <row r="560" spans="2:61" x14ac:dyDescent="0.25">
      <c r="B560" s="16">
        <f t="shared" si="135"/>
        <v>556</v>
      </c>
      <c r="C560" s="16" t="str">
        <f t="shared" si="136"/>
        <v>LHR</v>
      </c>
      <c r="D560" s="16" t="str">
        <f t="shared" si="137"/>
        <v>2025-08-21</v>
      </c>
      <c r="E560" s="16" t="str">
        <f t="shared" si="138"/>
        <v>99431913803</v>
      </c>
      <c r="F560" s="16" t="str">
        <f t="shared" si="139"/>
        <v>PGB026518050</v>
      </c>
      <c r="G560" s="16" t="str">
        <f t="shared" si="140"/>
        <v>홍준기</v>
      </c>
      <c r="H560" s="16" t="str">
        <f t="shared" si="131"/>
        <v>목록(Manifest)</v>
      </c>
      <c r="I560" s="16">
        <f t="shared" si="141"/>
        <v>132.19999999999999</v>
      </c>
      <c r="J560" s="16">
        <f t="shared" si="142"/>
        <v>1</v>
      </c>
      <c r="K560" s="43">
        <f t="shared" si="143"/>
        <v>0.42</v>
      </c>
      <c r="L560" s="43">
        <f t="shared" si="144"/>
        <v>1</v>
      </c>
      <c r="M560" s="43">
        <f t="shared" si="144"/>
        <v>1</v>
      </c>
      <c r="N560" s="43">
        <f t="shared" si="132"/>
        <v>1</v>
      </c>
      <c r="O560" s="23" t="str">
        <f t="shared" si="145"/>
        <v>PGB026518050</v>
      </c>
      <c r="P560" s="51">
        <f>VLOOKUP(C560,MAPPING!$B$24:$G$27,2,0)+(N560-0.5)/0.5*VLOOKUP(C560,MAPPING!$B$24:$G$27,4,0)</f>
        <v>9710</v>
      </c>
      <c r="Q560" s="72">
        <f>VLOOKUP(C560,MAPPING!$B$24:$G$27,6,0)</f>
        <v>4.0719439987913404</v>
      </c>
      <c r="R560" s="105">
        <f>Q560*VLOOKUP(C560,MAPPING!$B$24:$H$27,7,0)</f>
        <v>5659.8799999999992</v>
      </c>
      <c r="S560" s="29">
        <f>VLOOKUP(H560,MAPPING!$B$3:$D$12,3,0)</f>
        <v>0</v>
      </c>
      <c r="T560" s="67">
        <f t="shared" si="134"/>
        <v>0</v>
      </c>
      <c r="U560" s="75">
        <v>0</v>
      </c>
      <c r="V560" s="29">
        <f>(J560*VLOOKUP(M560/J560,MAPPING!$B$15:$C$22,2,10))</f>
        <v>0</v>
      </c>
      <c r="W560" s="100">
        <v>0</v>
      </c>
      <c r="X560" s="68">
        <f>IFERROR(IF($M560&lt;6.000001,0,VLOOKUP($M560,할증료!$B:$C,2,1)),0)</f>
        <v>0</v>
      </c>
      <c r="Y560" s="67">
        <v>0</v>
      </c>
      <c r="Z560" s="29">
        <f t="shared" si="133"/>
        <v>15369.88</v>
      </c>
      <c r="AB560" s="1" t="s">
        <v>2926</v>
      </c>
      <c r="AC560" s="1" t="s">
        <v>137</v>
      </c>
      <c r="AD560" s="1" t="s">
        <v>3062</v>
      </c>
      <c r="AE560" s="1" t="s">
        <v>3244</v>
      </c>
      <c r="AF560" s="1" t="s">
        <v>283</v>
      </c>
      <c r="AG560" s="1" t="s">
        <v>302</v>
      </c>
      <c r="AH560" s="1">
        <v>8730</v>
      </c>
      <c r="AI560" s="1" t="s">
        <v>47</v>
      </c>
      <c r="AJ560" s="20">
        <v>1</v>
      </c>
      <c r="AK560" s="21">
        <v>0.42</v>
      </c>
      <c r="AL560" s="21">
        <v>1</v>
      </c>
      <c r="AM560" s="21">
        <v>1</v>
      </c>
      <c r="AN560" s="1" t="s">
        <v>48</v>
      </c>
      <c r="AO560" s="21">
        <v>132.19999999999999</v>
      </c>
      <c r="AP560" s="1" t="s">
        <v>49</v>
      </c>
      <c r="AQ560" s="1" t="s">
        <v>49</v>
      </c>
      <c r="AR560" s="1" t="s">
        <v>49</v>
      </c>
      <c r="AS560" s="1" t="s">
        <v>49</v>
      </c>
      <c r="AT560" s="1" t="s">
        <v>49</v>
      </c>
      <c r="AU560" s="1" t="s">
        <v>138</v>
      </c>
      <c r="AV560" s="1" t="s">
        <v>139</v>
      </c>
      <c r="AW560" s="1" t="s">
        <v>3245</v>
      </c>
      <c r="AX560" s="1" t="s">
        <v>47</v>
      </c>
      <c r="AY560" s="1" t="s">
        <v>50</v>
      </c>
      <c r="AZ560" s="1" t="s">
        <v>3246</v>
      </c>
      <c r="BA560" s="1" t="s">
        <v>3247</v>
      </c>
      <c r="BB560" s="1" t="s">
        <v>3247</v>
      </c>
      <c r="BC560" s="1" t="s">
        <v>140</v>
      </c>
      <c r="BD560" s="1" t="s">
        <v>693</v>
      </c>
      <c r="BE560" s="1" t="s">
        <v>179</v>
      </c>
      <c r="BF560" s="1" t="s">
        <v>52</v>
      </c>
      <c r="BG560" s="1" t="s">
        <v>53</v>
      </c>
      <c r="BH560" s="1" t="s">
        <v>47</v>
      </c>
      <c r="BI560" s="1" t="s">
        <v>159</v>
      </c>
    </row>
    <row r="561" spans="2:61" x14ac:dyDescent="0.25">
      <c r="B561" s="16">
        <f t="shared" si="135"/>
        <v>557</v>
      </c>
      <c r="C561" s="16" t="str">
        <f t="shared" si="136"/>
        <v>LHR</v>
      </c>
      <c r="D561" s="16" t="str">
        <f t="shared" si="137"/>
        <v>2025-08-21</v>
      </c>
      <c r="E561" s="16" t="str">
        <f t="shared" si="138"/>
        <v>99431913803</v>
      </c>
      <c r="F561" s="16" t="str">
        <f t="shared" si="139"/>
        <v>PGB026517841</v>
      </c>
      <c r="G561" s="16" t="str">
        <f t="shared" si="140"/>
        <v>이예지</v>
      </c>
      <c r="H561" s="16" t="str">
        <f t="shared" si="131"/>
        <v>목록(Manifest)</v>
      </c>
      <c r="I561" s="16">
        <f t="shared" si="141"/>
        <v>66.099999999999994</v>
      </c>
      <c r="J561" s="16">
        <f t="shared" si="142"/>
        <v>1</v>
      </c>
      <c r="K561" s="43">
        <f t="shared" si="143"/>
        <v>0.45</v>
      </c>
      <c r="L561" s="43">
        <f t="shared" si="144"/>
        <v>0.9</v>
      </c>
      <c r="M561" s="43">
        <f t="shared" si="144"/>
        <v>0.9</v>
      </c>
      <c r="N561" s="43">
        <f t="shared" si="132"/>
        <v>1</v>
      </c>
      <c r="O561" s="23" t="str">
        <f t="shared" si="145"/>
        <v>PGB026517841</v>
      </c>
      <c r="P561" s="51">
        <f>VLOOKUP(C561,MAPPING!$B$24:$G$27,2,0)+(N561-0.5)/0.5*VLOOKUP(C561,MAPPING!$B$24:$G$27,4,0)</f>
        <v>9710</v>
      </c>
      <c r="Q561" s="72">
        <f>VLOOKUP(C561,MAPPING!$B$24:$G$27,6,0)</f>
        <v>4.0719439987913404</v>
      </c>
      <c r="R561" s="105">
        <f>Q561*VLOOKUP(C561,MAPPING!$B$24:$H$27,7,0)</f>
        <v>5659.8799999999992</v>
      </c>
      <c r="S561" s="29">
        <f>VLOOKUP(H561,MAPPING!$B$3:$D$12,3,0)</f>
        <v>0</v>
      </c>
      <c r="T561" s="67">
        <f t="shared" si="134"/>
        <v>0</v>
      </c>
      <c r="U561" s="75">
        <v>0</v>
      </c>
      <c r="V561" s="29">
        <f>(J561*VLOOKUP(M561/J561,MAPPING!$B$15:$C$22,2,10))</f>
        <v>0</v>
      </c>
      <c r="W561" s="100">
        <v>0</v>
      </c>
      <c r="X561" s="68">
        <f>IFERROR(IF($M561&lt;6.000001,0,VLOOKUP($M561,할증료!$B:$C,2,1)),0)</f>
        <v>0</v>
      </c>
      <c r="Y561" s="67">
        <v>0</v>
      </c>
      <c r="Z561" s="29">
        <f t="shared" si="133"/>
        <v>15369.88</v>
      </c>
      <c r="AB561" s="1" t="s">
        <v>2926</v>
      </c>
      <c r="AC561" s="1" t="s">
        <v>137</v>
      </c>
      <c r="AD561" s="1" t="s">
        <v>3062</v>
      </c>
      <c r="AE561" s="1" t="s">
        <v>3248</v>
      </c>
      <c r="AF561" s="1" t="s">
        <v>440</v>
      </c>
      <c r="AG561" s="1" t="s">
        <v>441</v>
      </c>
      <c r="AH561" s="1">
        <v>35247</v>
      </c>
      <c r="AI561" s="1" t="s">
        <v>47</v>
      </c>
      <c r="AJ561" s="20">
        <v>1</v>
      </c>
      <c r="AK561" s="21">
        <v>0.45</v>
      </c>
      <c r="AL561" s="21">
        <v>0.9</v>
      </c>
      <c r="AM561" s="21">
        <v>0.9</v>
      </c>
      <c r="AN561" s="1" t="s">
        <v>48</v>
      </c>
      <c r="AO561" s="21">
        <v>66.099999999999994</v>
      </c>
      <c r="AP561" s="1" t="s">
        <v>49</v>
      </c>
      <c r="AQ561" s="1" t="s">
        <v>49</v>
      </c>
      <c r="AR561" s="1" t="s">
        <v>49</v>
      </c>
      <c r="AS561" s="1" t="s">
        <v>49</v>
      </c>
      <c r="AT561" s="1" t="s">
        <v>49</v>
      </c>
      <c r="AU561" s="1" t="s">
        <v>138</v>
      </c>
      <c r="AV561" s="1" t="s">
        <v>139</v>
      </c>
      <c r="AW561" s="1" t="s">
        <v>3249</v>
      </c>
      <c r="AX561" s="1" t="s">
        <v>47</v>
      </c>
      <c r="AY561" s="1" t="s">
        <v>50</v>
      </c>
      <c r="AZ561" s="1" t="s">
        <v>3250</v>
      </c>
      <c r="BA561" s="1" t="s">
        <v>3251</v>
      </c>
      <c r="BB561" s="1" t="s">
        <v>3251</v>
      </c>
      <c r="BC561" s="1" t="s">
        <v>140</v>
      </c>
      <c r="BD561" s="1" t="s">
        <v>693</v>
      </c>
      <c r="BE561" s="1" t="s">
        <v>179</v>
      </c>
      <c r="BF561" s="1" t="s">
        <v>52</v>
      </c>
      <c r="BG561" s="1" t="s">
        <v>53</v>
      </c>
      <c r="BH561" s="1" t="s">
        <v>47</v>
      </c>
      <c r="BI561" s="1" t="s">
        <v>159</v>
      </c>
    </row>
    <row r="562" spans="2:61" x14ac:dyDescent="0.25">
      <c r="B562" s="16">
        <f t="shared" si="135"/>
        <v>558</v>
      </c>
      <c r="C562" s="16" t="str">
        <f t="shared" si="136"/>
        <v>LHR</v>
      </c>
      <c r="D562" s="16" t="str">
        <f t="shared" si="137"/>
        <v>2025-08-21</v>
      </c>
      <c r="E562" s="16" t="str">
        <f t="shared" si="138"/>
        <v>99431913803</v>
      </c>
      <c r="F562" s="16" t="str">
        <f t="shared" si="139"/>
        <v>PGB026517367</v>
      </c>
      <c r="G562" s="16" t="str">
        <f t="shared" si="140"/>
        <v>이애숙</v>
      </c>
      <c r="H562" s="16" t="str">
        <f t="shared" si="131"/>
        <v>일반(목록배제,Normal-Manifest Exception)</v>
      </c>
      <c r="I562" s="16">
        <f t="shared" si="141"/>
        <v>65.28</v>
      </c>
      <c r="J562" s="16">
        <f t="shared" si="142"/>
        <v>1</v>
      </c>
      <c r="K562" s="43">
        <f t="shared" si="143"/>
        <v>1.1399999999999999</v>
      </c>
      <c r="L562" s="43">
        <f t="shared" si="144"/>
        <v>1.4</v>
      </c>
      <c r="M562" s="43">
        <f t="shared" si="144"/>
        <v>1.4</v>
      </c>
      <c r="N562" s="43">
        <f t="shared" si="132"/>
        <v>1.5</v>
      </c>
      <c r="O562" s="23" t="str">
        <f t="shared" si="145"/>
        <v>PGB026517367</v>
      </c>
      <c r="P562" s="51">
        <f>VLOOKUP(C562,MAPPING!$B$24:$G$27,2,0)+(N562-0.5)/0.5*VLOOKUP(C562,MAPPING!$B$24:$G$27,4,0)</f>
        <v>12160</v>
      </c>
      <c r="Q562" s="72">
        <f>VLOOKUP(C562,MAPPING!$B$24:$G$27,6,0)</f>
        <v>4.0719439987913404</v>
      </c>
      <c r="R562" s="105">
        <f>Q562*VLOOKUP(C562,MAPPING!$B$24:$H$27,7,0)</f>
        <v>5659.8799999999992</v>
      </c>
      <c r="S562" s="29">
        <f>VLOOKUP(H562,MAPPING!$B$3:$D$12,3,0)</f>
        <v>1100</v>
      </c>
      <c r="T562" s="67">
        <f t="shared" si="134"/>
        <v>0</v>
      </c>
      <c r="U562" s="75">
        <v>0</v>
      </c>
      <c r="V562" s="29">
        <f>(J562*VLOOKUP(M562/J562,MAPPING!$B$15:$C$22,2,10))</f>
        <v>0</v>
      </c>
      <c r="W562" s="100">
        <v>0</v>
      </c>
      <c r="X562" s="68">
        <f>IFERROR(IF($M562&lt;6.000001,0,VLOOKUP($M562,할증료!$B:$C,2,1)),0)</f>
        <v>0</v>
      </c>
      <c r="Y562" s="67">
        <v>0</v>
      </c>
      <c r="Z562" s="29">
        <f t="shared" si="133"/>
        <v>18919.879999999997</v>
      </c>
      <c r="AB562" s="1" t="s">
        <v>2926</v>
      </c>
      <c r="AC562" s="1" t="s">
        <v>137</v>
      </c>
      <c r="AD562" s="1" t="s">
        <v>3062</v>
      </c>
      <c r="AE562" s="1" t="s">
        <v>3252</v>
      </c>
      <c r="AF562" s="1" t="s">
        <v>3253</v>
      </c>
      <c r="AG562" s="1" t="s">
        <v>3254</v>
      </c>
      <c r="AH562" s="1">
        <v>53206</v>
      </c>
      <c r="AI562" s="1" t="s">
        <v>343</v>
      </c>
      <c r="AJ562" s="20">
        <v>1</v>
      </c>
      <c r="AK562" s="21">
        <v>1.1399999999999999</v>
      </c>
      <c r="AL562" s="21">
        <v>1.4</v>
      </c>
      <c r="AM562" s="21">
        <v>1.4</v>
      </c>
      <c r="AN562" s="1" t="s">
        <v>54</v>
      </c>
      <c r="AO562" s="21">
        <v>65.28</v>
      </c>
      <c r="AP562" s="1" t="s">
        <v>49</v>
      </c>
      <c r="AQ562" s="1" t="s">
        <v>49</v>
      </c>
      <c r="AR562" s="1" t="s">
        <v>49</v>
      </c>
      <c r="AS562" s="1" t="s">
        <v>49</v>
      </c>
      <c r="AT562" s="1" t="s">
        <v>49</v>
      </c>
      <c r="AU562" s="1" t="s">
        <v>138</v>
      </c>
      <c r="AV562" s="1" t="s">
        <v>139</v>
      </c>
      <c r="AW562" s="1" t="s">
        <v>3255</v>
      </c>
      <c r="AX562" s="1" t="s">
        <v>47</v>
      </c>
      <c r="AY562" s="1" t="s">
        <v>50</v>
      </c>
      <c r="AZ562" s="1" t="s">
        <v>3256</v>
      </c>
      <c r="BA562" s="1" t="s">
        <v>3257</v>
      </c>
      <c r="BB562" s="1" t="s">
        <v>3257</v>
      </c>
      <c r="BC562" s="1" t="s">
        <v>140</v>
      </c>
      <c r="BD562" s="1" t="s">
        <v>693</v>
      </c>
      <c r="BE562" s="1" t="s">
        <v>179</v>
      </c>
      <c r="BF562" s="1" t="s">
        <v>52</v>
      </c>
      <c r="BG562" s="1" t="s">
        <v>53</v>
      </c>
      <c r="BH562" s="1" t="s">
        <v>47</v>
      </c>
      <c r="BI562" s="1" t="s">
        <v>159</v>
      </c>
    </row>
    <row r="563" spans="2:61" x14ac:dyDescent="0.25">
      <c r="B563" s="16">
        <f t="shared" si="135"/>
        <v>559</v>
      </c>
      <c r="C563" s="16" t="str">
        <f t="shared" si="136"/>
        <v>LHR</v>
      </c>
      <c r="D563" s="16" t="str">
        <f t="shared" si="137"/>
        <v>2025-08-21</v>
      </c>
      <c r="E563" s="16" t="str">
        <f t="shared" si="138"/>
        <v>99431913803</v>
      </c>
      <c r="F563" s="16" t="str">
        <f t="shared" si="139"/>
        <v>PGB026518464</v>
      </c>
      <c r="G563" s="16" t="str">
        <f t="shared" si="140"/>
        <v>김영식</v>
      </c>
      <c r="H563" s="16" t="str">
        <f t="shared" si="131"/>
        <v>일반(목록배제,Normal-Manifest Exception)</v>
      </c>
      <c r="I563" s="16">
        <f t="shared" si="141"/>
        <v>90.4</v>
      </c>
      <c r="J563" s="16">
        <f t="shared" si="142"/>
        <v>1</v>
      </c>
      <c r="K563" s="43">
        <f t="shared" si="143"/>
        <v>0.35</v>
      </c>
      <c r="L563" s="43">
        <f t="shared" si="144"/>
        <v>0.6</v>
      </c>
      <c r="M563" s="43">
        <f t="shared" si="144"/>
        <v>0.6</v>
      </c>
      <c r="N563" s="43">
        <f t="shared" si="132"/>
        <v>1</v>
      </c>
      <c r="O563" s="23" t="str">
        <f t="shared" si="145"/>
        <v>PGB026518464</v>
      </c>
      <c r="P563" s="51">
        <f>VLOOKUP(C563,MAPPING!$B$24:$G$27,2,0)+(N563-0.5)/0.5*VLOOKUP(C563,MAPPING!$B$24:$G$27,4,0)</f>
        <v>9710</v>
      </c>
      <c r="Q563" s="72">
        <f>VLOOKUP(C563,MAPPING!$B$24:$G$27,6,0)</f>
        <v>4.0719439987913404</v>
      </c>
      <c r="R563" s="105">
        <f>Q563*VLOOKUP(C563,MAPPING!$B$24:$H$27,7,0)</f>
        <v>5659.8799999999992</v>
      </c>
      <c r="S563" s="29">
        <f>VLOOKUP(H563,MAPPING!$B$3:$D$12,3,0)</f>
        <v>1100</v>
      </c>
      <c r="T563" s="67">
        <f t="shared" si="134"/>
        <v>0</v>
      </c>
      <c r="U563" s="75">
        <v>0</v>
      </c>
      <c r="V563" s="29">
        <f>(J563*VLOOKUP(M563/J563,MAPPING!$B$15:$C$22,2,10))</f>
        <v>0</v>
      </c>
      <c r="W563" s="100">
        <v>0</v>
      </c>
      <c r="X563" s="68">
        <f>IFERROR(IF($M563&lt;6.000001,0,VLOOKUP($M563,할증료!$B:$C,2,1)),0)</f>
        <v>0</v>
      </c>
      <c r="Y563" s="67">
        <v>0</v>
      </c>
      <c r="Z563" s="29">
        <f t="shared" si="133"/>
        <v>16469.879999999997</v>
      </c>
      <c r="AB563" s="1" t="s">
        <v>2926</v>
      </c>
      <c r="AC563" s="1" t="s">
        <v>137</v>
      </c>
      <c r="AD563" s="1" t="s">
        <v>3062</v>
      </c>
      <c r="AE563" s="1" t="s">
        <v>3258</v>
      </c>
      <c r="AF563" s="1" t="s">
        <v>3181</v>
      </c>
      <c r="AG563" s="1" t="s">
        <v>3182</v>
      </c>
      <c r="AH563" s="1">
        <v>7004</v>
      </c>
      <c r="AI563" s="1" t="s">
        <v>47</v>
      </c>
      <c r="AJ563" s="20">
        <v>1</v>
      </c>
      <c r="AK563" s="21">
        <v>0.35</v>
      </c>
      <c r="AL563" s="21">
        <v>0.6</v>
      </c>
      <c r="AM563" s="21">
        <v>0.6</v>
      </c>
      <c r="AN563" s="1" t="s">
        <v>54</v>
      </c>
      <c r="AO563" s="21">
        <v>90.4</v>
      </c>
      <c r="AP563" s="1" t="s">
        <v>49</v>
      </c>
      <c r="AQ563" s="1" t="s">
        <v>49</v>
      </c>
      <c r="AR563" s="1" t="s">
        <v>49</v>
      </c>
      <c r="AS563" s="1" t="s">
        <v>49</v>
      </c>
      <c r="AT563" s="1" t="s">
        <v>49</v>
      </c>
      <c r="AU563" s="1" t="s">
        <v>138</v>
      </c>
      <c r="AV563" s="1" t="s">
        <v>139</v>
      </c>
      <c r="AW563" s="1" t="s">
        <v>905</v>
      </c>
      <c r="AX563" s="1" t="s">
        <v>47</v>
      </c>
      <c r="AY563" s="1" t="s">
        <v>50</v>
      </c>
      <c r="AZ563" s="1" t="s">
        <v>3259</v>
      </c>
      <c r="BA563" s="1" t="s">
        <v>3260</v>
      </c>
      <c r="BB563" s="1" t="s">
        <v>3260</v>
      </c>
      <c r="BC563" s="1" t="s">
        <v>140</v>
      </c>
      <c r="BD563" s="1" t="s">
        <v>693</v>
      </c>
      <c r="BE563" s="1" t="s">
        <v>179</v>
      </c>
      <c r="BF563" s="1" t="s">
        <v>52</v>
      </c>
      <c r="BG563" s="1" t="s">
        <v>53</v>
      </c>
      <c r="BH563" s="1" t="s">
        <v>47</v>
      </c>
      <c r="BI563" s="1" t="s">
        <v>159</v>
      </c>
    </row>
    <row r="564" spans="2:61" x14ac:dyDescent="0.25">
      <c r="B564" s="16">
        <f t="shared" si="135"/>
        <v>560</v>
      </c>
      <c r="C564" s="16" t="str">
        <f t="shared" si="136"/>
        <v>FRA</v>
      </c>
      <c r="D564" s="16" t="str">
        <f t="shared" si="137"/>
        <v>2025-08-22</v>
      </c>
      <c r="E564" s="16" t="str">
        <f t="shared" si="138"/>
        <v>18050214942</v>
      </c>
      <c r="F564" s="16" t="str">
        <f t="shared" si="139"/>
        <v>PDE026649400</v>
      </c>
      <c r="G564" s="16" t="str">
        <f t="shared" si="140"/>
        <v>김효숙</v>
      </c>
      <c r="H564" s="16" t="str">
        <f t="shared" si="131"/>
        <v>목록(Manifest)</v>
      </c>
      <c r="I564" s="16">
        <f t="shared" si="141"/>
        <v>127.11</v>
      </c>
      <c r="J564" s="16">
        <f t="shared" si="142"/>
        <v>1</v>
      </c>
      <c r="K564" s="43">
        <f t="shared" si="143"/>
        <v>0.5</v>
      </c>
      <c r="L564" s="43">
        <f t="shared" si="144"/>
        <v>0.5</v>
      </c>
      <c r="M564" s="43">
        <f t="shared" si="144"/>
        <v>0.5</v>
      </c>
      <c r="N564" s="43">
        <f t="shared" si="132"/>
        <v>0.5</v>
      </c>
      <c r="O564" s="23" t="str">
        <f t="shared" si="145"/>
        <v>PDE026649400</v>
      </c>
      <c r="P564" s="51">
        <f>VLOOKUP(C564,MAPPING!$B$24:$G$27,2,0)+(N564-0.5)/0.5*VLOOKUP(C564,MAPPING!$B$24:$G$27,4,0)</f>
        <v>6900</v>
      </c>
      <c r="Q564" s="72">
        <f>VLOOKUP(C564,MAPPING!$B$24:$G$27,6,0)</f>
        <v>3.401757367653961</v>
      </c>
      <c r="R564" s="105">
        <f>Q564*VLOOKUP(C564,MAPPING!$B$24:$H$27,7,0)</f>
        <v>5508.2615999999998</v>
      </c>
      <c r="S564" s="29">
        <f>VLOOKUP(H564,MAPPING!$B$3:$D$12,3,0)</f>
        <v>0</v>
      </c>
      <c r="T564" s="67">
        <f t="shared" si="134"/>
        <v>0</v>
      </c>
      <c r="U564" s="75">
        <v>0</v>
      </c>
      <c r="V564" s="29">
        <f>(J564*VLOOKUP(M564/J564,MAPPING!$B$15:$C$22,2,10))</f>
        <v>0</v>
      </c>
      <c r="W564" s="100">
        <v>0</v>
      </c>
      <c r="X564" s="68">
        <f>IFERROR(IF($M564&lt;6.000001,0,VLOOKUP($M564,할증료!$B:$C,2,1)),0)</f>
        <v>0</v>
      </c>
      <c r="Y564" s="67">
        <v>0</v>
      </c>
      <c r="Z564" s="29">
        <f t="shared" si="133"/>
        <v>12408.2616</v>
      </c>
      <c r="AB564" s="1" t="s">
        <v>3261</v>
      </c>
      <c r="AC564" s="1" t="s">
        <v>131</v>
      </c>
      <c r="AD564" s="1" t="s">
        <v>3262</v>
      </c>
      <c r="AE564" s="1" t="s">
        <v>3263</v>
      </c>
      <c r="AF564" s="1" t="s">
        <v>185</v>
      </c>
      <c r="AG564" s="1" t="s">
        <v>186</v>
      </c>
      <c r="AH564" s="1">
        <v>2831</v>
      </c>
      <c r="AI564" s="1" t="s">
        <v>47</v>
      </c>
      <c r="AJ564" s="20">
        <v>1</v>
      </c>
      <c r="AK564" s="21">
        <v>0.5</v>
      </c>
      <c r="AL564" s="21">
        <v>0.5</v>
      </c>
      <c r="AM564" s="21">
        <v>0.5</v>
      </c>
      <c r="AN564" s="1" t="s">
        <v>48</v>
      </c>
      <c r="AO564" s="21">
        <v>127.11</v>
      </c>
      <c r="AP564" s="1" t="s">
        <v>49</v>
      </c>
      <c r="AQ564" s="1" t="s">
        <v>49</v>
      </c>
      <c r="AR564" s="1" t="s">
        <v>49</v>
      </c>
      <c r="AS564" s="1" t="s">
        <v>49</v>
      </c>
      <c r="AT564" s="1" t="s">
        <v>49</v>
      </c>
      <c r="AU564" s="1" t="s">
        <v>133</v>
      </c>
      <c r="AV564" s="1" t="s">
        <v>134</v>
      </c>
      <c r="AW564" s="1" t="s">
        <v>3264</v>
      </c>
      <c r="AX564" s="1" t="s">
        <v>47</v>
      </c>
      <c r="AY564" s="1" t="s">
        <v>50</v>
      </c>
      <c r="AZ564" s="1" t="s">
        <v>3265</v>
      </c>
      <c r="BA564" s="1" t="s">
        <v>3266</v>
      </c>
      <c r="BB564" s="1" t="s">
        <v>3266</v>
      </c>
      <c r="BC564" s="1" t="s">
        <v>367</v>
      </c>
      <c r="BD564" s="1" t="s">
        <v>220</v>
      </c>
      <c r="BE564" s="1" t="s">
        <v>135</v>
      </c>
      <c r="BF564" s="1" t="s">
        <v>52</v>
      </c>
      <c r="BG564" s="1" t="s">
        <v>53</v>
      </c>
      <c r="BH564" s="1" t="s">
        <v>47</v>
      </c>
      <c r="BI564" s="1" t="s">
        <v>159</v>
      </c>
    </row>
    <row r="565" spans="2:61" x14ac:dyDescent="0.25">
      <c r="B565" s="16">
        <f t="shared" si="135"/>
        <v>561</v>
      </c>
      <c r="C565" s="16" t="str">
        <f t="shared" si="136"/>
        <v>FRA</v>
      </c>
      <c r="D565" s="16" t="str">
        <f t="shared" si="137"/>
        <v>2025-08-22</v>
      </c>
      <c r="E565" s="16" t="str">
        <f t="shared" si="138"/>
        <v>18050214942</v>
      </c>
      <c r="F565" s="16" t="str">
        <f t="shared" si="139"/>
        <v>PDE026649394</v>
      </c>
      <c r="G565" s="16" t="str">
        <f t="shared" si="140"/>
        <v>황인철</v>
      </c>
      <c r="H565" s="16" t="str">
        <f t="shared" si="131"/>
        <v>목록(Manifest)</v>
      </c>
      <c r="I565" s="16">
        <f t="shared" si="141"/>
        <v>126.76</v>
      </c>
      <c r="J565" s="16">
        <f t="shared" si="142"/>
        <v>1</v>
      </c>
      <c r="K565" s="43">
        <f t="shared" si="143"/>
        <v>0.5</v>
      </c>
      <c r="L565" s="43">
        <f t="shared" si="144"/>
        <v>0.5</v>
      </c>
      <c r="M565" s="43">
        <f t="shared" si="144"/>
        <v>0.5</v>
      </c>
      <c r="N565" s="43">
        <f t="shared" si="132"/>
        <v>0.5</v>
      </c>
      <c r="O565" s="23" t="str">
        <f t="shared" si="145"/>
        <v>PDE026649394</v>
      </c>
      <c r="P565" s="51">
        <f>VLOOKUP(C565,MAPPING!$B$24:$G$27,2,0)+(N565-0.5)/0.5*VLOOKUP(C565,MAPPING!$B$24:$G$27,4,0)</f>
        <v>6900</v>
      </c>
      <c r="Q565" s="72">
        <f>VLOOKUP(C565,MAPPING!$B$24:$G$27,6,0)</f>
        <v>3.401757367653961</v>
      </c>
      <c r="R565" s="105">
        <f>Q565*VLOOKUP(C565,MAPPING!$B$24:$H$27,7,0)</f>
        <v>5508.2615999999998</v>
      </c>
      <c r="S565" s="29">
        <f>VLOOKUP(H565,MAPPING!$B$3:$D$12,3,0)</f>
        <v>0</v>
      </c>
      <c r="T565" s="67">
        <f t="shared" si="134"/>
        <v>0</v>
      </c>
      <c r="U565" s="75">
        <v>0</v>
      </c>
      <c r="V565" s="29">
        <f>(J565*VLOOKUP(M565/J565,MAPPING!$B$15:$C$22,2,10))</f>
        <v>0</v>
      </c>
      <c r="W565" s="100">
        <v>0</v>
      </c>
      <c r="X565" s="68">
        <f>IFERROR(IF($M565&lt;6.000001,0,VLOOKUP($M565,할증료!$B:$C,2,1)),0)</f>
        <v>0</v>
      </c>
      <c r="Y565" s="67">
        <v>0</v>
      </c>
      <c r="Z565" s="29">
        <f t="shared" si="133"/>
        <v>12408.2616</v>
      </c>
      <c r="AB565" s="1" t="s">
        <v>3261</v>
      </c>
      <c r="AC565" s="1" t="s">
        <v>131</v>
      </c>
      <c r="AD565" s="1" t="s">
        <v>3262</v>
      </c>
      <c r="AE565" s="1" t="s">
        <v>3267</v>
      </c>
      <c r="AF565" s="1" t="s">
        <v>322</v>
      </c>
      <c r="AG565" s="1" t="s">
        <v>637</v>
      </c>
      <c r="AH565" s="1">
        <v>8371</v>
      </c>
      <c r="AI565" s="1" t="s">
        <v>47</v>
      </c>
      <c r="AJ565" s="20">
        <v>1</v>
      </c>
      <c r="AK565" s="21">
        <v>0.5</v>
      </c>
      <c r="AL565" s="21">
        <v>0.5</v>
      </c>
      <c r="AM565" s="21">
        <v>0.5</v>
      </c>
      <c r="AN565" s="1" t="s">
        <v>48</v>
      </c>
      <c r="AO565" s="21">
        <v>126.76</v>
      </c>
      <c r="AP565" s="1" t="s">
        <v>49</v>
      </c>
      <c r="AQ565" s="1" t="s">
        <v>49</v>
      </c>
      <c r="AR565" s="1" t="s">
        <v>49</v>
      </c>
      <c r="AS565" s="1" t="s">
        <v>49</v>
      </c>
      <c r="AT565" s="1" t="s">
        <v>49</v>
      </c>
      <c r="AU565" s="1" t="s">
        <v>133</v>
      </c>
      <c r="AV565" s="1" t="s">
        <v>134</v>
      </c>
      <c r="AW565" s="1" t="s">
        <v>323</v>
      </c>
      <c r="AX565" s="1" t="s">
        <v>47</v>
      </c>
      <c r="AY565" s="1" t="s">
        <v>50</v>
      </c>
      <c r="AZ565" s="1" t="s">
        <v>3268</v>
      </c>
      <c r="BA565" s="1" t="s">
        <v>3269</v>
      </c>
      <c r="BB565" s="1" t="s">
        <v>3269</v>
      </c>
      <c r="BC565" s="1" t="s">
        <v>367</v>
      </c>
      <c r="BD565" s="1" t="s">
        <v>220</v>
      </c>
      <c r="BE565" s="1" t="s">
        <v>135</v>
      </c>
      <c r="BF565" s="1" t="s">
        <v>52</v>
      </c>
      <c r="BG565" s="1" t="s">
        <v>53</v>
      </c>
      <c r="BH565" s="1" t="s">
        <v>47</v>
      </c>
      <c r="BI565" s="1" t="s">
        <v>159</v>
      </c>
    </row>
    <row r="566" spans="2:61" x14ac:dyDescent="0.25">
      <c r="B566" s="16">
        <f t="shared" si="135"/>
        <v>562</v>
      </c>
      <c r="C566" s="16" t="str">
        <f t="shared" si="136"/>
        <v>FRA</v>
      </c>
      <c r="D566" s="16" t="str">
        <f t="shared" si="137"/>
        <v>2025-08-22</v>
      </c>
      <c r="E566" s="16" t="str">
        <f t="shared" si="138"/>
        <v>18050214942</v>
      </c>
      <c r="F566" s="16" t="str">
        <f t="shared" si="139"/>
        <v>PDE026649384</v>
      </c>
      <c r="G566" s="16" t="str">
        <f t="shared" si="140"/>
        <v>최수연</v>
      </c>
      <c r="H566" s="16" t="str">
        <f t="shared" si="131"/>
        <v>목록(Manifest)</v>
      </c>
      <c r="I566" s="16">
        <f t="shared" si="141"/>
        <v>129.44999999999999</v>
      </c>
      <c r="J566" s="16">
        <f t="shared" si="142"/>
        <v>1</v>
      </c>
      <c r="K566" s="43">
        <f t="shared" si="143"/>
        <v>1</v>
      </c>
      <c r="L566" s="43">
        <f t="shared" si="144"/>
        <v>1</v>
      </c>
      <c r="M566" s="43">
        <f t="shared" si="144"/>
        <v>1</v>
      </c>
      <c r="N566" s="43">
        <f t="shared" si="132"/>
        <v>1</v>
      </c>
      <c r="O566" s="23" t="str">
        <f t="shared" si="145"/>
        <v>PDE026649384</v>
      </c>
      <c r="P566" s="51">
        <f>VLOOKUP(C566,MAPPING!$B$24:$G$27,2,0)+(N566-0.5)/0.5*VLOOKUP(C566,MAPPING!$B$24:$G$27,4,0)</f>
        <v>9350</v>
      </c>
      <c r="Q566" s="72">
        <f>VLOOKUP(C566,MAPPING!$B$24:$G$27,6,0)</f>
        <v>3.401757367653961</v>
      </c>
      <c r="R566" s="105">
        <f>Q566*VLOOKUP(C566,MAPPING!$B$24:$H$27,7,0)</f>
        <v>5508.2615999999998</v>
      </c>
      <c r="S566" s="29">
        <f>VLOOKUP(H566,MAPPING!$B$3:$D$12,3,0)</f>
        <v>0</v>
      </c>
      <c r="T566" s="67">
        <f t="shared" si="134"/>
        <v>0</v>
      </c>
      <c r="U566" s="75">
        <v>0</v>
      </c>
      <c r="V566" s="29">
        <f>(J566*VLOOKUP(M566/J566,MAPPING!$B$15:$C$22,2,10))</f>
        <v>0</v>
      </c>
      <c r="W566" s="100">
        <v>0</v>
      </c>
      <c r="X566" s="68">
        <f>IFERROR(IF($M566&lt;6.000001,0,VLOOKUP($M566,할증료!$B:$C,2,1)),0)</f>
        <v>0</v>
      </c>
      <c r="Y566" s="67">
        <v>0</v>
      </c>
      <c r="Z566" s="29">
        <f t="shared" si="133"/>
        <v>14858.2616</v>
      </c>
      <c r="AB566" s="1" t="s">
        <v>3261</v>
      </c>
      <c r="AC566" s="1" t="s">
        <v>131</v>
      </c>
      <c r="AD566" s="1" t="s">
        <v>3262</v>
      </c>
      <c r="AE566" s="1" t="s">
        <v>3270</v>
      </c>
      <c r="AF566" s="1" t="s">
        <v>3271</v>
      </c>
      <c r="AG566" s="1" t="s">
        <v>3272</v>
      </c>
      <c r="AH566" s="1">
        <v>14067</v>
      </c>
      <c r="AI566" s="1" t="s">
        <v>47</v>
      </c>
      <c r="AJ566" s="20">
        <v>1</v>
      </c>
      <c r="AK566" s="21">
        <v>1</v>
      </c>
      <c r="AL566" s="21">
        <v>1</v>
      </c>
      <c r="AM566" s="21">
        <v>1</v>
      </c>
      <c r="AN566" s="1" t="s">
        <v>48</v>
      </c>
      <c r="AO566" s="21">
        <v>129.44999999999999</v>
      </c>
      <c r="AP566" s="1" t="s">
        <v>49</v>
      </c>
      <c r="AQ566" s="1" t="s">
        <v>49</v>
      </c>
      <c r="AR566" s="1" t="s">
        <v>49</v>
      </c>
      <c r="AS566" s="1" t="s">
        <v>49</v>
      </c>
      <c r="AT566" s="1" t="s">
        <v>49</v>
      </c>
      <c r="AU566" s="1" t="s">
        <v>133</v>
      </c>
      <c r="AV566" s="1" t="s">
        <v>134</v>
      </c>
      <c r="AW566" s="1" t="s">
        <v>3273</v>
      </c>
      <c r="AX566" s="1" t="s">
        <v>47</v>
      </c>
      <c r="AY566" s="1" t="s">
        <v>50</v>
      </c>
      <c r="AZ566" s="1" t="s">
        <v>3274</v>
      </c>
      <c r="BA566" s="1" t="s">
        <v>3275</v>
      </c>
      <c r="BB566" s="1" t="s">
        <v>3275</v>
      </c>
      <c r="BC566" s="1" t="s">
        <v>367</v>
      </c>
      <c r="BD566" s="1" t="s">
        <v>220</v>
      </c>
      <c r="BE566" s="1" t="s">
        <v>135</v>
      </c>
      <c r="BF566" s="1" t="s">
        <v>52</v>
      </c>
      <c r="BG566" s="1" t="s">
        <v>53</v>
      </c>
      <c r="BH566" s="1" t="s">
        <v>47</v>
      </c>
      <c r="BI566" s="1" t="s">
        <v>159</v>
      </c>
    </row>
    <row r="567" spans="2:61" x14ac:dyDescent="0.25">
      <c r="B567" s="16">
        <f t="shared" si="135"/>
        <v>563</v>
      </c>
      <c r="C567" s="16" t="str">
        <f t="shared" si="136"/>
        <v>FRA</v>
      </c>
      <c r="D567" s="16" t="str">
        <f t="shared" si="137"/>
        <v>2025-08-22</v>
      </c>
      <c r="E567" s="16" t="str">
        <f t="shared" si="138"/>
        <v>18050214942</v>
      </c>
      <c r="F567" s="16" t="str">
        <f t="shared" si="139"/>
        <v>PDE026649369</v>
      </c>
      <c r="G567" s="16" t="str">
        <f t="shared" si="140"/>
        <v>강유미</v>
      </c>
      <c r="H567" s="16" t="str">
        <f t="shared" si="131"/>
        <v>목록(Manifest)</v>
      </c>
      <c r="I567" s="16">
        <f t="shared" si="141"/>
        <v>126.88</v>
      </c>
      <c r="J567" s="16">
        <f t="shared" si="142"/>
        <v>1</v>
      </c>
      <c r="K567" s="43">
        <f t="shared" si="143"/>
        <v>1</v>
      </c>
      <c r="L567" s="43">
        <f t="shared" si="144"/>
        <v>1</v>
      </c>
      <c r="M567" s="43">
        <f t="shared" si="144"/>
        <v>1</v>
      </c>
      <c r="N567" s="43">
        <f t="shared" si="132"/>
        <v>1</v>
      </c>
      <c r="O567" s="23" t="str">
        <f t="shared" si="145"/>
        <v>PDE026649369</v>
      </c>
      <c r="P567" s="51">
        <f>VLOOKUP(C567,MAPPING!$B$24:$G$27,2,0)+(N567-0.5)/0.5*VLOOKUP(C567,MAPPING!$B$24:$G$27,4,0)</f>
        <v>9350</v>
      </c>
      <c r="Q567" s="72">
        <f>VLOOKUP(C567,MAPPING!$B$24:$G$27,6,0)</f>
        <v>3.401757367653961</v>
      </c>
      <c r="R567" s="105">
        <f>Q567*VLOOKUP(C567,MAPPING!$B$24:$H$27,7,0)</f>
        <v>5508.2615999999998</v>
      </c>
      <c r="S567" s="29">
        <f>VLOOKUP(H567,MAPPING!$B$3:$D$12,3,0)</f>
        <v>0</v>
      </c>
      <c r="T567" s="67">
        <f t="shared" si="134"/>
        <v>0</v>
      </c>
      <c r="U567" s="75">
        <v>0</v>
      </c>
      <c r="V567" s="29">
        <f>(J567*VLOOKUP(M567/J567,MAPPING!$B$15:$C$22,2,10))</f>
        <v>0</v>
      </c>
      <c r="W567" s="100">
        <v>0</v>
      </c>
      <c r="X567" s="68">
        <f>IFERROR(IF($M567&lt;6.000001,0,VLOOKUP($M567,할증료!$B:$C,2,1)),0)</f>
        <v>0</v>
      </c>
      <c r="Y567" s="67">
        <v>0</v>
      </c>
      <c r="Z567" s="29">
        <f t="shared" si="133"/>
        <v>14858.2616</v>
      </c>
      <c r="AB567" s="1" t="s">
        <v>3261</v>
      </c>
      <c r="AC567" s="1" t="s">
        <v>131</v>
      </c>
      <c r="AD567" s="1" t="s">
        <v>3262</v>
      </c>
      <c r="AE567" s="1" t="s">
        <v>3276</v>
      </c>
      <c r="AF567" s="1" t="s">
        <v>3277</v>
      </c>
      <c r="AG567" s="1" t="s">
        <v>3278</v>
      </c>
      <c r="AH567" s="1">
        <v>53336</v>
      </c>
      <c r="AI567" s="1" t="s">
        <v>47</v>
      </c>
      <c r="AJ567" s="20">
        <v>1</v>
      </c>
      <c r="AK567" s="21">
        <v>1</v>
      </c>
      <c r="AL567" s="21">
        <v>1</v>
      </c>
      <c r="AM567" s="21">
        <v>1</v>
      </c>
      <c r="AN567" s="1" t="s">
        <v>48</v>
      </c>
      <c r="AO567" s="21">
        <v>126.88</v>
      </c>
      <c r="AP567" s="1" t="s">
        <v>49</v>
      </c>
      <c r="AQ567" s="1" t="s">
        <v>49</v>
      </c>
      <c r="AR567" s="1" t="s">
        <v>49</v>
      </c>
      <c r="AS567" s="1" t="s">
        <v>49</v>
      </c>
      <c r="AT567" s="1" t="s">
        <v>49</v>
      </c>
      <c r="AU567" s="1" t="s">
        <v>133</v>
      </c>
      <c r="AV567" s="1" t="s">
        <v>134</v>
      </c>
      <c r="AW567" s="1" t="s">
        <v>3279</v>
      </c>
      <c r="AX567" s="1" t="s">
        <v>47</v>
      </c>
      <c r="AY567" s="1" t="s">
        <v>50</v>
      </c>
      <c r="AZ567" s="1" t="s">
        <v>3280</v>
      </c>
      <c r="BA567" s="1" t="s">
        <v>3281</v>
      </c>
      <c r="BB567" s="1" t="s">
        <v>3281</v>
      </c>
      <c r="BC567" s="1" t="s">
        <v>367</v>
      </c>
      <c r="BD567" s="1" t="s">
        <v>220</v>
      </c>
      <c r="BE567" s="1" t="s">
        <v>135</v>
      </c>
      <c r="BF567" s="1" t="s">
        <v>52</v>
      </c>
      <c r="BG567" s="1" t="s">
        <v>53</v>
      </c>
      <c r="BH567" s="1" t="s">
        <v>47</v>
      </c>
      <c r="BI567" s="1" t="s">
        <v>159</v>
      </c>
    </row>
    <row r="568" spans="2:61" x14ac:dyDescent="0.25">
      <c r="B568" s="16">
        <f t="shared" si="135"/>
        <v>564</v>
      </c>
      <c r="C568" s="16" t="str">
        <f t="shared" si="136"/>
        <v>FRA</v>
      </c>
      <c r="D568" s="16" t="str">
        <f t="shared" si="137"/>
        <v>2025-08-22</v>
      </c>
      <c r="E568" s="16" t="str">
        <f t="shared" si="138"/>
        <v>18050214942</v>
      </c>
      <c r="F568" s="16" t="str">
        <f t="shared" si="139"/>
        <v>PDE026649365</v>
      </c>
      <c r="G568" s="16" t="str">
        <f t="shared" si="140"/>
        <v>민세은</v>
      </c>
      <c r="H568" s="16" t="str">
        <f t="shared" si="131"/>
        <v>일반(목록배제,Normal-Manifest Exception)</v>
      </c>
      <c r="I568" s="16">
        <f t="shared" si="141"/>
        <v>18.82</v>
      </c>
      <c r="J568" s="16">
        <f t="shared" si="142"/>
        <v>1</v>
      </c>
      <c r="K568" s="43">
        <f t="shared" si="143"/>
        <v>1</v>
      </c>
      <c r="L568" s="43">
        <f t="shared" si="144"/>
        <v>0.6</v>
      </c>
      <c r="M568" s="43">
        <f t="shared" si="144"/>
        <v>1</v>
      </c>
      <c r="N568" s="43">
        <f t="shared" si="132"/>
        <v>1</v>
      </c>
      <c r="O568" s="23" t="str">
        <f t="shared" si="145"/>
        <v>PDE026649365</v>
      </c>
      <c r="P568" s="51">
        <f>VLOOKUP(C568,MAPPING!$B$24:$G$27,2,0)+(N568-0.5)/0.5*VLOOKUP(C568,MAPPING!$B$24:$G$27,4,0)</f>
        <v>9350</v>
      </c>
      <c r="Q568" s="72">
        <f>VLOOKUP(C568,MAPPING!$B$24:$G$27,6,0)</f>
        <v>3.401757367653961</v>
      </c>
      <c r="R568" s="105">
        <f>Q568*VLOOKUP(C568,MAPPING!$B$24:$H$27,7,0)</f>
        <v>5508.2615999999998</v>
      </c>
      <c r="S568" s="29">
        <f>VLOOKUP(H568,MAPPING!$B$3:$D$12,3,0)</f>
        <v>1100</v>
      </c>
      <c r="T568" s="67">
        <f t="shared" si="134"/>
        <v>0</v>
      </c>
      <c r="U568" s="75">
        <v>0</v>
      </c>
      <c r="V568" s="29">
        <f>(J568*VLOOKUP(M568/J568,MAPPING!$B$15:$C$22,2,10))</f>
        <v>0</v>
      </c>
      <c r="W568" s="100">
        <v>0</v>
      </c>
      <c r="X568" s="68">
        <f>IFERROR(IF($M568&lt;6.000001,0,VLOOKUP($M568,할증료!$B:$C,2,1)),0)</f>
        <v>0</v>
      </c>
      <c r="Y568" s="67">
        <v>0</v>
      </c>
      <c r="Z568" s="29">
        <f t="shared" si="133"/>
        <v>15958.2616</v>
      </c>
      <c r="AB568" s="1" t="s">
        <v>3261</v>
      </c>
      <c r="AC568" s="1" t="s">
        <v>131</v>
      </c>
      <c r="AD568" s="1" t="s">
        <v>3262</v>
      </c>
      <c r="AE568" s="1" t="s">
        <v>3282</v>
      </c>
      <c r="AF568" s="1" t="s">
        <v>3283</v>
      </c>
      <c r="AG568" s="1" t="s">
        <v>3284</v>
      </c>
      <c r="AH568" s="1">
        <v>8207</v>
      </c>
      <c r="AI568" s="1" t="s">
        <v>47</v>
      </c>
      <c r="AJ568" s="20">
        <v>1</v>
      </c>
      <c r="AK568" s="21">
        <v>1</v>
      </c>
      <c r="AL568" s="21">
        <v>0.6</v>
      </c>
      <c r="AM568" s="21">
        <v>1</v>
      </c>
      <c r="AN568" s="1" t="s">
        <v>54</v>
      </c>
      <c r="AO568" s="21">
        <v>18.82</v>
      </c>
      <c r="AP568" s="1" t="s">
        <v>49</v>
      </c>
      <c r="AQ568" s="1" t="s">
        <v>49</v>
      </c>
      <c r="AR568" s="1" t="s">
        <v>49</v>
      </c>
      <c r="AS568" s="1" t="s">
        <v>49</v>
      </c>
      <c r="AT568" s="1" t="s">
        <v>49</v>
      </c>
      <c r="AU568" s="1" t="s">
        <v>133</v>
      </c>
      <c r="AV568" s="1" t="s">
        <v>134</v>
      </c>
      <c r="AW568" s="1" t="s">
        <v>195</v>
      </c>
      <c r="AX568" s="1" t="s">
        <v>47</v>
      </c>
      <c r="AY568" s="1" t="s">
        <v>50</v>
      </c>
      <c r="AZ568" s="1" t="s">
        <v>3285</v>
      </c>
      <c r="BA568" s="1" t="s">
        <v>3286</v>
      </c>
      <c r="BB568" s="1" t="s">
        <v>3286</v>
      </c>
      <c r="BC568" s="1" t="s">
        <v>367</v>
      </c>
      <c r="BD568" s="1" t="s">
        <v>220</v>
      </c>
      <c r="BE568" s="1" t="s">
        <v>135</v>
      </c>
      <c r="BF568" s="1" t="s">
        <v>52</v>
      </c>
      <c r="BG568" s="1" t="s">
        <v>53</v>
      </c>
      <c r="BH568" s="1" t="s">
        <v>47</v>
      </c>
      <c r="BI568" s="1" t="s">
        <v>159</v>
      </c>
    </row>
    <row r="569" spans="2:61" x14ac:dyDescent="0.25">
      <c r="B569" s="16">
        <f t="shared" si="135"/>
        <v>565</v>
      </c>
      <c r="C569" s="16" t="str">
        <f t="shared" si="136"/>
        <v>FRA</v>
      </c>
      <c r="D569" s="16" t="str">
        <f t="shared" si="137"/>
        <v>2025-08-22</v>
      </c>
      <c r="E569" s="16" t="str">
        <f t="shared" si="138"/>
        <v>18050214942</v>
      </c>
      <c r="F569" s="16" t="str">
        <f t="shared" si="139"/>
        <v>PDE026649073</v>
      </c>
      <c r="G569" s="16" t="str">
        <f t="shared" si="140"/>
        <v>양우석</v>
      </c>
      <c r="H569" s="16" t="str">
        <f t="shared" si="131"/>
        <v>목록(Manifest)</v>
      </c>
      <c r="I569" s="16">
        <f t="shared" si="141"/>
        <v>121.85</v>
      </c>
      <c r="J569" s="16">
        <f t="shared" si="142"/>
        <v>1</v>
      </c>
      <c r="K569" s="43">
        <f t="shared" si="143"/>
        <v>1.5</v>
      </c>
      <c r="L569" s="43">
        <f t="shared" si="144"/>
        <v>0.8</v>
      </c>
      <c r="M569" s="43">
        <f t="shared" si="144"/>
        <v>1.5</v>
      </c>
      <c r="N569" s="43">
        <f t="shared" si="132"/>
        <v>1.5</v>
      </c>
      <c r="O569" s="23" t="str">
        <f t="shared" si="145"/>
        <v>PDE026649073</v>
      </c>
      <c r="P569" s="51">
        <f>VLOOKUP(C569,MAPPING!$B$24:$G$27,2,0)+(N569-0.5)/0.5*VLOOKUP(C569,MAPPING!$B$24:$G$27,4,0)</f>
        <v>11800</v>
      </c>
      <c r="Q569" s="72">
        <f>VLOOKUP(C569,MAPPING!$B$24:$G$27,6,0)</f>
        <v>3.401757367653961</v>
      </c>
      <c r="R569" s="105">
        <f>Q569*VLOOKUP(C569,MAPPING!$B$24:$H$27,7,0)</f>
        <v>5508.2615999999998</v>
      </c>
      <c r="S569" s="29">
        <f>VLOOKUP(H569,MAPPING!$B$3:$D$12,3,0)</f>
        <v>0</v>
      </c>
      <c r="T569" s="67">
        <f t="shared" si="134"/>
        <v>0</v>
      </c>
      <c r="U569" s="75">
        <v>0</v>
      </c>
      <c r="V569" s="29">
        <f>(J569*VLOOKUP(M569/J569,MAPPING!$B$15:$C$22,2,10))</f>
        <v>0</v>
      </c>
      <c r="W569" s="100">
        <v>0</v>
      </c>
      <c r="X569" s="68">
        <f>IFERROR(IF($M569&lt;6.000001,0,VLOOKUP($M569,할증료!$B:$C,2,1)),0)</f>
        <v>0</v>
      </c>
      <c r="Y569" s="67">
        <v>0</v>
      </c>
      <c r="Z569" s="29">
        <f t="shared" si="133"/>
        <v>17308.261599999998</v>
      </c>
      <c r="AB569" s="1" t="s">
        <v>3261</v>
      </c>
      <c r="AC569" s="1" t="s">
        <v>131</v>
      </c>
      <c r="AD569" s="1" t="s">
        <v>3262</v>
      </c>
      <c r="AE569" s="1" t="s">
        <v>3287</v>
      </c>
      <c r="AF569" s="1" t="s">
        <v>192</v>
      </c>
      <c r="AG569" s="1" t="s">
        <v>193</v>
      </c>
      <c r="AH569" s="1">
        <v>34385</v>
      </c>
      <c r="AI569" s="1" t="s">
        <v>47</v>
      </c>
      <c r="AJ569" s="20">
        <v>1</v>
      </c>
      <c r="AK569" s="21">
        <v>1.5</v>
      </c>
      <c r="AL569" s="21">
        <v>0.8</v>
      </c>
      <c r="AM569" s="21">
        <v>1.5</v>
      </c>
      <c r="AN569" s="1" t="s">
        <v>48</v>
      </c>
      <c r="AO569" s="21">
        <v>121.85</v>
      </c>
      <c r="AP569" s="1" t="s">
        <v>49</v>
      </c>
      <c r="AQ569" s="1" t="s">
        <v>49</v>
      </c>
      <c r="AR569" s="1" t="s">
        <v>49</v>
      </c>
      <c r="AS569" s="1" t="s">
        <v>49</v>
      </c>
      <c r="AT569" s="1" t="s">
        <v>49</v>
      </c>
      <c r="AU569" s="1" t="s">
        <v>133</v>
      </c>
      <c r="AV569" s="1" t="s">
        <v>134</v>
      </c>
      <c r="AW569" s="1" t="s">
        <v>3288</v>
      </c>
      <c r="AX569" s="1" t="s">
        <v>47</v>
      </c>
      <c r="AY569" s="1" t="s">
        <v>50</v>
      </c>
      <c r="AZ569" s="1" t="s">
        <v>3289</v>
      </c>
      <c r="BA569" s="1" t="s">
        <v>3290</v>
      </c>
      <c r="BB569" s="1" t="s">
        <v>3290</v>
      </c>
      <c r="BC569" s="1" t="s">
        <v>367</v>
      </c>
      <c r="BD569" s="1" t="s">
        <v>220</v>
      </c>
      <c r="BE569" s="1" t="s">
        <v>135</v>
      </c>
      <c r="BF569" s="1" t="s">
        <v>52</v>
      </c>
      <c r="BG569" s="1" t="s">
        <v>53</v>
      </c>
      <c r="BH569" s="1" t="s">
        <v>47</v>
      </c>
      <c r="BI569" s="1" t="s">
        <v>159</v>
      </c>
    </row>
    <row r="570" spans="2:61" x14ac:dyDescent="0.25">
      <c r="B570" s="16">
        <f t="shared" si="135"/>
        <v>566</v>
      </c>
      <c r="C570" s="16" t="str">
        <f t="shared" si="136"/>
        <v>FRA</v>
      </c>
      <c r="D570" s="16" t="str">
        <f t="shared" si="137"/>
        <v>2025-08-22</v>
      </c>
      <c r="E570" s="16" t="str">
        <f t="shared" si="138"/>
        <v>18050214942</v>
      </c>
      <c r="F570" s="16" t="str">
        <f t="shared" si="139"/>
        <v>PDE026649353</v>
      </c>
      <c r="G570" s="16" t="str">
        <f t="shared" si="140"/>
        <v>윤석원</v>
      </c>
      <c r="H570" s="16" t="str">
        <f t="shared" si="131"/>
        <v>목록(Manifest)</v>
      </c>
      <c r="I570" s="16">
        <f t="shared" si="141"/>
        <v>76.23</v>
      </c>
      <c r="J570" s="16">
        <f t="shared" si="142"/>
        <v>1</v>
      </c>
      <c r="K570" s="43">
        <f t="shared" si="143"/>
        <v>1.5</v>
      </c>
      <c r="L570" s="43">
        <f t="shared" si="144"/>
        <v>2.9</v>
      </c>
      <c r="M570" s="43">
        <f t="shared" si="144"/>
        <v>2.9</v>
      </c>
      <c r="N570" s="43">
        <f t="shared" si="132"/>
        <v>3</v>
      </c>
      <c r="O570" s="23" t="str">
        <f t="shared" si="145"/>
        <v>PDE026649353</v>
      </c>
      <c r="P570" s="51">
        <f>VLOOKUP(C570,MAPPING!$B$24:$G$27,2,0)+(N570-0.5)/0.5*VLOOKUP(C570,MAPPING!$B$24:$G$27,4,0)</f>
        <v>19150</v>
      </c>
      <c r="Q570" s="72">
        <f>VLOOKUP(C570,MAPPING!$B$24:$G$27,6,0)</f>
        <v>3.401757367653961</v>
      </c>
      <c r="R570" s="105">
        <f>Q570*VLOOKUP(C570,MAPPING!$B$24:$H$27,7,0)</f>
        <v>5508.2615999999998</v>
      </c>
      <c r="S570" s="29">
        <f>VLOOKUP(H570,MAPPING!$B$3:$D$12,3,0)</f>
        <v>0</v>
      </c>
      <c r="T570" s="67">
        <f t="shared" si="134"/>
        <v>0</v>
      </c>
      <c r="U570" s="75">
        <v>0</v>
      </c>
      <c r="V570" s="29">
        <f>(J570*VLOOKUP(M570/J570,MAPPING!$B$15:$C$22,2,10))</f>
        <v>550</v>
      </c>
      <c r="W570" s="100">
        <v>0</v>
      </c>
      <c r="X570" s="68">
        <f>IFERROR(IF($M570&lt;6.000001,0,VLOOKUP($M570,할증료!$B:$C,2,1)),0)</f>
        <v>0</v>
      </c>
      <c r="Y570" s="67">
        <v>0</v>
      </c>
      <c r="Z570" s="29">
        <f t="shared" si="133"/>
        <v>25208.261599999998</v>
      </c>
      <c r="AB570" s="1" t="s">
        <v>3261</v>
      </c>
      <c r="AC570" s="1" t="s">
        <v>131</v>
      </c>
      <c r="AD570" s="1" t="s">
        <v>3262</v>
      </c>
      <c r="AE570" s="1" t="s">
        <v>3291</v>
      </c>
      <c r="AF570" s="1" t="s">
        <v>3292</v>
      </c>
      <c r="AG570" s="1" t="s">
        <v>3293</v>
      </c>
      <c r="AH570" s="1">
        <v>5681</v>
      </c>
      <c r="AI570" s="1" t="s">
        <v>47</v>
      </c>
      <c r="AJ570" s="20">
        <v>1</v>
      </c>
      <c r="AK570" s="21">
        <v>1.5</v>
      </c>
      <c r="AL570" s="21">
        <v>2.9</v>
      </c>
      <c r="AM570" s="21">
        <v>2.9</v>
      </c>
      <c r="AN570" s="1" t="s">
        <v>48</v>
      </c>
      <c r="AO570" s="21">
        <v>76.23</v>
      </c>
      <c r="AP570" s="1" t="s">
        <v>49</v>
      </c>
      <c r="AQ570" s="1" t="s">
        <v>49</v>
      </c>
      <c r="AR570" s="1" t="s">
        <v>49</v>
      </c>
      <c r="AS570" s="1" t="s">
        <v>49</v>
      </c>
      <c r="AT570" s="1" t="s">
        <v>49</v>
      </c>
      <c r="AU570" s="1" t="s">
        <v>133</v>
      </c>
      <c r="AV570" s="1" t="s">
        <v>134</v>
      </c>
      <c r="AW570" s="1" t="s">
        <v>3294</v>
      </c>
      <c r="AX570" s="1" t="s">
        <v>47</v>
      </c>
      <c r="AY570" s="1" t="s">
        <v>50</v>
      </c>
      <c r="AZ570" s="1" t="s">
        <v>3295</v>
      </c>
      <c r="BA570" s="1" t="s">
        <v>3296</v>
      </c>
      <c r="BB570" s="1" t="s">
        <v>3296</v>
      </c>
      <c r="BC570" s="1" t="s">
        <v>367</v>
      </c>
      <c r="BD570" s="1" t="s">
        <v>220</v>
      </c>
      <c r="BE570" s="1" t="s">
        <v>135</v>
      </c>
      <c r="BF570" s="1" t="s">
        <v>52</v>
      </c>
      <c r="BG570" s="1" t="s">
        <v>53</v>
      </c>
      <c r="BH570" s="1" t="s">
        <v>47</v>
      </c>
      <c r="BI570" s="1" t="s">
        <v>159</v>
      </c>
    </row>
    <row r="571" spans="2:61" x14ac:dyDescent="0.25">
      <c r="B571" s="16">
        <f t="shared" si="135"/>
        <v>567</v>
      </c>
      <c r="C571" s="16" t="str">
        <f t="shared" si="136"/>
        <v>FRA</v>
      </c>
      <c r="D571" s="16" t="str">
        <f t="shared" si="137"/>
        <v>2025-08-22</v>
      </c>
      <c r="E571" s="16" t="str">
        <f t="shared" si="138"/>
        <v>18050214942</v>
      </c>
      <c r="F571" s="16" t="str">
        <f t="shared" si="139"/>
        <v>PDE026649349</v>
      </c>
      <c r="G571" s="16" t="str">
        <f t="shared" si="140"/>
        <v>신수진</v>
      </c>
      <c r="H571" s="16" t="str">
        <f t="shared" si="131"/>
        <v>일반(목록배제,Normal-Manifest Exception)</v>
      </c>
      <c r="I571" s="16">
        <f t="shared" si="141"/>
        <v>16.21</v>
      </c>
      <c r="J571" s="16">
        <f t="shared" si="142"/>
        <v>1</v>
      </c>
      <c r="K571" s="43">
        <f t="shared" si="143"/>
        <v>0.5</v>
      </c>
      <c r="L571" s="43">
        <f t="shared" si="144"/>
        <v>0.5</v>
      </c>
      <c r="M571" s="43">
        <f t="shared" si="144"/>
        <v>0.5</v>
      </c>
      <c r="N571" s="43">
        <f t="shared" si="132"/>
        <v>0.5</v>
      </c>
      <c r="O571" s="23" t="str">
        <f t="shared" si="145"/>
        <v>PDE026649349</v>
      </c>
      <c r="P571" s="51">
        <f>VLOOKUP(C571,MAPPING!$B$24:$G$27,2,0)+(N571-0.5)/0.5*VLOOKUP(C571,MAPPING!$B$24:$G$27,4,0)</f>
        <v>6900</v>
      </c>
      <c r="Q571" s="72">
        <f>VLOOKUP(C571,MAPPING!$B$24:$G$27,6,0)</f>
        <v>3.401757367653961</v>
      </c>
      <c r="R571" s="105">
        <f>Q571*VLOOKUP(C571,MAPPING!$B$24:$H$27,7,0)</f>
        <v>5508.2615999999998</v>
      </c>
      <c r="S571" s="29">
        <f>VLOOKUP(H571,MAPPING!$B$3:$D$12,3,0)</f>
        <v>1100</v>
      </c>
      <c r="T571" s="67">
        <f t="shared" si="134"/>
        <v>0</v>
      </c>
      <c r="U571" s="75">
        <v>0</v>
      </c>
      <c r="V571" s="29">
        <f>(J571*VLOOKUP(M571/J571,MAPPING!$B$15:$C$22,2,10))</f>
        <v>0</v>
      </c>
      <c r="W571" s="100">
        <v>0</v>
      </c>
      <c r="X571" s="68">
        <f>IFERROR(IF($M571&lt;6.000001,0,VLOOKUP($M571,할증료!$B:$C,2,1)),0)</f>
        <v>0</v>
      </c>
      <c r="Y571" s="67">
        <v>0</v>
      </c>
      <c r="Z571" s="29">
        <f t="shared" si="133"/>
        <v>13508.2616</v>
      </c>
      <c r="AB571" s="1" t="s">
        <v>3261</v>
      </c>
      <c r="AC571" s="1" t="s">
        <v>131</v>
      </c>
      <c r="AD571" s="1" t="s">
        <v>3262</v>
      </c>
      <c r="AE571" s="1" t="s">
        <v>3297</v>
      </c>
      <c r="AF571" s="1" t="s">
        <v>3298</v>
      </c>
      <c r="AG571" s="1" t="s">
        <v>3299</v>
      </c>
      <c r="AH571" s="1">
        <v>21424</v>
      </c>
      <c r="AI571" s="1" t="s">
        <v>47</v>
      </c>
      <c r="AJ571" s="20">
        <v>1</v>
      </c>
      <c r="AK571" s="21">
        <v>0.5</v>
      </c>
      <c r="AL571" s="21">
        <v>0.5</v>
      </c>
      <c r="AM571" s="21">
        <v>0.5</v>
      </c>
      <c r="AN571" s="1" t="s">
        <v>54</v>
      </c>
      <c r="AO571" s="21">
        <v>16.21</v>
      </c>
      <c r="AP571" s="1" t="s">
        <v>49</v>
      </c>
      <c r="AQ571" s="1" t="s">
        <v>49</v>
      </c>
      <c r="AR571" s="1" t="s">
        <v>49</v>
      </c>
      <c r="AS571" s="1" t="s">
        <v>49</v>
      </c>
      <c r="AT571" s="1" t="s">
        <v>49</v>
      </c>
      <c r="AU571" s="1" t="s">
        <v>133</v>
      </c>
      <c r="AV571" s="1" t="s">
        <v>134</v>
      </c>
      <c r="AW571" s="1" t="s">
        <v>195</v>
      </c>
      <c r="AX571" s="1" t="s">
        <v>47</v>
      </c>
      <c r="AY571" s="1" t="s">
        <v>50</v>
      </c>
      <c r="AZ571" s="1" t="s">
        <v>3300</v>
      </c>
      <c r="BA571" s="1" t="s">
        <v>3301</v>
      </c>
      <c r="BB571" s="1" t="s">
        <v>3301</v>
      </c>
      <c r="BC571" s="1" t="s">
        <v>367</v>
      </c>
      <c r="BD571" s="1" t="s">
        <v>220</v>
      </c>
      <c r="BE571" s="1" t="s">
        <v>135</v>
      </c>
      <c r="BF571" s="1" t="s">
        <v>52</v>
      </c>
      <c r="BG571" s="1" t="s">
        <v>53</v>
      </c>
      <c r="BH571" s="1" t="s">
        <v>47</v>
      </c>
      <c r="BI571" s="1" t="s">
        <v>159</v>
      </c>
    </row>
    <row r="572" spans="2:61" x14ac:dyDescent="0.25">
      <c r="B572" s="16">
        <f t="shared" si="135"/>
        <v>568</v>
      </c>
      <c r="C572" s="16" t="str">
        <f t="shared" si="136"/>
        <v>FRA</v>
      </c>
      <c r="D572" s="16" t="str">
        <f t="shared" si="137"/>
        <v>2025-08-22</v>
      </c>
      <c r="E572" s="16" t="str">
        <f t="shared" si="138"/>
        <v>18050214942</v>
      </c>
      <c r="F572" s="16" t="str">
        <f t="shared" si="139"/>
        <v>PDE026649347</v>
      </c>
      <c r="G572" s="16" t="str">
        <f t="shared" si="140"/>
        <v>민현기</v>
      </c>
      <c r="H572" s="16" t="str">
        <f t="shared" si="131"/>
        <v>목록(Manifest)</v>
      </c>
      <c r="I572" s="16">
        <f t="shared" si="141"/>
        <v>67.64</v>
      </c>
      <c r="J572" s="16">
        <f t="shared" si="142"/>
        <v>1</v>
      </c>
      <c r="K572" s="43">
        <f t="shared" si="143"/>
        <v>0.5</v>
      </c>
      <c r="L572" s="43">
        <f t="shared" si="144"/>
        <v>1.2</v>
      </c>
      <c r="M572" s="43">
        <f t="shared" si="144"/>
        <v>1.2</v>
      </c>
      <c r="N572" s="43">
        <f t="shared" si="132"/>
        <v>1.5</v>
      </c>
      <c r="O572" s="23" t="str">
        <f t="shared" si="145"/>
        <v>PDE026649347</v>
      </c>
      <c r="P572" s="51">
        <f>VLOOKUP(C572,MAPPING!$B$24:$G$27,2,0)+(N572-0.5)/0.5*VLOOKUP(C572,MAPPING!$B$24:$G$27,4,0)</f>
        <v>11800</v>
      </c>
      <c r="Q572" s="72">
        <f>VLOOKUP(C572,MAPPING!$B$24:$G$27,6,0)</f>
        <v>3.401757367653961</v>
      </c>
      <c r="R572" s="105">
        <f>Q572*VLOOKUP(C572,MAPPING!$B$24:$H$27,7,0)</f>
        <v>5508.2615999999998</v>
      </c>
      <c r="S572" s="29">
        <f>VLOOKUP(H572,MAPPING!$B$3:$D$12,3,0)</f>
        <v>0</v>
      </c>
      <c r="T572" s="67">
        <f t="shared" si="134"/>
        <v>0</v>
      </c>
      <c r="U572" s="75">
        <v>0</v>
      </c>
      <c r="V572" s="29">
        <f>(J572*VLOOKUP(M572/J572,MAPPING!$B$15:$C$22,2,10))</f>
        <v>0</v>
      </c>
      <c r="W572" s="100">
        <v>0</v>
      </c>
      <c r="X572" s="68">
        <f>IFERROR(IF($M572&lt;6.000001,0,VLOOKUP($M572,할증료!$B:$C,2,1)),0)</f>
        <v>0</v>
      </c>
      <c r="Y572" s="67">
        <v>0</v>
      </c>
      <c r="Z572" s="29">
        <f t="shared" si="133"/>
        <v>17308.261599999998</v>
      </c>
      <c r="AB572" s="1" t="s">
        <v>3261</v>
      </c>
      <c r="AC572" s="1" t="s">
        <v>131</v>
      </c>
      <c r="AD572" s="1" t="s">
        <v>3262</v>
      </c>
      <c r="AE572" s="1" t="s">
        <v>3302</v>
      </c>
      <c r="AF572" s="1" t="s">
        <v>3303</v>
      </c>
      <c r="AG572" s="1" t="s">
        <v>3304</v>
      </c>
      <c r="AH572" s="1">
        <v>8749</v>
      </c>
      <c r="AI572" s="1" t="s">
        <v>47</v>
      </c>
      <c r="AJ572" s="20">
        <v>1</v>
      </c>
      <c r="AK572" s="21">
        <v>0.5</v>
      </c>
      <c r="AL572" s="21">
        <v>1.2</v>
      </c>
      <c r="AM572" s="21">
        <v>1.2</v>
      </c>
      <c r="AN572" s="1" t="s">
        <v>48</v>
      </c>
      <c r="AO572" s="21">
        <v>67.64</v>
      </c>
      <c r="AP572" s="1" t="s">
        <v>49</v>
      </c>
      <c r="AQ572" s="1" t="s">
        <v>49</v>
      </c>
      <c r="AR572" s="1" t="s">
        <v>49</v>
      </c>
      <c r="AS572" s="1" t="s">
        <v>49</v>
      </c>
      <c r="AT572" s="1" t="s">
        <v>49</v>
      </c>
      <c r="AU572" s="1" t="s">
        <v>133</v>
      </c>
      <c r="AV572" s="1" t="s">
        <v>134</v>
      </c>
      <c r="AW572" s="1" t="s">
        <v>3305</v>
      </c>
      <c r="AX572" s="1" t="s">
        <v>47</v>
      </c>
      <c r="AY572" s="1" t="s">
        <v>50</v>
      </c>
      <c r="AZ572" s="1" t="s">
        <v>3306</v>
      </c>
      <c r="BA572" s="1" t="s">
        <v>3307</v>
      </c>
      <c r="BB572" s="1" t="s">
        <v>3307</v>
      </c>
      <c r="BC572" s="1" t="s">
        <v>367</v>
      </c>
      <c r="BD572" s="1" t="s">
        <v>220</v>
      </c>
      <c r="BE572" s="1" t="s">
        <v>135</v>
      </c>
      <c r="BF572" s="1" t="s">
        <v>52</v>
      </c>
      <c r="BG572" s="1" t="s">
        <v>53</v>
      </c>
      <c r="BH572" s="1" t="s">
        <v>47</v>
      </c>
      <c r="BI572" s="1" t="s">
        <v>159</v>
      </c>
    </row>
    <row r="573" spans="2:61" x14ac:dyDescent="0.25">
      <c r="B573" s="16">
        <f t="shared" si="135"/>
        <v>569</v>
      </c>
      <c r="C573" s="16" t="str">
        <f t="shared" si="136"/>
        <v>FRA</v>
      </c>
      <c r="D573" s="16" t="str">
        <f t="shared" si="137"/>
        <v>2025-08-22</v>
      </c>
      <c r="E573" s="16" t="str">
        <f t="shared" si="138"/>
        <v>18050214942</v>
      </c>
      <c r="F573" s="16" t="str">
        <f t="shared" si="139"/>
        <v>PDE026649317</v>
      </c>
      <c r="G573" s="16" t="str">
        <f t="shared" si="140"/>
        <v>김영진</v>
      </c>
      <c r="H573" s="16" t="str">
        <f t="shared" si="131"/>
        <v>간이(Simple)</v>
      </c>
      <c r="I573" s="16">
        <f t="shared" si="141"/>
        <v>211.3</v>
      </c>
      <c r="J573" s="16">
        <f t="shared" si="142"/>
        <v>1</v>
      </c>
      <c r="K573" s="43">
        <f t="shared" si="143"/>
        <v>1.5</v>
      </c>
      <c r="L573" s="43">
        <f t="shared" si="144"/>
        <v>2.2999999999999998</v>
      </c>
      <c r="M573" s="43">
        <f t="shared" si="144"/>
        <v>2.2999999999999998</v>
      </c>
      <c r="N573" s="43">
        <f t="shared" si="132"/>
        <v>2.5</v>
      </c>
      <c r="O573" s="23" t="str">
        <f t="shared" si="145"/>
        <v>PDE026649317</v>
      </c>
      <c r="P573" s="51">
        <f>VLOOKUP(C573,MAPPING!$B$24:$G$27,2,0)+(N573-0.5)/0.5*VLOOKUP(C573,MAPPING!$B$24:$G$27,4,0)</f>
        <v>16700</v>
      </c>
      <c r="Q573" s="72">
        <f>VLOOKUP(C573,MAPPING!$B$24:$G$27,6,0)</f>
        <v>3.401757367653961</v>
      </c>
      <c r="R573" s="105">
        <f>Q573*VLOOKUP(C573,MAPPING!$B$24:$H$27,7,0)</f>
        <v>5508.2615999999998</v>
      </c>
      <c r="S573" s="29">
        <f>VLOOKUP(H573,MAPPING!$B$3:$D$12,3,0)</f>
        <v>1100</v>
      </c>
      <c r="T573" s="67">
        <f t="shared" si="134"/>
        <v>0</v>
      </c>
      <c r="U573" s="75">
        <v>0</v>
      </c>
      <c r="V573" s="29">
        <f>(J573*VLOOKUP(M573/J573,MAPPING!$B$15:$C$22,2,10))</f>
        <v>550</v>
      </c>
      <c r="W573" s="100">
        <v>0</v>
      </c>
      <c r="X573" s="68">
        <f>IFERROR(IF($M573&lt;6.000001,0,VLOOKUP($M573,할증료!$B:$C,2,1)),0)</f>
        <v>0</v>
      </c>
      <c r="Y573" s="67">
        <v>0</v>
      </c>
      <c r="Z573" s="29">
        <f t="shared" si="133"/>
        <v>23858.261599999998</v>
      </c>
      <c r="AB573" s="1" t="s">
        <v>3261</v>
      </c>
      <c r="AC573" s="1" t="s">
        <v>131</v>
      </c>
      <c r="AD573" s="1" t="s">
        <v>3262</v>
      </c>
      <c r="AE573" s="1" t="s">
        <v>3308</v>
      </c>
      <c r="AF573" s="1" t="s">
        <v>318</v>
      </c>
      <c r="AG573" s="1" t="s">
        <v>3309</v>
      </c>
      <c r="AH573" s="1">
        <v>32955</v>
      </c>
      <c r="AI573" s="1" t="s">
        <v>47</v>
      </c>
      <c r="AJ573" s="20">
        <v>1</v>
      </c>
      <c r="AK573" s="21">
        <v>1.5</v>
      </c>
      <c r="AL573" s="21">
        <v>2.2999999999999998</v>
      </c>
      <c r="AM573" s="21">
        <v>2.2999999999999998</v>
      </c>
      <c r="AN573" s="1" t="s">
        <v>56</v>
      </c>
      <c r="AO573" s="21">
        <v>211.3</v>
      </c>
      <c r="AP573" s="1" t="s">
        <v>49</v>
      </c>
      <c r="AQ573" s="1" t="s">
        <v>49</v>
      </c>
      <c r="AR573" s="1" t="s">
        <v>49</v>
      </c>
      <c r="AS573" s="1" t="s">
        <v>49</v>
      </c>
      <c r="AT573" s="1" t="s">
        <v>49</v>
      </c>
      <c r="AU573" s="1" t="s">
        <v>133</v>
      </c>
      <c r="AV573" s="1" t="s">
        <v>134</v>
      </c>
      <c r="AW573" s="1" t="s">
        <v>3310</v>
      </c>
      <c r="AX573" s="1" t="s">
        <v>47</v>
      </c>
      <c r="AY573" s="1" t="s">
        <v>50</v>
      </c>
      <c r="AZ573" s="1" t="s">
        <v>3311</v>
      </c>
      <c r="BA573" s="1" t="s">
        <v>3312</v>
      </c>
      <c r="BB573" s="1" t="s">
        <v>3312</v>
      </c>
      <c r="BC573" s="1" t="s">
        <v>367</v>
      </c>
      <c r="BD573" s="1" t="s">
        <v>220</v>
      </c>
      <c r="BE573" s="1" t="s">
        <v>135</v>
      </c>
      <c r="BF573" s="1" t="s">
        <v>52</v>
      </c>
      <c r="BG573" s="1" t="s">
        <v>53</v>
      </c>
      <c r="BH573" s="1" t="s">
        <v>47</v>
      </c>
      <c r="BI573" s="1" t="s">
        <v>159</v>
      </c>
    </row>
    <row r="574" spans="2:61" x14ac:dyDescent="0.25">
      <c r="B574" s="16">
        <f t="shared" si="135"/>
        <v>570</v>
      </c>
      <c r="C574" s="16" t="str">
        <f t="shared" si="136"/>
        <v>FRA</v>
      </c>
      <c r="D574" s="16" t="str">
        <f t="shared" si="137"/>
        <v>2025-08-22</v>
      </c>
      <c r="E574" s="16" t="str">
        <f t="shared" si="138"/>
        <v>18050214942</v>
      </c>
      <c r="F574" s="16" t="str">
        <f t="shared" si="139"/>
        <v>PDE026649292</v>
      </c>
      <c r="G574" s="16" t="str">
        <f t="shared" si="140"/>
        <v>장나윤</v>
      </c>
      <c r="H574" s="16" t="str">
        <f t="shared" si="131"/>
        <v>목록(Manifest)</v>
      </c>
      <c r="I574" s="16">
        <f t="shared" si="141"/>
        <v>130.03</v>
      </c>
      <c r="J574" s="16">
        <f t="shared" si="142"/>
        <v>1</v>
      </c>
      <c r="K574" s="43">
        <f t="shared" si="143"/>
        <v>1.5</v>
      </c>
      <c r="L574" s="43">
        <f t="shared" si="144"/>
        <v>1</v>
      </c>
      <c r="M574" s="43">
        <f t="shared" si="144"/>
        <v>1.5</v>
      </c>
      <c r="N574" s="43">
        <f t="shared" si="132"/>
        <v>1.5</v>
      </c>
      <c r="O574" s="23" t="str">
        <f t="shared" si="145"/>
        <v>PDE026649292</v>
      </c>
      <c r="P574" s="51">
        <f>VLOOKUP(C574,MAPPING!$B$24:$G$27,2,0)+(N574-0.5)/0.5*VLOOKUP(C574,MAPPING!$B$24:$G$27,4,0)</f>
        <v>11800</v>
      </c>
      <c r="Q574" s="72">
        <f>VLOOKUP(C574,MAPPING!$B$24:$G$27,6,0)</f>
        <v>3.401757367653961</v>
      </c>
      <c r="R574" s="105">
        <f>Q574*VLOOKUP(C574,MAPPING!$B$24:$H$27,7,0)</f>
        <v>5508.2615999999998</v>
      </c>
      <c r="S574" s="29">
        <f>VLOOKUP(H574,MAPPING!$B$3:$D$12,3,0)</f>
        <v>0</v>
      </c>
      <c r="T574" s="67">
        <f t="shared" si="134"/>
        <v>0</v>
      </c>
      <c r="U574" s="75">
        <v>0</v>
      </c>
      <c r="V574" s="29">
        <f>(J574*VLOOKUP(M574/J574,MAPPING!$B$15:$C$22,2,10))</f>
        <v>0</v>
      </c>
      <c r="W574" s="100">
        <v>0</v>
      </c>
      <c r="X574" s="68">
        <f>IFERROR(IF($M574&lt;6.000001,0,VLOOKUP($M574,할증료!$B:$C,2,1)),0)</f>
        <v>0</v>
      </c>
      <c r="Y574" s="67">
        <v>0</v>
      </c>
      <c r="Z574" s="29">
        <f t="shared" si="133"/>
        <v>17308.261599999998</v>
      </c>
      <c r="AB574" s="1" t="s">
        <v>3261</v>
      </c>
      <c r="AC574" s="1" t="s">
        <v>131</v>
      </c>
      <c r="AD574" s="1" t="s">
        <v>3262</v>
      </c>
      <c r="AE574" s="1" t="s">
        <v>3313</v>
      </c>
      <c r="AF574" s="1" t="s">
        <v>389</v>
      </c>
      <c r="AG574" s="1" t="s">
        <v>390</v>
      </c>
      <c r="AH574" s="1">
        <v>5502</v>
      </c>
      <c r="AI574" s="1" t="s">
        <v>47</v>
      </c>
      <c r="AJ574" s="20">
        <v>1</v>
      </c>
      <c r="AK574" s="21">
        <v>1.5</v>
      </c>
      <c r="AL574" s="21">
        <v>1</v>
      </c>
      <c r="AM574" s="21">
        <v>1.5</v>
      </c>
      <c r="AN574" s="1" t="s">
        <v>48</v>
      </c>
      <c r="AO574" s="21">
        <v>130.03</v>
      </c>
      <c r="AP574" s="1" t="s">
        <v>49</v>
      </c>
      <c r="AQ574" s="1" t="s">
        <v>49</v>
      </c>
      <c r="AR574" s="1" t="s">
        <v>49</v>
      </c>
      <c r="AS574" s="1" t="s">
        <v>49</v>
      </c>
      <c r="AT574" s="1" t="s">
        <v>49</v>
      </c>
      <c r="AU574" s="1" t="s">
        <v>133</v>
      </c>
      <c r="AV574" s="1" t="s">
        <v>134</v>
      </c>
      <c r="AW574" s="1" t="s">
        <v>3314</v>
      </c>
      <c r="AX574" s="1" t="s">
        <v>47</v>
      </c>
      <c r="AY574" s="1" t="s">
        <v>50</v>
      </c>
      <c r="AZ574" s="1" t="s">
        <v>3315</v>
      </c>
      <c r="BA574" s="1" t="s">
        <v>3316</v>
      </c>
      <c r="BB574" s="1" t="s">
        <v>3316</v>
      </c>
      <c r="BC574" s="1" t="s">
        <v>367</v>
      </c>
      <c r="BD574" s="1" t="s">
        <v>220</v>
      </c>
      <c r="BE574" s="1" t="s">
        <v>135</v>
      </c>
      <c r="BF574" s="1" t="s">
        <v>52</v>
      </c>
      <c r="BG574" s="1" t="s">
        <v>53</v>
      </c>
      <c r="BH574" s="1" t="s">
        <v>47</v>
      </c>
      <c r="BI574" s="1" t="s">
        <v>159</v>
      </c>
    </row>
    <row r="575" spans="2:61" x14ac:dyDescent="0.25">
      <c r="B575" s="16">
        <f t="shared" si="135"/>
        <v>571</v>
      </c>
      <c r="C575" s="16" t="str">
        <f t="shared" si="136"/>
        <v>FRA</v>
      </c>
      <c r="D575" s="16" t="str">
        <f t="shared" si="137"/>
        <v>2025-08-22</v>
      </c>
      <c r="E575" s="16" t="str">
        <f t="shared" si="138"/>
        <v>18050214942</v>
      </c>
      <c r="F575" s="16" t="str">
        <f t="shared" si="139"/>
        <v>PDE026649355</v>
      </c>
      <c r="G575" s="16" t="str">
        <f t="shared" si="140"/>
        <v>장성진</v>
      </c>
      <c r="H575" s="16" t="str">
        <f t="shared" si="131"/>
        <v>목록(Manifest)</v>
      </c>
      <c r="I575" s="16">
        <f t="shared" si="141"/>
        <v>124.2</v>
      </c>
      <c r="J575" s="16">
        <f t="shared" si="142"/>
        <v>1</v>
      </c>
      <c r="K575" s="43">
        <f t="shared" si="143"/>
        <v>1</v>
      </c>
      <c r="L575" s="43">
        <f t="shared" si="144"/>
        <v>0.5</v>
      </c>
      <c r="M575" s="43">
        <f t="shared" si="144"/>
        <v>1</v>
      </c>
      <c r="N575" s="43">
        <f t="shared" si="132"/>
        <v>1</v>
      </c>
      <c r="O575" s="23" t="str">
        <f t="shared" si="145"/>
        <v>PDE026649355</v>
      </c>
      <c r="P575" s="51">
        <f>VLOOKUP(C575,MAPPING!$B$24:$G$27,2,0)+(N575-0.5)/0.5*VLOOKUP(C575,MAPPING!$B$24:$G$27,4,0)</f>
        <v>9350</v>
      </c>
      <c r="Q575" s="72">
        <f>VLOOKUP(C575,MAPPING!$B$24:$G$27,6,0)</f>
        <v>3.401757367653961</v>
      </c>
      <c r="R575" s="105">
        <f>Q575*VLOOKUP(C575,MAPPING!$B$24:$H$27,7,0)</f>
        <v>5508.2615999999998</v>
      </c>
      <c r="S575" s="29">
        <f>VLOOKUP(H575,MAPPING!$B$3:$D$12,3,0)</f>
        <v>0</v>
      </c>
      <c r="T575" s="67">
        <f t="shared" si="134"/>
        <v>0</v>
      </c>
      <c r="U575" s="75">
        <v>0</v>
      </c>
      <c r="V575" s="29">
        <f>(J575*VLOOKUP(M575/J575,MAPPING!$B$15:$C$22,2,10))</f>
        <v>0</v>
      </c>
      <c r="W575" s="100">
        <v>0</v>
      </c>
      <c r="X575" s="68">
        <f>IFERROR(IF($M575&lt;6.000001,0,VLOOKUP($M575,할증료!$B:$C,2,1)),0)</f>
        <v>0</v>
      </c>
      <c r="Y575" s="67">
        <v>0</v>
      </c>
      <c r="Z575" s="29">
        <f t="shared" si="133"/>
        <v>14858.2616</v>
      </c>
      <c r="AB575" s="1" t="s">
        <v>3261</v>
      </c>
      <c r="AC575" s="1" t="s">
        <v>131</v>
      </c>
      <c r="AD575" s="1" t="s">
        <v>3262</v>
      </c>
      <c r="AE575" s="1" t="s">
        <v>3317</v>
      </c>
      <c r="AF575" s="1" t="s">
        <v>393</v>
      </c>
      <c r="AG575" s="1" t="s">
        <v>394</v>
      </c>
      <c r="AH575" s="1">
        <v>35250</v>
      </c>
      <c r="AI575" s="1" t="s">
        <v>47</v>
      </c>
      <c r="AJ575" s="20">
        <v>1</v>
      </c>
      <c r="AK575" s="21">
        <v>1</v>
      </c>
      <c r="AL575" s="21">
        <v>0.5</v>
      </c>
      <c r="AM575" s="21">
        <v>1</v>
      </c>
      <c r="AN575" s="1" t="s">
        <v>48</v>
      </c>
      <c r="AO575" s="21">
        <v>124.2</v>
      </c>
      <c r="AP575" s="1" t="s">
        <v>49</v>
      </c>
      <c r="AQ575" s="1" t="s">
        <v>49</v>
      </c>
      <c r="AR575" s="1" t="s">
        <v>49</v>
      </c>
      <c r="AS575" s="1" t="s">
        <v>49</v>
      </c>
      <c r="AT575" s="1" t="s">
        <v>49</v>
      </c>
      <c r="AU575" s="1" t="s">
        <v>133</v>
      </c>
      <c r="AV575" s="1" t="s">
        <v>134</v>
      </c>
      <c r="AW575" s="1" t="s">
        <v>3318</v>
      </c>
      <c r="AX575" s="1" t="s">
        <v>47</v>
      </c>
      <c r="AY575" s="1" t="s">
        <v>50</v>
      </c>
      <c r="AZ575" s="1" t="s">
        <v>3319</v>
      </c>
      <c r="BA575" s="1" t="s">
        <v>3320</v>
      </c>
      <c r="BB575" s="1" t="s">
        <v>3320</v>
      </c>
      <c r="BC575" s="1" t="s">
        <v>367</v>
      </c>
      <c r="BD575" s="1" t="s">
        <v>220</v>
      </c>
      <c r="BE575" s="1" t="s">
        <v>135</v>
      </c>
      <c r="BF575" s="1" t="s">
        <v>52</v>
      </c>
      <c r="BG575" s="1" t="s">
        <v>53</v>
      </c>
      <c r="BH575" s="1" t="s">
        <v>47</v>
      </c>
      <c r="BI575" s="1" t="s">
        <v>159</v>
      </c>
    </row>
    <row r="576" spans="2:61" x14ac:dyDescent="0.25">
      <c r="B576" s="16">
        <f t="shared" si="135"/>
        <v>572</v>
      </c>
      <c r="C576" s="16" t="str">
        <f t="shared" si="136"/>
        <v>CDG</v>
      </c>
      <c r="D576" s="16" t="str">
        <f t="shared" si="137"/>
        <v>2025-08-23</v>
      </c>
      <c r="E576" s="16" t="str">
        <f t="shared" si="138"/>
        <v>18042697174</v>
      </c>
      <c r="F576" s="16" t="str">
        <f t="shared" si="139"/>
        <v>PFR027987286</v>
      </c>
      <c r="G576" s="16" t="str">
        <f t="shared" si="140"/>
        <v>김남훈</v>
      </c>
      <c r="H576" s="16" t="str">
        <f t="shared" si="131"/>
        <v>목록(Manifest)</v>
      </c>
      <c r="I576" s="16">
        <f t="shared" si="141"/>
        <v>46.65</v>
      </c>
      <c r="J576" s="16">
        <f t="shared" si="142"/>
        <v>1</v>
      </c>
      <c r="K576" s="43">
        <f t="shared" si="143"/>
        <v>1</v>
      </c>
      <c r="L576" s="43">
        <f t="shared" si="144"/>
        <v>1.5</v>
      </c>
      <c r="M576" s="43">
        <f t="shared" si="144"/>
        <v>1.5</v>
      </c>
      <c r="N576" s="43">
        <f t="shared" si="132"/>
        <v>1.5</v>
      </c>
      <c r="O576" s="23" t="str">
        <f t="shared" si="145"/>
        <v>PFR027987286</v>
      </c>
      <c r="P576" s="51">
        <f>VLOOKUP(C576,MAPPING!$B$24:$G$27,2,0)+(N576-0.5)/0.5*VLOOKUP(C576,MAPPING!$B$24:$G$27,4,0)</f>
        <v>0</v>
      </c>
      <c r="Q576" s="72">
        <f>VLOOKUP(C576,MAPPING!$B$24:$G$27,6,0)</f>
        <v>3350</v>
      </c>
      <c r="R576" s="105">
        <f>Q576*VLOOKUP(C576,MAPPING!$B$24:$H$27,7,0)</f>
        <v>3350</v>
      </c>
      <c r="S576" s="29">
        <f>VLOOKUP(H576,MAPPING!$B$3:$D$12,3,0)</f>
        <v>0</v>
      </c>
      <c r="T576" s="67">
        <f t="shared" si="134"/>
        <v>0</v>
      </c>
      <c r="U576" s="75">
        <v>0</v>
      </c>
      <c r="V576" s="29">
        <f>(J576*VLOOKUP(M576/J576,MAPPING!$B$15:$C$22,2,10))</f>
        <v>0</v>
      </c>
      <c r="W576" s="100">
        <v>0</v>
      </c>
      <c r="X576" s="68">
        <f>IFERROR(IF($M576&lt;6.000001,0,VLOOKUP($M576,할증료!$B:$C,2,1)),0)</f>
        <v>0</v>
      </c>
      <c r="Y576" s="67">
        <v>0</v>
      </c>
      <c r="Z576" s="29">
        <f t="shared" si="133"/>
        <v>3350</v>
      </c>
      <c r="AB576" s="1" t="s">
        <v>3321</v>
      </c>
      <c r="AC576" s="1" t="s">
        <v>142</v>
      </c>
      <c r="AD576" s="1" t="s">
        <v>3322</v>
      </c>
      <c r="AE576" s="1" t="s">
        <v>3323</v>
      </c>
      <c r="AF576" s="1" t="s">
        <v>231</v>
      </c>
      <c r="AG576" s="1" t="s">
        <v>232</v>
      </c>
      <c r="AH576" s="1">
        <v>48548</v>
      </c>
      <c r="AI576" s="1" t="s">
        <v>47</v>
      </c>
      <c r="AJ576" s="20">
        <v>1</v>
      </c>
      <c r="AK576" s="21">
        <v>1</v>
      </c>
      <c r="AL576" s="21">
        <v>1.5</v>
      </c>
      <c r="AM576" s="21">
        <v>1.5</v>
      </c>
      <c r="AN576" s="1" t="s">
        <v>48</v>
      </c>
      <c r="AO576" s="21">
        <v>46.65</v>
      </c>
      <c r="AP576" s="1" t="s">
        <v>49</v>
      </c>
      <c r="AQ576" s="1" t="s">
        <v>49</v>
      </c>
      <c r="AR576" s="1" t="s">
        <v>49</v>
      </c>
      <c r="AS576" s="1" t="s">
        <v>49</v>
      </c>
      <c r="AT576" s="1" t="s">
        <v>49</v>
      </c>
      <c r="AU576" s="1" t="s">
        <v>143</v>
      </c>
      <c r="AV576" s="1" t="s">
        <v>144</v>
      </c>
      <c r="AW576" s="1" t="s">
        <v>262</v>
      </c>
      <c r="AX576" s="1" t="s">
        <v>47</v>
      </c>
      <c r="AY576" s="1" t="s">
        <v>50</v>
      </c>
      <c r="AZ576" s="1" t="s">
        <v>3324</v>
      </c>
      <c r="BA576" s="1" t="s">
        <v>3325</v>
      </c>
      <c r="BB576" s="1" t="s">
        <v>3325</v>
      </c>
      <c r="BC576" s="1" t="s">
        <v>145</v>
      </c>
      <c r="BD576" s="1" t="s">
        <v>47</v>
      </c>
      <c r="BE576" s="1" t="s">
        <v>146</v>
      </c>
      <c r="BF576" s="1" t="s">
        <v>52</v>
      </c>
      <c r="BG576" s="1" t="s">
        <v>53</v>
      </c>
      <c r="BH576" s="1" t="s">
        <v>47</v>
      </c>
      <c r="BI576" s="1" t="s">
        <v>159</v>
      </c>
    </row>
    <row r="577" spans="2:61" x14ac:dyDescent="0.25">
      <c r="B577" s="16">
        <f t="shared" si="135"/>
        <v>573</v>
      </c>
      <c r="C577" s="16" t="str">
        <f t="shared" si="136"/>
        <v>CDG</v>
      </c>
      <c r="D577" s="16" t="str">
        <f t="shared" si="137"/>
        <v>2025-08-23</v>
      </c>
      <c r="E577" s="16" t="str">
        <f t="shared" si="138"/>
        <v>18042697174</v>
      </c>
      <c r="F577" s="16" t="str">
        <f t="shared" si="139"/>
        <v>PFR027987350</v>
      </c>
      <c r="G577" s="16" t="str">
        <f t="shared" si="140"/>
        <v>정지민</v>
      </c>
      <c r="H577" s="16" t="str">
        <f t="shared" si="131"/>
        <v>목록(Manifest)</v>
      </c>
      <c r="I577" s="16">
        <f t="shared" si="141"/>
        <v>41.96</v>
      </c>
      <c r="J577" s="16">
        <f t="shared" si="142"/>
        <v>1</v>
      </c>
      <c r="K577" s="43">
        <f t="shared" si="143"/>
        <v>1</v>
      </c>
      <c r="L577" s="43">
        <f t="shared" si="144"/>
        <v>1.9</v>
      </c>
      <c r="M577" s="43">
        <f t="shared" si="144"/>
        <v>1.9</v>
      </c>
      <c r="N577" s="43">
        <f t="shared" si="132"/>
        <v>2</v>
      </c>
      <c r="O577" s="23" t="str">
        <f t="shared" si="145"/>
        <v>PFR027987350</v>
      </c>
      <c r="P577" s="51">
        <f>VLOOKUP(C577,MAPPING!$B$24:$G$27,2,0)+(N577-0.5)/0.5*VLOOKUP(C577,MAPPING!$B$24:$G$27,4,0)</f>
        <v>0</v>
      </c>
      <c r="Q577" s="72">
        <f>VLOOKUP(C577,MAPPING!$B$24:$G$27,6,0)</f>
        <v>3350</v>
      </c>
      <c r="R577" s="105">
        <f>Q577*VLOOKUP(C577,MAPPING!$B$24:$H$27,7,0)</f>
        <v>3350</v>
      </c>
      <c r="S577" s="29">
        <f>VLOOKUP(H577,MAPPING!$B$3:$D$12,3,0)</f>
        <v>0</v>
      </c>
      <c r="T577" s="67">
        <f t="shared" si="134"/>
        <v>0</v>
      </c>
      <c r="U577" s="75">
        <v>0</v>
      </c>
      <c r="V577" s="29">
        <f>(J577*VLOOKUP(M577/J577,MAPPING!$B$15:$C$22,2,10))</f>
        <v>0</v>
      </c>
      <c r="W577" s="100">
        <v>0</v>
      </c>
      <c r="X577" s="68">
        <f>IFERROR(IF($M577&lt;6.000001,0,VLOOKUP($M577,할증료!$B:$C,2,1)),0)</f>
        <v>0</v>
      </c>
      <c r="Y577" s="67">
        <v>0</v>
      </c>
      <c r="Z577" s="29">
        <f t="shared" si="133"/>
        <v>3350</v>
      </c>
      <c r="AB577" s="1" t="s">
        <v>3321</v>
      </c>
      <c r="AC577" s="1" t="s">
        <v>142</v>
      </c>
      <c r="AD577" s="1" t="s">
        <v>3322</v>
      </c>
      <c r="AE577" s="1" t="s">
        <v>3326</v>
      </c>
      <c r="AF577" s="1" t="s">
        <v>3327</v>
      </c>
      <c r="AG577" s="1" t="s">
        <v>3328</v>
      </c>
      <c r="AH577" s="1">
        <v>57624</v>
      </c>
      <c r="AI577" s="1" t="s">
        <v>47</v>
      </c>
      <c r="AJ577" s="20">
        <v>1</v>
      </c>
      <c r="AK577" s="21">
        <v>1</v>
      </c>
      <c r="AL577" s="21">
        <v>1.9</v>
      </c>
      <c r="AM577" s="21">
        <v>1.9</v>
      </c>
      <c r="AN577" s="1" t="s">
        <v>48</v>
      </c>
      <c r="AO577" s="21">
        <v>41.96</v>
      </c>
      <c r="AP577" s="1" t="s">
        <v>49</v>
      </c>
      <c r="AQ577" s="1" t="s">
        <v>49</v>
      </c>
      <c r="AR577" s="1" t="s">
        <v>49</v>
      </c>
      <c r="AS577" s="1" t="s">
        <v>49</v>
      </c>
      <c r="AT577" s="1" t="s">
        <v>49</v>
      </c>
      <c r="AU577" s="1" t="s">
        <v>143</v>
      </c>
      <c r="AV577" s="1" t="s">
        <v>144</v>
      </c>
      <c r="AW577" s="1" t="s">
        <v>3329</v>
      </c>
      <c r="AX577" s="1" t="s">
        <v>47</v>
      </c>
      <c r="AY577" s="1" t="s">
        <v>50</v>
      </c>
      <c r="AZ577" s="1" t="s">
        <v>3330</v>
      </c>
      <c r="BA577" s="1" t="s">
        <v>3331</v>
      </c>
      <c r="BB577" s="1" t="s">
        <v>3331</v>
      </c>
      <c r="BC577" s="1" t="s">
        <v>145</v>
      </c>
      <c r="BD577" s="1" t="s">
        <v>47</v>
      </c>
      <c r="BE577" s="1" t="s">
        <v>146</v>
      </c>
      <c r="BF577" s="1" t="s">
        <v>52</v>
      </c>
      <c r="BG577" s="1" t="s">
        <v>53</v>
      </c>
      <c r="BH577" s="1" t="s">
        <v>47</v>
      </c>
      <c r="BI577" s="1" t="s">
        <v>159</v>
      </c>
    </row>
    <row r="578" spans="2:61" x14ac:dyDescent="0.25">
      <c r="B578" s="16">
        <f t="shared" si="135"/>
        <v>574</v>
      </c>
      <c r="C578" s="16" t="str">
        <f t="shared" si="136"/>
        <v>CDG</v>
      </c>
      <c r="D578" s="16" t="str">
        <f t="shared" si="137"/>
        <v>2025-08-23</v>
      </c>
      <c r="E578" s="16" t="str">
        <f t="shared" si="138"/>
        <v>18042697174</v>
      </c>
      <c r="F578" s="16" t="str">
        <f t="shared" si="139"/>
        <v>PFR027987296</v>
      </c>
      <c r="G578" s="16" t="str">
        <f t="shared" si="140"/>
        <v>김남훈</v>
      </c>
      <c r="H578" s="16" t="str">
        <f t="shared" si="131"/>
        <v>목록(Manifest)</v>
      </c>
      <c r="I578" s="16">
        <f t="shared" si="141"/>
        <v>93.29</v>
      </c>
      <c r="J578" s="16">
        <f t="shared" si="142"/>
        <v>1</v>
      </c>
      <c r="K578" s="43">
        <f t="shared" si="143"/>
        <v>2.5</v>
      </c>
      <c r="L578" s="43">
        <f t="shared" si="144"/>
        <v>2</v>
      </c>
      <c r="M578" s="43">
        <f t="shared" si="144"/>
        <v>2.5</v>
      </c>
      <c r="N578" s="43">
        <f t="shared" si="132"/>
        <v>2.5</v>
      </c>
      <c r="O578" s="23" t="str">
        <f t="shared" si="145"/>
        <v>PFR027987296</v>
      </c>
      <c r="P578" s="51">
        <f>VLOOKUP(C578,MAPPING!$B$24:$G$27,2,0)+(N578-0.5)/0.5*VLOOKUP(C578,MAPPING!$B$24:$G$27,4,0)</f>
        <v>0</v>
      </c>
      <c r="Q578" s="72">
        <f>VLOOKUP(C578,MAPPING!$B$24:$G$27,6,0)</f>
        <v>3350</v>
      </c>
      <c r="R578" s="105">
        <f>Q578*VLOOKUP(C578,MAPPING!$B$24:$H$27,7,0)</f>
        <v>3350</v>
      </c>
      <c r="S578" s="29">
        <f>VLOOKUP(H578,MAPPING!$B$3:$D$12,3,0)</f>
        <v>0</v>
      </c>
      <c r="T578" s="67">
        <f t="shared" si="134"/>
        <v>0</v>
      </c>
      <c r="U578" s="75">
        <v>0</v>
      </c>
      <c r="V578" s="29">
        <f>(J578*VLOOKUP(M578/J578,MAPPING!$B$15:$C$22,2,10))</f>
        <v>550</v>
      </c>
      <c r="W578" s="100">
        <v>0</v>
      </c>
      <c r="X578" s="68">
        <f>IFERROR(IF($M578&lt;6.000001,0,VLOOKUP($M578,할증료!$B:$C,2,1)),0)</f>
        <v>0</v>
      </c>
      <c r="Y578" s="67">
        <v>0</v>
      </c>
      <c r="Z578" s="29">
        <f t="shared" si="133"/>
        <v>3900</v>
      </c>
      <c r="AB578" s="1" t="s">
        <v>3321</v>
      </c>
      <c r="AC578" s="1" t="s">
        <v>142</v>
      </c>
      <c r="AD578" s="1" t="s">
        <v>3322</v>
      </c>
      <c r="AE578" s="1" t="s">
        <v>3332</v>
      </c>
      <c r="AF578" s="1" t="s">
        <v>231</v>
      </c>
      <c r="AG578" s="1" t="s">
        <v>232</v>
      </c>
      <c r="AH578" s="1">
        <v>48548</v>
      </c>
      <c r="AI578" s="1" t="s">
        <v>47</v>
      </c>
      <c r="AJ578" s="20">
        <v>1</v>
      </c>
      <c r="AK578" s="21">
        <v>2.5</v>
      </c>
      <c r="AL578" s="21">
        <v>2</v>
      </c>
      <c r="AM578" s="21">
        <v>2.5</v>
      </c>
      <c r="AN578" s="1" t="s">
        <v>48</v>
      </c>
      <c r="AO578" s="21">
        <v>93.29</v>
      </c>
      <c r="AP578" s="1" t="s">
        <v>49</v>
      </c>
      <c r="AQ578" s="1" t="s">
        <v>49</v>
      </c>
      <c r="AR578" s="1" t="s">
        <v>49</v>
      </c>
      <c r="AS578" s="1" t="s">
        <v>49</v>
      </c>
      <c r="AT578" s="1" t="s">
        <v>49</v>
      </c>
      <c r="AU578" s="1" t="s">
        <v>143</v>
      </c>
      <c r="AV578" s="1" t="s">
        <v>144</v>
      </c>
      <c r="AW578" s="1" t="s">
        <v>262</v>
      </c>
      <c r="AX578" s="1" t="s">
        <v>47</v>
      </c>
      <c r="AY578" s="1" t="s">
        <v>50</v>
      </c>
      <c r="AZ578" s="1" t="s">
        <v>3333</v>
      </c>
      <c r="BA578" s="1" t="s">
        <v>3334</v>
      </c>
      <c r="BB578" s="1" t="s">
        <v>3334</v>
      </c>
      <c r="BC578" s="1" t="s">
        <v>145</v>
      </c>
      <c r="BD578" s="1" t="s">
        <v>47</v>
      </c>
      <c r="BE578" s="1" t="s">
        <v>146</v>
      </c>
      <c r="BF578" s="1" t="s">
        <v>52</v>
      </c>
      <c r="BG578" s="1" t="s">
        <v>53</v>
      </c>
      <c r="BH578" s="1" t="s">
        <v>47</v>
      </c>
      <c r="BI578" s="1" t="s">
        <v>159</v>
      </c>
    </row>
    <row r="579" spans="2:61" x14ac:dyDescent="0.25">
      <c r="B579" s="16">
        <f t="shared" si="135"/>
        <v>575</v>
      </c>
      <c r="C579" s="16" t="str">
        <f t="shared" si="136"/>
        <v>CDG</v>
      </c>
      <c r="D579" s="16" t="str">
        <f t="shared" si="137"/>
        <v>2025-08-23</v>
      </c>
      <c r="E579" s="16" t="str">
        <f t="shared" si="138"/>
        <v>18042697174</v>
      </c>
      <c r="F579" s="16" t="str">
        <f t="shared" si="139"/>
        <v>PFR027987282</v>
      </c>
      <c r="G579" s="16" t="str">
        <f t="shared" si="140"/>
        <v>이원규</v>
      </c>
      <c r="H579" s="16" t="str">
        <f t="shared" si="131"/>
        <v>간이(Simple)</v>
      </c>
      <c r="I579" s="16">
        <f t="shared" si="141"/>
        <v>166.53</v>
      </c>
      <c r="J579" s="16">
        <f t="shared" si="142"/>
        <v>1</v>
      </c>
      <c r="K579" s="43">
        <f t="shared" si="143"/>
        <v>0.5</v>
      </c>
      <c r="L579" s="43">
        <f t="shared" si="144"/>
        <v>0.5</v>
      </c>
      <c r="M579" s="43">
        <f t="shared" si="144"/>
        <v>0.5</v>
      </c>
      <c r="N579" s="43">
        <f t="shared" si="132"/>
        <v>0.5</v>
      </c>
      <c r="O579" s="23" t="str">
        <f t="shared" si="145"/>
        <v>PFR027987282</v>
      </c>
      <c r="P579" s="51">
        <f>VLOOKUP(C579,MAPPING!$B$24:$G$27,2,0)+(N579-0.5)/0.5*VLOOKUP(C579,MAPPING!$B$24:$G$27,4,0)</f>
        <v>0</v>
      </c>
      <c r="Q579" s="72">
        <f>VLOOKUP(C579,MAPPING!$B$24:$G$27,6,0)</f>
        <v>3350</v>
      </c>
      <c r="R579" s="105">
        <f>Q579*VLOOKUP(C579,MAPPING!$B$24:$H$27,7,0)</f>
        <v>3350</v>
      </c>
      <c r="S579" s="29">
        <f>VLOOKUP(H579,MAPPING!$B$3:$D$12,3,0)</f>
        <v>1100</v>
      </c>
      <c r="T579" s="67">
        <f t="shared" si="134"/>
        <v>0</v>
      </c>
      <c r="U579" s="75">
        <v>0</v>
      </c>
      <c r="V579" s="29">
        <f>(J579*VLOOKUP(M579/J579,MAPPING!$B$15:$C$22,2,10))</f>
        <v>0</v>
      </c>
      <c r="W579" s="100">
        <v>0</v>
      </c>
      <c r="X579" s="68">
        <f>IFERROR(IF($M579&lt;6.000001,0,VLOOKUP($M579,할증료!$B:$C,2,1)),0)</f>
        <v>0</v>
      </c>
      <c r="Y579" s="67">
        <v>0</v>
      </c>
      <c r="Z579" s="29">
        <f t="shared" si="133"/>
        <v>4450</v>
      </c>
      <c r="AB579" s="1" t="s">
        <v>3321</v>
      </c>
      <c r="AC579" s="1" t="s">
        <v>142</v>
      </c>
      <c r="AD579" s="1" t="s">
        <v>3322</v>
      </c>
      <c r="AE579" s="1" t="s">
        <v>3335</v>
      </c>
      <c r="AF579" s="1" t="s">
        <v>449</v>
      </c>
      <c r="AG579" s="1" t="s">
        <v>450</v>
      </c>
      <c r="AH579" s="1">
        <v>2852</v>
      </c>
      <c r="AI579" s="1" t="s">
        <v>47</v>
      </c>
      <c r="AJ579" s="20">
        <v>1</v>
      </c>
      <c r="AK579" s="21">
        <v>0.5</v>
      </c>
      <c r="AL579" s="21">
        <v>0.5</v>
      </c>
      <c r="AM579" s="21">
        <v>0.5</v>
      </c>
      <c r="AN579" s="1" t="s">
        <v>56</v>
      </c>
      <c r="AO579" s="21">
        <v>166.53</v>
      </c>
      <c r="AP579" s="1" t="s">
        <v>49</v>
      </c>
      <c r="AQ579" s="1" t="s">
        <v>49</v>
      </c>
      <c r="AR579" s="1" t="s">
        <v>49</v>
      </c>
      <c r="AS579" s="1" t="s">
        <v>49</v>
      </c>
      <c r="AT579" s="1" t="s">
        <v>49</v>
      </c>
      <c r="AU579" s="1" t="s">
        <v>143</v>
      </c>
      <c r="AV579" s="1" t="s">
        <v>144</v>
      </c>
      <c r="AW579" s="1" t="s">
        <v>451</v>
      </c>
      <c r="AX579" s="1" t="s">
        <v>47</v>
      </c>
      <c r="AY579" s="1" t="s">
        <v>50</v>
      </c>
      <c r="AZ579" s="1" t="s">
        <v>3336</v>
      </c>
      <c r="BA579" s="1" t="s">
        <v>3337</v>
      </c>
      <c r="BB579" s="1" t="s">
        <v>3337</v>
      </c>
      <c r="BC579" s="1" t="s">
        <v>145</v>
      </c>
      <c r="BD579" s="1" t="s">
        <v>47</v>
      </c>
      <c r="BE579" s="1" t="s">
        <v>146</v>
      </c>
      <c r="BF579" s="1" t="s">
        <v>52</v>
      </c>
      <c r="BG579" s="1" t="s">
        <v>53</v>
      </c>
      <c r="BH579" s="1" t="s">
        <v>47</v>
      </c>
      <c r="BI579" s="1" t="s">
        <v>159</v>
      </c>
    </row>
    <row r="580" spans="2:61" x14ac:dyDescent="0.25">
      <c r="B580" s="16">
        <f t="shared" si="135"/>
        <v>576</v>
      </c>
      <c r="C580" s="16" t="str">
        <f t="shared" si="136"/>
        <v>CDG</v>
      </c>
      <c r="D580" s="16" t="str">
        <f t="shared" si="137"/>
        <v>2025-08-23</v>
      </c>
      <c r="E580" s="16" t="str">
        <f t="shared" si="138"/>
        <v>18042697174</v>
      </c>
      <c r="F580" s="16" t="str">
        <f t="shared" si="139"/>
        <v>PFR027987283</v>
      </c>
      <c r="G580" s="16" t="str">
        <f t="shared" si="140"/>
        <v>차은주</v>
      </c>
      <c r="H580" s="16" t="str">
        <f t="shared" ref="H580:H634" si="146">AN580</f>
        <v>간이(Simple)</v>
      </c>
      <c r="I580" s="16">
        <f t="shared" si="141"/>
        <v>229.74</v>
      </c>
      <c r="J580" s="16">
        <f t="shared" si="142"/>
        <v>1</v>
      </c>
      <c r="K580" s="43">
        <f t="shared" si="143"/>
        <v>8</v>
      </c>
      <c r="L580" s="43">
        <f t="shared" si="144"/>
        <v>23.2</v>
      </c>
      <c r="M580" s="43">
        <f t="shared" si="144"/>
        <v>23.5</v>
      </c>
      <c r="N580" s="43">
        <f t="shared" ref="N580:N634" si="147">CEILING(M580,0.5)</f>
        <v>23.5</v>
      </c>
      <c r="O580" s="23" t="str">
        <f t="shared" si="145"/>
        <v>PFR027987283</v>
      </c>
      <c r="P580" s="51">
        <f>VLOOKUP(C580,MAPPING!$B$24:$G$27,2,0)+(N580-0.5)/0.5*VLOOKUP(C580,MAPPING!$B$24:$G$27,4,0)</f>
        <v>0</v>
      </c>
      <c r="Q580" s="72">
        <f>VLOOKUP(C580,MAPPING!$B$24:$G$27,6,0)</f>
        <v>3350</v>
      </c>
      <c r="R580" s="105">
        <f>Q580*VLOOKUP(C580,MAPPING!$B$24:$H$27,7,0)</f>
        <v>3350</v>
      </c>
      <c r="S580" s="29">
        <f>VLOOKUP(H580,MAPPING!$B$3:$D$12,3,0)</f>
        <v>1100</v>
      </c>
      <c r="T580" s="67">
        <f t="shared" si="134"/>
        <v>0</v>
      </c>
      <c r="U580" s="75">
        <v>0</v>
      </c>
      <c r="V580" s="29">
        <f>(J580*VLOOKUP(M580/J580,MAPPING!$B$15:$C$22,2,10))</f>
        <v>11000</v>
      </c>
      <c r="W580" s="100">
        <v>0</v>
      </c>
      <c r="X580" s="68">
        <f>IFERROR(IF($M580&lt;6.000001,0,VLOOKUP($M580,할증료!$B:$C,2,1)),0)</f>
        <v>1800</v>
      </c>
      <c r="Y580" s="67">
        <v>0</v>
      </c>
      <c r="Z580" s="29">
        <f t="shared" ref="Z580:Z634" si="148">SUM(R580:Y580)+P580</f>
        <v>17250</v>
      </c>
      <c r="AB580" s="1" t="s">
        <v>3321</v>
      </c>
      <c r="AC580" s="1" t="s">
        <v>142</v>
      </c>
      <c r="AD580" s="1" t="s">
        <v>3322</v>
      </c>
      <c r="AE580" s="1" t="s">
        <v>3338</v>
      </c>
      <c r="AF580" s="1" t="s">
        <v>261</v>
      </c>
      <c r="AG580" s="1" t="s">
        <v>257</v>
      </c>
      <c r="AH580" s="1">
        <v>16805</v>
      </c>
      <c r="AI580" s="1" t="s">
        <v>47</v>
      </c>
      <c r="AJ580" s="20">
        <v>1</v>
      </c>
      <c r="AK580" s="21">
        <v>8</v>
      </c>
      <c r="AL580" s="21">
        <v>23.2</v>
      </c>
      <c r="AM580" s="21">
        <v>23.5</v>
      </c>
      <c r="AN580" s="1" t="s">
        <v>56</v>
      </c>
      <c r="AO580" s="21">
        <v>229.74</v>
      </c>
      <c r="AP580" s="1" t="s">
        <v>49</v>
      </c>
      <c r="AQ580" s="1" t="s">
        <v>49</v>
      </c>
      <c r="AR580" s="1" t="s">
        <v>49</v>
      </c>
      <c r="AS580" s="1" t="s">
        <v>49</v>
      </c>
      <c r="AT580" s="1" t="s">
        <v>49</v>
      </c>
      <c r="AU580" s="1" t="s">
        <v>143</v>
      </c>
      <c r="AV580" s="1" t="s">
        <v>144</v>
      </c>
      <c r="AW580" s="1" t="s">
        <v>215</v>
      </c>
      <c r="AX580" s="1" t="s">
        <v>47</v>
      </c>
      <c r="AY580" s="1" t="s">
        <v>50</v>
      </c>
      <c r="AZ580" s="1" t="s">
        <v>3339</v>
      </c>
      <c r="BA580" s="1" t="s">
        <v>3340</v>
      </c>
      <c r="BB580" s="1" t="s">
        <v>3340</v>
      </c>
      <c r="BC580" s="1" t="s">
        <v>145</v>
      </c>
      <c r="BD580" s="1" t="s">
        <v>47</v>
      </c>
      <c r="BE580" s="1" t="s">
        <v>146</v>
      </c>
      <c r="BF580" s="1" t="s">
        <v>52</v>
      </c>
      <c r="BG580" s="1" t="s">
        <v>53</v>
      </c>
      <c r="BH580" s="1" t="s">
        <v>47</v>
      </c>
      <c r="BI580" s="1" t="s">
        <v>159</v>
      </c>
    </row>
    <row r="581" spans="2:61" x14ac:dyDescent="0.25">
      <c r="B581" s="16">
        <f t="shared" si="135"/>
        <v>577</v>
      </c>
      <c r="C581" s="16" t="str">
        <f t="shared" si="136"/>
        <v>CDG</v>
      </c>
      <c r="D581" s="16" t="str">
        <f t="shared" si="137"/>
        <v>2025-08-23</v>
      </c>
      <c r="E581" s="16" t="str">
        <f t="shared" si="138"/>
        <v>18042697174</v>
      </c>
      <c r="F581" s="16" t="str">
        <f t="shared" si="139"/>
        <v>PFR027987292</v>
      </c>
      <c r="G581" s="16" t="str">
        <f t="shared" si="140"/>
        <v>조송지</v>
      </c>
      <c r="H581" s="16" t="str">
        <f t="shared" si="146"/>
        <v>목록(Manifest)</v>
      </c>
      <c r="I581" s="16">
        <f t="shared" si="141"/>
        <v>66.47</v>
      </c>
      <c r="J581" s="16">
        <f t="shared" si="142"/>
        <v>1</v>
      </c>
      <c r="K581" s="43">
        <f t="shared" si="143"/>
        <v>0.5</v>
      </c>
      <c r="L581" s="43">
        <f t="shared" si="144"/>
        <v>0.5</v>
      </c>
      <c r="M581" s="43">
        <f t="shared" si="144"/>
        <v>0.5</v>
      </c>
      <c r="N581" s="43">
        <f t="shared" si="147"/>
        <v>0.5</v>
      </c>
      <c r="O581" s="23" t="str">
        <f t="shared" si="145"/>
        <v>PFR027987292</v>
      </c>
      <c r="P581" s="51">
        <f>VLOOKUP(C581,MAPPING!$B$24:$G$27,2,0)+(N581-0.5)/0.5*VLOOKUP(C581,MAPPING!$B$24:$G$27,4,0)</f>
        <v>0</v>
      </c>
      <c r="Q581" s="72">
        <f>VLOOKUP(C581,MAPPING!$B$24:$G$27,6,0)</f>
        <v>3350</v>
      </c>
      <c r="R581" s="105">
        <f>Q581*VLOOKUP(C581,MAPPING!$B$24:$H$27,7,0)</f>
        <v>3350</v>
      </c>
      <c r="S581" s="29">
        <f>VLOOKUP(H581,MAPPING!$B$3:$D$12,3,0)</f>
        <v>0</v>
      </c>
      <c r="T581" s="67">
        <f t="shared" ref="T581:T644" si="149">2500*(J581-1)</f>
        <v>0</v>
      </c>
      <c r="U581" s="75">
        <v>0</v>
      </c>
      <c r="V581" s="29">
        <f>(J581*VLOOKUP(M581/J581,MAPPING!$B$15:$C$22,2,10))</f>
        <v>0</v>
      </c>
      <c r="W581" s="100">
        <v>0</v>
      </c>
      <c r="X581" s="68">
        <f>IFERROR(IF($M581&lt;6.000001,0,VLOOKUP($M581,할증료!$B:$C,2,1)),0)</f>
        <v>0</v>
      </c>
      <c r="Y581" s="67">
        <v>0</v>
      </c>
      <c r="Z581" s="29">
        <f t="shared" si="148"/>
        <v>3350</v>
      </c>
      <c r="AB581" s="1" t="s">
        <v>3321</v>
      </c>
      <c r="AC581" s="1" t="s">
        <v>142</v>
      </c>
      <c r="AD581" s="1" t="s">
        <v>3322</v>
      </c>
      <c r="AE581" s="1" t="s">
        <v>3341</v>
      </c>
      <c r="AF581" s="1" t="s">
        <v>3342</v>
      </c>
      <c r="AG581" s="1" t="s">
        <v>3343</v>
      </c>
      <c r="AH581" s="1">
        <v>61169</v>
      </c>
      <c r="AI581" s="1" t="s">
        <v>47</v>
      </c>
      <c r="AJ581" s="20">
        <v>1</v>
      </c>
      <c r="AK581" s="21">
        <v>0.5</v>
      </c>
      <c r="AL581" s="21">
        <v>0.5</v>
      </c>
      <c r="AM581" s="21">
        <v>0.5</v>
      </c>
      <c r="AN581" s="1" t="s">
        <v>48</v>
      </c>
      <c r="AO581" s="21">
        <v>66.47</v>
      </c>
      <c r="AP581" s="1" t="s">
        <v>49</v>
      </c>
      <c r="AQ581" s="1" t="s">
        <v>49</v>
      </c>
      <c r="AR581" s="1" t="s">
        <v>49</v>
      </c>
      <c r="AS581" s="1" t="s">
        <v>49</v>
      </c>
      <c r="AT581" s="1" t="s">
        <v>49</v>
      </c>
      <c r="AU581" s="1" t="s">
        <v>143</v>
      </c>
      <c r="AV581" s="1" t="s">
        <v>144</v>
      </c>
      <c r="AW581" s="1" t="s">
        <v>3344</v>
      </c>
      <c r="AX581" s="1" t="s">
        <v>47</v>
      </c>
      <c r="AY581" s="1" t="s">
        <v>50</v>
      </c>
      <c r="AZ581" s="1" t="s">
        <v>3345</v>
      </c>
      <c r="BA581" s="1" t="s">
        <v>3346</v>
      </c>
      <c r="BB581" s="1" t="s">
        <v>3346</v>
      </c>
      <c r="BC581" s="1" t="s">
        <v>145</v>
      </c>
      <c r="BD581" s="1" t="s">
        <v>47</v>
      </c>
      <c r="BE581" s="1" t="s">
        <v>146</v>
      </c>
      <c r="BF581" s="1" t="s">
        <v>52</v>
      </c>
      <c r="BG581" s="1" t="s">
        <v>53</v>
      </c>
      <c r="BH581" s="1" t="s">
        <v>47</v>
      </c>
      <c r="BI581" s="1" t="s">
        <v>159</v>
      </c>
    </row>
    <row r="582" spans="2:61" x14ac:dyDescent="0.25">
      <c r="B582" s="16">
        <f t="shared" ref="B582:B645" si="150">B581+1</f>
        <v>578</v>
      </c>
      <c r="C582" s="16" t="str">
        <f t="shared" ref="C582:C634" si="151">AC582</f>
        <v>FRA</v>
      </c>
      <c r="D582" s="16" t="str">
        <f t="shared" ref="D582:D634" si="152">AB582</f>
        <v>2025-08-24</v>
      </c>
      <c r="E582" s="16" t="str">
        <f t="shared" ref="E582:E634" si="153">AD582</f>
        <v>99431947764</v>
      </c>
      <c r="F582" s="16" t="str">
        <f t="shared" ref="F582:F634" si="154">AE582</f>
        <v>PDE026649419</v>
      </c>
      <c r="G582" s="16" t="str">
        <f t="shared" ref="G582:G634" si="155">AF582</f>
        <v>엄아영</v>
      </c>
      <c r="H582" s="16" t="str">
        <f t="shared" si="146"/>
        <v>일반(목록배제,Normal-Manifest Exception)</v>
      </c>
      <c r="I582" s="16">
        <f t="shared" ref="I582:I634" si="156">AO582</f>
        <v>19.2</v>
      </c>
      <c r="J582" s="16">
        <f t="shared" ref="J582:J634" si="157">AJ582</f>
        <v>1</v>
      </c>
      <c r="K582" s="43">
        <f t="shared" ref="K582:K634" si="158">AK582</f>
        <v>0.5</v>
      </c>
      <c r="L582" s="43">
        <f t="shared" ref="L582:M634" si="159">AL582</f>
        <v>0.5</v>
      </c>
      <c r="M582" s="43">
        <f t="shared" si="159"/>
        <v>0.5</v>
      </c>
      <c r="N582" s="43">
        <f t="shared" si="147"/>
        <v>0.5</v>
      </c>
      <c r="O582" s="23" t="str">
        <f t="shared" ref="O582:O634" si="160">AE582</f>
        <v>PDE026649419</v>
      </c>
      <c r="P582" s="51">
        <f>VLOOKUP(C582,MAPPING!$B$24:$G$27,2,0)+(N582-0.5)/0.5*VLOOKUP(C582,MAPPING!$B$24:$G$27,4,0)</f>
        <v>6900</v>
      </c>
      <c r="Q582" s="72">
        <f>VLOOKUP(C582,MAPPING!$B$24:$G$27,6,0)</f>
        <v>3.401757367653961</v>
      </c>
      <c r="R582" s="105">
        <f>Q582*VLOOKUP(C582,MAPPING!$B$24:$H$27,7,0)</f>
        <v>5508.2615999999998</v>
      </c>
      <c r="S582" s="29">
        <f>VLOOKUP(H582,MAPPING!$B$3:$D$12,3,0)</f>
        <v>1100</v>
      </c>
      <c r="T582" s="67">
        <f t="shared" si="149"/>
        <v>0</v>
      </c>
      <c r="U582" s="75">
        <v>0</v>
      </c>
      <c r="V582" s="29">
        <f>(J582*VLOOKUP(M582/J582,MAPPING!$B$15:$C$22,2,10))</f>
        <v>0</v>
      </c>
      <c r="W582" s="100">
        <v>0</v>
      </c>
      <c r="X582" s="68">
        <f>IFERROR(IF($M582&lt;6.000001,0,VLOOKUP($M582,할증료!$B:$C,2,1)),0)</f>
        <v>0</v>
      </c>
      <c r="Y582" s="67">
        <v>0</v>
      </c>
      <c r="Z582" s="29">
        <f t="shared" si="148"/>
        <v>13508.2616</v>
      </c>
      <c r="AB582" s="1" t="s">
        <v>3347</v>
      </c>
      <c r="AC582" s="1" t="s">
        <v>131</v>
      </c>
      <c r="AD582" s="1" t="s">
        <v>3348</v>
      </c>
      <c r="AE582" s="1" t="s">
        <v>3349</v>
      </c>
      <c r="AF582" s="1" t="s">
        <v>3350</v>
      </c>
      <c r="AG582" s="1" t="s">
        <v>3351</v>
      </c>
      <c r="AH582" s="1">
        <v>11481</v>
      </c>
      <c r="AI582" s="1" t="s">
        <v>47</v>
      </c>
      <c r="AJ582" s="20">
        <v>1</v>
      </c>
      <c r="AK582" s="21">
        <v>0.5</v>
      </c>
      <c r="AL582" s="21">
        <v>0.5</v>
      </c>
      <c r="AM582" s="21">
        <v>0.5</v>
      </c>
      <c r="AN582" s="1" t="s">
        <v>54</v>
      </c>
      <c r="AO582" s="21">
        <v>19.2</v>
      </c>
      <c r="AP582" s="1" t="s">
        <v>49</v>
      </c>
      <c r="AQ582" s="1" t="s">
        <v>49</v>
      </c>
      <c r="AR582" s="1" t="s">
        <v>49</v>
      </c>
      <c r="AS582" s="1" t="s">
        <v>49</v>
      </c>
      <c r="AT582" s="1" t="s">
        <v>49</v>
      </c>
      <c r="AU582" s="1" t="s">
        <v>133</v>
      </c>
      <c r="AV582" s="1" t="s">
        <v>134</v>
      </c>
      <c r="AW582" s="1" t="s">
        <v>188</v>
      </c>
      <c r="AX582" s="1" t="s">
        <v>47</v>
      </c>
      <c r="AY582" s="1" t="s">
        <v>50</v>
      </c>
      <c r="AZ582" s="1" t="s">
        <v>3352</v>
      </c>
      <c r="BA582" s="1" t="s">
        <v>3353</v>
      </c>
      <c r="BB582" s="1" t="s">
        <v>3353</v>
      </c>
      <c r="BC582" s="1" t="s">
        <v>3354</v>
      </c>
      <c r="BD582" s="1" t="s">
        <v>3355</v>
      </c>
      <c r="BE582" s="1" t="s">
        <v>135</v>
      </c>
      <c r="BF582" s="1" t="s">
        <v>52</v>
      </c>
      <c r="BG582" s="1" t="s">
        <v>53</v>
      </c>
      <c r="BH582" s="1" t="s">
        <v>47</v>
      </c>
      <c r="BI582" s="1" t="s">
        <v>159</v>
      </c>
    </row>
    <row r="583" spans="2:61" x14ac:dyDescent="0.25">
      <c r="B583" s="16">
        <f t="shared" si="150"/>
        <v>579</v>
      </c>
      <c r="C583" s="16" t="str">
        <f t="shared" si="151"/>
        <v>FRA</v>
      </c>
      <c r="D583" s="16" t="str">
        <f t="shared" si="152"/>
        <v>2025-08-24</v>
      </c>
      <c r="E583" s="16" t="str">
        <f t="shared" si="153"/>
        <v>99431947764</v>
      </c>
      <c r="F583" s="16" t="str">
        <f t="shared" si="154"/>
        <v>PDE026649418</v>
      </c>
      <c r="G583" s="16" t="str">
        <f t="shared" si="155"/>
        <v>남기웅</v>
      </c>
      <c r="H583" s="16" t="str">
        <f t="shared" si="146"/>
        <v>간이(Simple)</v>
      </c>
      <c r="I583" s="16">
        <f t="shared" si="156"/>
        <v>178.5</v>
      </c>
      <c r="J583" s="16">
        <f t="shared" si="157"/>
        <v>1</v>
      </c>
      <c r="K583" s="43">
        <f t="shared" si="158"/>
        <v>2</v>
      </c>
      <c r="L583" s="43">
        <f t="shared" si="159"/>
        <v>1.4</v>
      </c>
      <c r="M583" s="43">
        <f t="shared" si="159"/>
        <v>2</v>
      </c>
      <c r="N583" s="43">
        <f t="shared" si="147"/>
        <v>2</v>
      </c>
      <c r="O583" s="23" t="str">
        <f t="shared" si="160"/>
        <v>PDE026649418</v>
      </c>
      <c r="P583" s="51">
        <f>VLOOKUP(C583,MAPPING!$B$24:$G$27,2,0)+(N583-0.5)/0.5*VLOOKUP(C583,MAPPING!$B$24:$G$27,4,0)</f>
        <v>14250</v>
      </c>
      <c r="Q583" s="72">
        <f>VLOOKUP(C583,MAPPING!$B$24:$G$27,6,0)</f>
        <v>3.401757367653961</v>
      </c>
      <c r="R583" s="105">
        <f>Q583*VLOOKUP(C583,MAPPING!$B$24:$H$27,7,0)</f>
        <v>5508.2615999999998</v>
      </c>
      <c r="S583" s="29">
        <f>VLOOKUP(H583,MAPPING!$B$3:$D$12,3,0)</f>
        <v>1100</v>
      </c>
      <c r="T583" s="67">
        <f t="shared" si="149"/>
        <v>0</v>
      </c>
      <c r="U583" s="75">
        <v>0</v>
      </c>
      <c r="V583" s="29">
        <f>(J583*VLOOKUP(M583/J583,MAPPING!$B$15:$C$22,2,10))</f>
        <v>0</v>
      </c>
      <c r="W583" s="100">
        <v>0</v>
      </c>
      <c r="X583" s="68">
        <f>IFERROR(IF($M583&lt;6.000001,0,VLOOKUP($M583,할증료!$B:$C,2,1)),0)</f>
        <v>0</v>
      </c>
      <c r="Y583" s="67">
        <v>0</v>
      </c>
      <c r="Z583" s="29">
        <f t="shared" si="148"/>
        <v>20858.261599999998</v>
      </c>
      <c r="AB583" s="1" t="s">
        <v>3347</v>
      </c>
      <c r="AC583" s="1" t="s">
        <v>131</v>
      </c>
      <c r="AD583" s="1" t="s">
        <v>3348</v>
      </c>
      <c r="AE583" s="1" t="s">
        <v>3356</v>
      </c>
      <c r="AF583" s="1" t="s">
        <v>381</v>
      </c>
      <c r="AG583" s="1" t="s">
        <v>382</v>
      </c>
      <c r="AH583" s="1">
        <v>6327</v>
      </c>
      <c r="AI583" s="1" t="s">
        <v>47</v>
      </c>
      <c r="AJ583" s="20">
        <v>1</v>
      </c>
      <c r="AK583" s="21">
        <v>2</v>
      </c>
      <c r="AL583" s="21">
        <v>1.4</v>
      </c>
      <c r="AM583" s="21">
        <v>2</v>
      </c>
      <c r="AN583" s="1" t="s">
        <v>56</v>
      </c>
      <c r="AO583" s="21">
        <v>178.5</v>
      </c>
      <c r="AP583" s="1" t="s">
        <v>49</v>
      </c>
      <c r="AQ583" s="1" t="s">
        <v>49</v>
      </c>
      <c r="AR583" s="1" t="s">
        <v>49</v>
      </c>
      <c r="AS583" s="1" t="s">
        <v>49</v>
      </c>
      <c r="AT583" s="1" t="s">
        <v>49</v>
      </c>
      <c r="AU583" s="1" t="s">
        <v>133</v>
      </c>
      <c r="AV583" s="1" t="s">
        <v>134</v>
      </c>
      <c r="AW583" s="1" t="s">
        <v>3357</v>
      </c>
      <c r="AX583" s="1" t="s">
        <v>47</v>
      </c>
      <c r="AY583" s="1" t="s">
        <v>50</v>
      </c>
      <c r="AZ583" s="1" t="s">
        <v>3358</v>
      </c>
      <c r="BA583" s="1" t="s">
        <v>3359</v>
      </c>
      <c r="BB583" s="1" t="s">
        <v>3359</v>
      </c>
      <c r="BC583" s="1" t="s">
        <v>3354</v>
      </c>
      <c r="BD583" s="1" t="s">
        <v>3355</v>
      </c>
      <c r="BE583" s="1" t="s">
        <v>135</v>
      </c>
      <c r="BF583" s="1" t="s">
        <v>52</v>
      </c>
      <c r="BG583" s="1" t="s">
        <v>53</v>
      </c>
      <c r="BH583" s="1" t="s">
        <v>47</v>
      </c>
      <c r="BI583" s="1" t="s">
        <v>159</v>
      </c>
    </row>
    <row r="584" spans="2:61" x14ac:dyDescent="0.25">
      <c r="B584" s="16">
        <f t="shared" si="150"/>
        <v>580</v>
      </c>
      <c r="C584" s="16" t="str">
        <f t="shared" si="151"/>
        <v>FRA</v>
      </c>
      <c r="D584" s="16" t="str">
        <f t="shared" si="152"/>
        <v>2025-08-24</v>
      </c>
      <c r="E584" s="16" t="str">
        <f t="shared" si="153"/>
        <v>99431947764</v>
      </c>
      <c r="F584" s="16" t="str">
        <f t="shared" si="154"/>
        <v>PDE026649412</v>
      </c>
      <c r="G584" s="16" t="str">
        <f t="shared" si="155"/>
        <v>김정우</v>
      </c>
      <c r="H584" s="16" t="str">
        <f t="shared" si="146"/>
        <v>간이(Simple)</v>
      </c>
      <c r="I584" s="16">
        <f t="shared" si="156"/>
        <v>236.4</v>
      </c>
      <c r="J584" s="16">
        <f t="shared" si="157"/>
        <v>1</v>
      </c>
      <c r="K584" s="43">
        <f t="shared" si="158"/>
        <v>12.5</v>
      </c>
      <c r="L584" s="43">
        <f t="shared" si="159"/>
        <v>5.4</v>
      </c>
      <c r="M584" s="43">
        <f t="shared" si="159"/>
        <v>12.5</v>
      </c>
      <c r="N584" s="43">
        <f t="shared" si="147"/>
        <v>12.5</v>
      </c>
      <c r="O584" s="23" t="str">
        <f t="shared" si="160"/>
        <v>PDE026649412</v>
      </c>
      <c r="P584" s="51">
        <f>VLOOKUP(C584,MAPPING!$B$24:$G$27,2,0)+(N584-0.5)/0.5*VLOOKUP(C584,MAPPING!$B$24:$G$27,4,0)</f>
        <v>65700</v>
      </c>
      <c r="Q584" s="72">
        <f>VLOOKUP(C584,MAPPING!$B$24:$G$27,6,0)</f>
        <v>3.401757367653961</v>
      </c>
      <c r="R584" s="105">
        <f>Q584*VLOOKUP(C584,MAPPING!$B$24:$H$27,7,0)</f>
        <v>5508.2615999999998</v>
      </c>
      <c r="S584" s="29">
        <f>VLOOKUP(H584,MAPPING!$B$3:$D$12,3,0)</f>
        <v>1100</v>
      </c>
      <c r="T584" s="67">
        <f t="shared" si="149"/>
        <v>0</v>
      </c>
      <c r="U584" s="75">
        <v>0</v>
      </c>
      <c r="V584" s="29">
        <f>(J584*VLOOKUP(M584/J584,MAPPING!$B$15:$C$22,2,10))</f>
        <v>4500</v>
      </c>
      <c r="W584" s="100">
        <v>0</v>
      </c>
      <c r="X584" s="68">
        <f>IFERROR(IF($M584&lt;6.000001,0,VLOOKUP($M584,할증료!$B:$C,2,1)),0)</f>
        <v>700</v>
      </c>
      <c r="Y584" s="67">
        <v>0</v>
      </c>
      <c r="Z584" s="29">
        <f t="shared" si="148"/>
        <v>77508.261599999998</v>
      </c>
      <c r="AB584" s="1" t="s">
        <v>3347</v>
      </c>
      <c r="AC584" s="1" t="s">
        <v>131</v>
      </c>
      <c r="AD584" s="1" t="s">
        <v>3348</v>
      </c>
      <c r="AE584" s="1" t="s">
        <v>3360</v>
      </c>
      <c r="AF584" s="1" t="s">
        <v>436</v>
      </c>
      <c r="AG584" s="1" t="s">
        <v>437</v>
      </c>
      <c r="AH584" s="1">
        <v>42729</v>
      </c>
      <c r="AI584" s="1" t="s">
        <v>47</v>
      </c>
      <c r="AJ584" s="20">
        <v>1</v>
      </c>
      <c r="AK584" s="21">
        <v>12.5</v>
      </c>
      <c r="AL584" s="21">
        <v>5.4</v>
      </c>
      <c r="AM584" s="21">
        <v>12.5</v>
      </c>
      <c r="AN584" s="1" t="s">
        <v>56</v>
      </c>
      <c r="AO584" s="21">
        <v>236.4</v>
      </c>
      <c r="AP584" s="1" t="s">
        <v>49</v>
      </c>
      <c r="AQ584" s="1" t="s">
        <v>49</v>
      </c>
      <c r="AR584" s="1" t="s">
        <v>49</v>
      </c>
      <c r="AS584" s="1" t="s">
        <v>49</v>
      </c>
      <c r="AT584" s="1" t="s">
        <v>49</v>
      </c>
      <c r="AU584" s="1" t="s">
        <v>133</v>
      </c>
      <c r="AV584" s="1" t="s">
        <v>134</v>
      </c>
      <c r="AW584" s="1" t="s">
        <v>3361</v>
      </c>
      <c r="AX584" s="1" t="s">
        <v>47</v>
      </c>
      <c r="AY584" s="1" t="s">
        <v>50</v>
      </c>
      <c r="AZ584" s="1" t="s">
        <v>3362</v>
      </c>
      <c r="BA584" s="1" t="s">
        <v>3363</v>
      </c>
      <c r="BB584" s="1" t="s">
        <v>3363</v>
      </c>
      <c r="BC584" s="1" t="s">
        <v>3354</v>
      </c>
      <c r="BD584" s="1" t="s">
        <v>3355</v>
      </c>
      <c r="BE584" s="1" t="s">
        <v>135</v>
      </c>
      <c r="BF584" s="1" t="s">
        <v>52</v>
      </c>
      <c r="BG584" s="1" t="s">
        <v>53</v>
      </c>
      <c r="BH584" s="1" t="s">
        <v>47</v>
      </c>
      <c r="BI584" s="1" t="s">
        <v>159</v>
      </c>
    </row>
    <row r="585" spans="2:61" x14ac:dyDescent="0.25">
      <c r="B585" s="16">
        <f t="shared" si="150"/>
        <v>581</v>
      </c>
      <c r="C585" s="16" t="str">
        <f t="shared" si="151"/>
        <v>FRA</v>
      </c>
      <c r="D585" s="16" t="str">
        <f t="shared" si="152"/>
        <v>2025-08-24</v>
      </c>
      <c r="E585" s="16" t="str">
        <f t="shared" si="153"/>
        <v>99431947764</v>
      </c>
      <c r="F585" s="16" t="str">
        <f t="shared" si="154"/>
        <v>PDE026649410</v>
      </c>
      <c r="G585" s="16" t="str">
        <f t="shared" si="155"/>
        <v>박선정</v>
      </c>
      <c r="H585" s="16" t="str">
        <f t="shared" si="146"/>
        <v>일반(목록배제,Normal-Manifest Exception)</v>
      </c>
      <c r="I585" s="16">
        <f t="shared" si="156"/>
        <v>21.84</v>
      </c>
      <c r="J585" s="16">
        <f t="shared" si="157"/>
        <v>1</v>
      </c>
      <c r="K585" s="43">
        <f t="shared" si="158"/>
        <v>0.5</v>
      </c>
      <c r="L585" s="43">
        <f t="shared" si="159"/>
        <v>0.5</v>
      </c>
      <c r="M585" s="43">
        <f t="shared" si="159"/>
        <v>0.5</v>
      </c>
      <c r="N585" s="43">
        <f t="shared" si="147"/>
        <v>0.5</v>
      </c>
      <c r="O585" s="23" t="str">
        <f t="shared" si="160"/>
        <v>PDE026649410</v>
      </c>
      <c r="P585" s="51">
        <f>VLOOKUP(C585,MAPPING!$B$24:$G$27,2,0)+(N585-0.5)/0.5*VLOOKUP(C585,MAPPING!$B$24:$G$27,4,0)</f>
        <v>6900</v>
      </c>
      <c r="Q585" s="72">
        <f>VLOOKUP(C585,MAPPING!$B$24:$G$27,6,0)</f>
        <v>3.401757367653961</v>
      </c>
      <c r="R585" s="105">
        <f>Q585*VLOOKUP(C585,MAPPING!$B$24:$H$27,7,0)</f>
        <v>5508.2615999999998</v>
      </c>
      <c r="S585" s="29">
        <f>VLOOKUP(H585,MAPPING!$B$3:$D$12,3,0)</f>
        <v>1100</v>
      </c>
      <c r="T585" s="67">
        <f t="shared" si="149"/>
        <v>0</v>
      </c>
      <c r="U585" s="75">
        <v>0</v>
      </c>
      <c r="V585" s="29">
        <f>(J585*VLOOKUP(M585/J585,MAPPING!$B$15:$C$22,2,10))</f>
        <v>0</v>
      </c>
      <c r="W585" s="100">
        <v>0</v>
      </c>
      <c r="X585" s="68">
        <f>IFERROR(IF($M585&lt;6.000001,0,VLOOKUP($M585,할증료!$B:$C,2,1)),0)</f>
        <v>0</v>
      </c>
      <c r="Y585" s="67">
        <v>0</v>
      </c>
      <c r="Z585" s="29">
        <f t="shared" si="148"/>
        <v>13508.2616</v>
      </c>
      <c r="AB585" s="1" t="s">
        <v>3347</v>
      </c>
      <c r="AC585" s="1" t="s">
        <v>131</v>
      </c>
      <c r="AD585" s="1" t="s">
        <v>3348</v>
      </c>
      <c r="AE585" s="1" t="s">
        <v>3364</v>
      </c>
      <c r="AF585" s="1" t="s">
        <v>3365</v>
      </c>
      <c r="AG585" s="1" t="s">
        <v>3366</v>
      </c>
      <c r="AH585" s="1">
        <v>42949</v>
      </c>
      <c r="AI585" s="1" t="s">
        <v>47</v>
      </c>
      <c r="AJ585" s="20">
        <v>1</v>
      </c>
      <c r="AK585" s="21">
        <v>0.5</v>
      </c>
      <c r="AL585" s="21">
        <v>0.5</v>
      </c>
      <c r="AM585" s="21">
        <v>0.5</v>
      </c>
      <c r="AN585" s="1" t="s">
        <v>54</v>
      </c>
      <c r="AO585" s="21">
        <v>21.84</v>
      </c>
      <c r="AP585" s="1" t="s">
        <v>49</v>
      </c>
      <c r="AQ585" s="1" t="s">
        <v>49</v>
      </c>
      <c r="AR585" s="1" t="s">
        <v>49</v>
      </c>
      <c r="AS585" s="1" t="s">
        <v>49</v>
      </c>
      <c r="AT585" s="1" t="s">
        <v>49</v>
      </c>
      <c r="AU585" s="1" t="s">
        <v>133</v>
      </c>
      <c r="AV585" s="1" t="s">
        <v>134</v>
      </c>
      <c r="AW585" s="1" t="s">
        <v>3367</v>
      </c>
      <c r="AX585" s="1" t="s">
        <v>47</v>
      </c>
      <c r="AY585" s="1" t="s">
        <v>50</v>
      </c>
      <c r="AZ585" s="1" t="s">
        <v>3368</v>
      </c>
      <c r="BA585" s="1" t="s">
        <v>3369</v>
      </c>
      <c r="BB585" s="1" t="s">
        <v>3369</v>
      </c>
      <c r="BC585" s="1" t="s">
        <v>3354</v>
      </c>
      <c r="BD585" s="1" t="s">
        <v>3355</v>
      </c>
      <c r="BE585" s="1" t="s">
        <v>135</v>
      </c>
      <c r="BF585" s="1" t="s">
        <v>52</v>
      </c>
      <c r="BG585" s="1" t="s">
        <v>53</v>
      </c>
      <c r="BH585" s="1" t="s">
        <v>47</v>
      </c>
      <c r="BI585" s="1" t="s">
        <v>159</v>
      </c>
    </row>
    <row r="586" spans="2:61" x14ac:dyDescent="0.25">
      <c r="B586" s="16">
        <f t="shared" si="150"/>
        <v>582</v>
      </c>
      <c r="C586" s="16" t="str">
        <f t="shared" si="151"/>
        <v>FRA</v>
      </c>
      <c r="D586" s="16" t="str">
        <f t="shared" si="152"/>
        <v>2025-08-24</v>
      </c>
      <c r="E586" s="16" t="str">
        <f t="shared" si="153"/>
        <v>99431947764</v>
      </c>
      <c r="F586" s="16" t="str">
        <f t="shared" si="154"/>
        <v>PDE026649409</v>
      </c>
      <c r="G586" s="16" t="str">
        <f t="shared" si="155"/>
        <v>정태준</v>
      </c>
      <c r="H586" s="16" t="str">
        <f t="shared" si="146"/>
        <v>일반(목록배제,Normal-Manifest Exception)</v>
      </c>
      <c r="I586" s="16">
        <f t="shared" si="156"/>
        <v>21.84</v>
      </c>
      <c r="J586" s="16">
        <f t="shared" si="157"/>
        <v>1</v>
      </c>
      <c r="K586" s="43">
        <f t="shared" si="158"/>
        <v>0.5</v>
      </c>
      <c r="L586" s="43">
        <f t="shared" si="159"/>
        <v>0.5</v>
      </c>
      <c r="M586" s="43">
        <f t="shared" si="159"/>
        <v>0.5</v>
      </c>
      <c r="N586" s="43">
        <f t="shared" si="147"/>
        <v>0.5</v>
      </c>
      <c r="O586" s="23" t="str">
        <f t="shared" si="160"/>
        <v>PDE026649409</v>
      </c>
      <c r="P586" s="51">
        <f>VLOOKUP(C586,MAPPING!$B$24:$G$27,2,0)+(N586-0.5)/0.5*VLOOKUP(C586,MAPPING!$B$24:$G$27,4,0)</f>
        <v>6900</v>
      </c>
      <c r="Q586" s="72">
        <f>VLOOKUP(C586,MAPPING!$B$24:$G$27,6,0)</f>
        <v>3.401757367653961</v>
      </c>
      <c r="R586" s="105">
        <f>Q586*VLOOKUP(C586,MAPPING!$B$24:$H$27,7,0)</f>
        <v>5508.2615999999998</v>
      </c>
      <c r="S586" s="29">
        <f>VLOOKUP(H586,MAPPING!$B$3:$D$12,3,0)</f>
        <v>1100</v>
      </c>
      <c r="T586" s="67">
        <f t="shared" si="149"/>
        <v>0</v>
      </c>
      <c r="U586" s="75">
        <v>0</v>
      </c>
      <c r="V586" s="29">
        <f>(J586*VLOOKUP(M586/J586,MAPPING!$B$15:$C$22,2,10))</f>
        <v>0</v>
      </c>
      <c r="W586" s="100">
        <v>0</v>
      </c>
      <c r="X586" s="68">
        <f>IFERROR(IF($M586&lt;6.000001,0,VLOOKUP($M586,할증료!$B:$C,2,1)),0)</f>
        <v>0</v>
      </c>
      <c r="Y586" s="67">
        <v>0</v>
      </c>
      <c r="Z586" s="29">
        <f t="shared" si="148"/>
        <v>13508.2616</v>
      </c>
      <c r="AB586" s="1" t="s">
        <v>3347</v>
      </c>
      <c r="AC586" s="1" t="s">
        <v>131</v>
      </c>
      <c r="AD586" s="1" t="s">
        <v>3348</v>
      </c>
      <c r="AE586" s="1" t="s">
        <v>3370</v>
      </c>
      <c r="AF586" s="1" t="s">
        <v>3371</v>
      </c>
      <c r="AG586" s="1" t="s">
        <v>3372</v>
      </c>
      <c r="AH586" s="1">
        <v>58655</v>
      </c>
      <c r="AI586" s="1" t="s">
        <v>47</v>
      </c>
      <c r="AJ586" s="20">
        <v>1</v>
      </c>
      <c r="AK586" s="21">
        <v>0.5</v>
      </c>
      <c r="AL586" s="21">
        <v>0.5</v>
      </c>
      <c r="AM586" s="21">
        <v>0.5</v>
      </c>
      <c r="AN586" s="1" t="s">
        <v>54</v>
      </c>
      <c r="AO586" s="21">
        <v>21.84</v>
      </c>
      <c r="AP586" s="1" t="s">
        <v>49</v>
      </c>
      <c r="AQ586" s="1" t="s">
        <v>49</v>
      </c>
      <c r="AR586" s="1" t="s">
        <v>49</v>
      </c>
      <c r="AS586" s="1" t="s">
        <v>49</v>
      </c>
      <c r="AT586" s="1" t="s">
        <v>49</v>
      </c>
      <c r="AU586" s="1" t="s">
        <v>133</v>
      </c>
      <c r="AV586" s="1" t="s">
        <v>134</v>
      </c>
      <c r="AW586" s="1" t="s">
        <v>3367</v>
      </c>
      <c r="AX586" s="1" t="s">
        <v>47</v>
      </c>
      <c r="AY586" s="1" t="s">
        <v>50</v>
      </c>
      <c r="AZ586" s="1" t="s">
        <v>3373</v>
      </c>
      <c r="BA586" s="1" t="s">
        <v>3374</v>
      </c>
      <c r="BB586" s="1" t="s">
        <v>3374</v>
      </c>
      <c r="BC586" s="1" t="s">
        <v>3354</v>
      </c>
      <c r="BD586" s="1" t="s">
        <v>3355</v>
      </c>
      <c r="BE586" s="1" t="s">
        <v>135</v>
      </c>
      <c r="BF586" s="1" t="s">
        <v>52</v>
      </c>
      <c r="BG586" s="1" t="s">
        <v>53</v>
      </c>
      <c r="BH586" s="1" t="s">
        <v>47</v>
      </c>
      <c r="BI586" s="1" t="s">
        <v>159</v>
      </c>
    </row>
    <row r="587" spans="2:61" x14ac:dyDescent="0.25">
      <c r="B587" s="16">
        <f t="shared" si="150"/>
        <v>583</v>
      </c>
      <c r="C587" s="16" t="str">
        <f t="shared" si="151"/>
        <v>FRA</v>
      </c>
      <c r="D587" s="16" t="str">
        <f t="shared" si="152"/>
        <v>2025-08-24</v>
      </c>
      <c r="E587" s="16" t="str">
        <f t="shared" si="153"/>
        <v>99431947764</v>
      </c>
      <c r="F587" s="16" t="str">
        <f t="shared" si="154"/>
        <v>PDE026649404</v>
      </c>
      <c r="G587" s="16" t="str">
        <f t="shared" si="155"/>
        <v>박민순</v>
      </c>
      <c r="H587" s="16" t="str">
        <f t="shared" si="146"/>
        <v>일반(목록배제,Normal-Manifest Exception)</v>
      </c>
      <c r="I587" s="16">
        <f t="shared" si="156"/>
        <v>21.84</v>
      </c>
      <c r="J587" s="16">
        <f t="shared" si="157"/>
        <v>1</v>
      </c>
      <c r="K587" s="43">
        <f t="shared" si="158"/>
        <v>0.5</v>
      </c>
      <c r="L587" s="43">
        <f t="shared" si="159"/>
        <v>0.5</v>
      </c>
      <c r="M587" s="43">
        <f t="shared" si="159"/>
        <v>0.5</v>
      </c>
      <c r="N587" s="43">
        <f t="shared" si="147"/>
        <v>0.5</v>
      </c>
      <c r="O587" s="23" t="str">
        <f t="shared" si="160"/>
        <v>PDE026649404</v>
      </c>
      <c r="P587" s="51">
        <f>VLOOKUP(C587,MAPPING!$B$24:$G$27,2,0)+(N587-0.5)/0.5*VLOOKUP(C587,MAPPING!$B$24:$G$27,4,0)</f>
        <v>6900</v>
      </c>
      <c r="Q587" s="72">
        <f>VLOOKUP(C587,MAPPING!$B$24:$G$27,6,0)</f>
        <v>3.401757367653961</v>
      </c>
      <c r="R587" s="105">
        <f>Q587*VLOOKUP(C587,MAPPING!$B$24:$H$27,7,0)</f>
        <v>5508.2615999999998</v>
      </c>
      <c r="S587" s="29">
        <f>VLOOKUP(H587,MAPPING!$B$3:$D$12,3,0)</f>
        <v>1100</v>
      </c>
      <c r="T587" s="67">
        <f t="shared" si="149"/>
        <v>0</v>
      </c>
      <c r="U587" s="75">
        <v>0</v>
      </c>
      <c r="V587" s="29">
        <f>(J587*VLOOKUP(M587/J587,MAPPING!$B$15:$C$22,2,10))</f>
        <v>0</v>
      </c>
      <c r="W587" s="100">
        <v>0</v>
      </c>
      <c r="X587" s="68">
        <f>IFERROR(IF($M587&lt;6.000001,0,VLOOKUP($M587,할증료!$B:$C,2,1)),0)</f>
        <v>0</v>
      </c>
      <c r="Y587" s="67">
        <v>0</v>
      </c>
      <c r="Z587" s="29">
        <f t="shared" si="148"/>
        <v>13508.2616</v>
      </c>
      <c r="AB587" s="1" t="s">
        <v>3347</v>
      </c>
      <c r="AC587" s="1" t="s">
        <v>131</v>
      </c>
      <c r="AD587" s="1" t="s">
        <v>3348</v>
      </c>
      <c r="AE587" s="1" t="s">
        <v>3375</v>
      </c>
      <c r="AF587" s="1" t="s">
        <v>3376</v>
      </c>
      <c r="AG587" s="1" t="s">
        <v>3377</v>
      </c>
      <c r="AH587" s="1">
        <v>39246</v>
      </c>
      <c r="AI587" s="1" t="s">
        <v>47</v>
      </c>
      <c r="AJ587" s="20">
        <v>1</v>
      </c>
      <c r="AK587" s="21">
        <v>0.5</v>
      </c>
      <c r="AL587" s="21">
        <v>0.5</v>
      </c>
      <c r="AM587" s="21">
        <v>0.5</v>
      </c>
      <c r="AN587" s="1" t="s">
        <v>54</v>
      </c>
      <c r="AO587" s="21">
        <v>21.84</v>
      </c>
      <c r="AP587" s="1" t="s">
        <v>49</v>
      </c>
      <c r="AQ587" s="1" t="s">
        <v>49</v>
      </c>
      <c r="AR587" s="1" t="s">
        <v>49</v>
      </c>
      <c r="AS587" s="1" t="s">
        <v>49</v>
      </c>
      <c r="AT587" s="1" t="s">
        <v>49</v>
      </c>
      <c r="AU587" s="1" t="s">
        <v>133</v>
      </c>
      <c r="AV587" s="1" t="s">
        <v>134</v>
      </c>
      <c r="AW587" s="1" t="s">
        <v>3367</v>
      </c>
      <c r="AX587" s="1" t="s">
        <v>47</v>
      </c>
      <c r="AY587" s="1" t="s">
        <v>50</v>
      </c>
      <c r="AZ587" s="1" t="s">
        <v>3378</v>
      </c>
      <c r="BA587" s="1" t="s">
        <v>3379</v>
      </c>
      <c r="BB587" s="1" t="s">
        <v>3379</v>
      </c>
      <c r="BC587" s="1" t="s">
        <v>3354</v>
      </c>
      <c r="BD587" s="1" t="s">
        <v>3355</v>
      </c>
      <c r="BE587" s="1" t="s">
        <v>135</v>
      </c>
      <c r="BF587" s="1" t="s">
        <v>52</v>
      </c>
      <c r="BG587" s="1" t="s">
        <v>53</v>
      </c>
      <c r="BH587" s="1" t="s">
        <v>47</v>
      </c>
      <c r="BI587" s="1" t="s">
        <v>159</v>
      </c>
    </row>
    <row r="588" spans="2:61" x14ac:dyDescent="0.25">
      <c r="B588" s="16">
        <f t="shared" si="150"/>
        <v>584</v>
      </c>
      <c r="C588" s="16" t="str">
        <f t="shared" si="151"/>
        <v>FRA</v>
      </c>
      <c r="D588" s="16" t="str">
        <f t="shared" si="152"/>
        <v>2025-08-24</v>
      </c>
      <c r="E588" s="16" t="str">
        <f t="shared" si="153"/>
        <v>99431947764</v>
      </c>
      <c r="F588" s="16" t="str">
        <f t="shared" si="154"/>
        <v>PDE026649403</v>
      </c>
      <c r="G588" s="16" t="str">
        <f t="shared" si="155"/>
        <v>김정아</v>
      </c>
      <c r="H588" s="16" t="str">
        <f t="shared" si="146"/>
        <v>일반(목록배제,Normal-Manifest Exception)</v>
      </c>
      <c r="I588" s="16">
        <f t="shared" si="156"/>
        <v>21.84</v>
      </c>
      <c r="J588" s="16">
        <f t="shared" si="157"/>
        <v>1</v>
      </c>
      <c r="K588" s="43">
        <f t="shared" si="158"/>
        <v>0.5</v>
      </c>
      <c r="L588" s="43">
        <f t="shared" si="159"/>
        <v>0.5</v>
      </c>
      <c r="M588" s="43">
        <f t="shared" si="159"/>
        <v>0.5</v>
      </c>
      <c r="N588" s="43">
        <f t="shared" si="147"/>
        <v>0.5</v>
      </c>
      <c r="O588" s="23" t="str">
        <f t="shared" si="160"/>
        <v>PDE026649403</v>
      </c>
      <c r="P588" s="51">
        <f>VLOOKUP(C588,MAPPING!$B$24:$G$27,2,0)+(N588-0.5)/0.5*VLOOKUP(C588,MAPPING!$B$24:$G$27,4,0)</f>
        <v>6900</v>
      </c>
      <c r="Q588" s="72">
        <f>VLOOKUP(C588,MAPPING!$B$24:$G$27,6,0)</f>
        <v>3.401757367653961</v>
      </c>
      <c r="R588" s="105">
        <f>Q588*VLOOKUP(C588,MAPPING!$B$24:$H$27,7,0)</f>
        <v>5508.2615999999998</v>
      </c>
      <c r="S588" s="29">
        <f>VLOOKUP(H588,MAPPING!$B$3:$D$12,3,0)</f>
        <v>1100</v>
      </c>
      <c r="T588" s="67">
        <f t="shared" si="149"/>
        <v>0</v>
      </c>
      <c r="U588" s="75">
        <v>0</v>
      </c>
      <c r="V588" s="29">
        <f>(J588*VLOOKUP(M588/J588,MAPPING!$B$15:$C$22,2,10))</f>
        <v>0</v>
      </c>
      <c r="W588" s="100">
        <v>0</v>
      </c>
      <c r="X588" s="68">
        <f>IFERROR(IF($M588&lt;6.000001,0,VLOOKUP($M588,할증료!$B:$C,2,1)),0)</f>
        <v>0</v>
      </c>
      <c r="Y588" s="67">
        <v>0</v>
      </c>
      <c r="Z588" s="29">
        <f t="shared" si="148"/>
        <v>13508.2616</v>
      </c>
      <c r="AB588" s="1" t="s">
        <v>3347</v>
      </c>
      <c r="AC588" s="1" t="s">
        <v>131</v>
      </c>
      <c r="AD588" s="1" t="s">
        <v>3348</v>
      </c>
      <c r="AE588" s="1" t="s">
        <v>3380</v>
      </c>
      <c r="AF588" s="1" t="s">
        <v>1714</v>
      </c>
      <c r="AG588" s="1" t="s">
        <v>3381</v>
      </c>
      <c r="AH588" s="1">
        <v>18146</v>
      </c>
      <c r="AI588" s="1" t="s">
        <v>47</v>
      </c>
      <c r="AJ588" s="20">
        <v>1</v>
      </c>
      <c r="AK588" s="21">
        <v>0.5</v>
      </c>
      <c r="AL588" s="21">
        <v>0.5</v>
      </c>
      <c r="AM588" s="21">
        <v>0.5</v>
      </c>
      <c r="AN588" s="1" t="s">
        <v>54</v>
      </c>
      <c r="AO588" s="21">
        <v>21.84</v>
      </c>
      <c r="AP588" s="1" t="s">
        <v>49</v>
      </c>
      <c r="AQ588" s="1" t="s">
        <v>49</v>
      </c>
      <c r="AR588" s="1" t="s">
        <v>49</v>
      </c>
      <c r="AS588" s="1" t="s">
        <v>49</v>
      </c>
      <c r="AT588" s="1" t="s">
        <v>49</v>
      </c>
      <c r="AU588" s="1" t="s">
        <v>133</v>
      </c>
      <c r="AV588" s="1" t="s">
        <v>134</v>
      </c>
      <c r="AW588" s="1" t="s">
        <v>3367</v>
      </c>
      <c r="AX588" s="1" t="s">
        <v>47</v>
      </c>
      <c r="AY588" s="1" t="s">
        <v>50</v>
      </c>
      <c r="AZ588" s="1" t="s">
        <v>3382</v>
      </c>
      <c r="BA588" s="1" t="s">
        <v>3383</v>
      </c>
      <c r="BB588" s="1" t="s">
        <v>3383</v>
      </c>
      <c r="BC588" s="1" t="s">
        <v>3354</v>
      </c>
      <c r="BD588" s="1" t="s">
        <v>3355</v>
      </c>
      <c r="BE588" s="1" t="s">
        <v>135</v>
      </c>
      <c r="BF588" s="1" t="s">
        <v>52</v>
      </c>
      <c r="BG588" s="1" t="s">
        <v>53</v>
      </c>
      <c r="BH588" s="1" t="s">
        <v>47</v>
      </c>
      <c r="BI588" s="1" t="s">
        <v>159</v>
      </c>
    </row>
    <row r="589" spans="2:61" x14ac:dyDescent="0.25">
      <c r="B589" s="16">
        <f t="shared" si="150"/>
        <v>585</v>
      </c>
      <c r="C589" s="16" t="str">
        <f t="shared" si="151"/>
        <v>FRA</v>
      </c>
      <c r="D589" s="16" t="str">
        <f t="shared" si="152"/>
        <v>2025-08-24</v>
      </c>
      <c r="E589" s="16" t="str">
        <f t="shared" si="153"/>
        <v>99431947764</v>
      </c>
      <c r="F589" s="16" t="str">
        <f t="shared" si="154"/>
        <v>PDE026649408</v>
      </c>
      <c r="G589" s="16" t="str">
        <f t="shared" si="155"/>
        <v>김진아</v>
      </c>
      <c r="H589" s="16" t="str">
        <f t="shared" si="146"/>
        <v>일반(목록배제,Normal-Manifest Exception)</v>
      </c>
      <c r="I589" s="16">
        <f t="shared" si="156"/>
        <v>21.84</v>
      </c>
      <c r="J589" s="16">
        <f t="shared" si="157"/>
        <v>1</v>
      </c>
      <c r="K589" s="43">
        <f t="shared" si="158"/>
        <v>0.5</v>
      </c>
      <c r="L589" s="43">
        <f t="shared" si="159"/>
        <v>0.5</v>
      </c>
      <c r="M589" s="43">
        <f t="shared" si="159"/>
        <v>0.5</v>
      </c>
      <c r="N589" s="43">
        <f t="shared" si="147"/>
        <v>0.5</v>
      </c>
      <c r="O589" s="23" t="str">
        <f t="shared" si="160"/>
        <v>PDE026649408</v>
      </c>
      <c r="P589" s="51">
        <f>VLOOKUP(C589,MAPPING!$B$24:$G$27,2,0)+(N589-0.5)/0.5*VLOOKUP(C589,MAPPING!$B$24:$G$27,4,0)</f>
        <v>6900</v>
      </c>
      <c r="Q589" s="72">
        <f>VLOOKUP(C589,MAPPING!$B$24:$G$27,6,0)</f>
        <v>3.401757367653961</v>
      </c>
      <c r="R589" s="105">
        <f>Q589*VLOOKUP(C589,MAPPING!$B$24:$H$27,7,0)</f>
        <v>5508.2615999999998</v>
      </c>
      <c r="S589" s="29">
        <f>VLOOKUP(H589,MAPPING!$B$3:$D$12,3,0)</f>
        <v>1100</v>
      </c>
      <c r="T589" s="67">
        <f t="shared" si="149"/>
        <v>0</v>
      </c>
      <c r="U589" s="75">
        <v>0</v>
      </c>
      <c r="V589" s="29">
        <f>(J589*VLOOKUP(M589/J589,MAPPING!$B$15:$C$22,2,10))</f>
        <v>0</v>
      </c>
      <c r="W589" s="100">
        <v>0</v>
      </c>
      <c r="X589" s="68">
        <f>IFERROR(IF($M589&lt;6.000001,0,VLOOKUP($M589,할증료!$B:$C,2,1)),0)</f>
        <v>0</v>
      </c>
      <c r="Y589" s="67">
        <v>0</v>
      </c>
      <c r="Z589" s="29">
        <f t="shared" si="148"/>
        <v>13508.2616</v>
      </c>
      <c r="AB589" s="1" t="s">
        <v>3347</v>
      </c>
      <c r="AC589" s="1" t="s">
        <v>131</v>
      </c>
      <c r="AD589" s="1" t="s">
        <v>3348</v>
      </c>
      <c r="AE589" s="1" t="s">
        <v>3384</v>
      </c>
      <c r="AF589" s="1" t="s">
        <v>407</v>
      </c>
      <c r="AG589" s="1" t="s">
        <v>3385</v>
      </c>
      <c r="AH589" s="1">
        <v>3678</v>
      </c>
      <c r="AI589" s="1" t="s">
        <v>47</v>
      </c>
      <c r="AJ589" s="20">
        <v>1</v>
      </c>
      <c r="AK589" s="21">
        <v>0.5</v>
      </c>
      <c r="AL589" s="21">
        <v>0.5</v>
      </c>
      <c r="AM589" s="21">
        <v>0.5</v>
      </c>
      <c r="AN589" s="1" t="s">
        <v>54</v>
      </c>
      <c r="AO589" s="21">
        <v>21.84</v>
      </c>
      <c r="AP589" s="1" t="s">
        <v>49</v>
      </c>
      <c r="AQ589" s="1" t="s">
        <v>49</v>
      </c>
      <c r="AR589" s="1" t="s">
        <v>49</v>
      </c>
      <c r="AS589" s="1" t="s">
        <v>49</v>
      </c>
      <c r="AT589" s="1" t="s">
        <v>49</v>
      </c>
      <c r="AU589" s="1" t="s">
        <v>133</v>
      </c>
      <c r="AV589" s="1" t="s">
        <v>134</v>
      </c>
      <c r="AW589" s="1" t="s">
        <v>3367</v>
      </c>
      <c r="AX589" s="1" t="s">
        <v>47</v>
      </c>
      <c r="AY589" s="1" t="s">
        <v>50</v>
      </c>
      <c r="AZ589" s="1" t="s">
        <v>3386</v>
      </c>
      <c r="BA589" s="1" t="s">
        <v>3387</v>
      </c>
      <c r="BB589" s="1" t="s">
        <v>3387</v>
      </c>
      <c r="BC589" s="1" t="s">
        <v>3354</v>
      </c>
      <c r="BD589" s="1" t="s">
        <v>3355</v>
      </c>
      <c r="BE589" s="1" t="s">
        <v>135</v>
      </c>
      <c r="BF589" s="1" t="s">
        <v>52</v>
      </c>
      <c r="BG589" s="1" t="s">
        <v>53</v>
      </c>
      <c r="BH589" s="1" t="s">
        <v>47</v>
      </c>
      <c r="BI589" s="1" t="s">
        <v>159</v>
      </c>
    </row>
    <row r="590" spans="2:61" x14ac:dyDescent="0.25">
      <c r="B590" s="16">
        <f t="shared" si="150"/>
        <v>586</v>
      </c>
      <c r="C590" s="16" t="str">
        <f t="shared" si="151"/>
        <v>FRA</v>
      </c>
      <c r="D590" s="16" t="str">
        <f t="shared" si="152"/>
        <v>2025-08-24</v>
      </c>
      <c r="E590" s="16" t="str">
        <f t="shared" si="153"/>
        <v>99431947764</v>
      </c>
      <c r="F590" s="16" t="str">
        <f t="shared" si="154"/>
        <v>PDE026649324</v>
      </c>
      <c r="G590" s="16" t="str">
        <f t="shared" si="155"/>
        <v>최주희</v>
      </c>
      <c r="H590" s="16" t="str">
        <f t="shared" si="146"/>
        <v>일반(목록배제,Normal-Manifest Exception)</v>
      </c>
      <c r="I590" s="16">
        <f t="shared" si="156"/>
        <v>21.84</v>
      </c>
      <c r="J590" s="16">
        <f t="shared" si="157"/>
        <v>1</v>
      </c>
      <c r="K590" s="43">
        <f t="shared" si="158"/>
        <v>0.5</v>
      </c>
      <c r="L590" s="43">
        <f t="shared" si="159"/>
        <v>0.5</v>
      </c>
      <c r="M590" s="43">
        <f t="shared" si="159"/>
        <v>0.5</v>
      </c>
      <c r="N590" s="43">
        <f t="shared" si="147"/>
        <v>0.5</v>
      </c>
      <c r="O590" s="23" t="str">
        <f t="shared" si="160"/>
        <v>PDE026649324</v>
      </c>
      <c r="P590" s="51">
        <f>VLOOKUP(C590,MAPPING!$B$24:$G$27,2,0)+(N590-0.5)/0.5*VLOOKUP(C590,MAPPING!$B$24:$G$27,4,0)</f>
        <v>6900</v>
      </c>
      <c r="Q590" s="72">
        <f>VLOOKUP(C590,MAPPING!$B$24:$G$27,6,0)</f>
        <v>3.401757367653961</v>
      </c>
      <c r="R590" s="105">
        <f>Q590*VLOOKUP(C590,MAPPING!$B$24:$H$27,7,0)</f>
        <v>5508.2615999999998</v>
      </c>
      <c r="S590" s="29">
        <f>VLOOKUP(H590,MAPPING!$B$3:$D$12,3,0)</f>
        <v>1100</v>
      </c>
      <c r="T590" s="67">
        <f t="shared" si="149"/>
        <v>0</v>
      </c>
      <c r="U590" s="75">
        <v>0</v>
      </c>
      <c r="V590" s="29">
        <f>(J590*VLOOKUP(M590/J590,MAPPING!$B$15:$C$22,2,10))</f>
        <v>0</v>
      </c>
      <c r="W590" s="100">
        <v>0</v>
      </c>
      <c r="X590" s="68">
        <f>IFERROR(IF($M590&lt;6.000001,0,VLOOKUP($M590,할증료!$B:$C,2,1)),0)</f>
        <v>0</v>
      </c>
      <c r="Y590" s="67">
        <v>0</v>
      </c>
      <c r="Z590" s="29">
        <f t="shared" si="148"/>
        <v>13508.2616</v>
      </c>
      <c r="AB590" s="1" t="s">
        <v>3347</v>
      </c>
      <c r="AC590" s="1" t="s">
        <v>131</v>
      </c>
      <c r="AD590" s="1" t="s">
        <v>3348</v>
      </c>
      <c r="AE590" s="1" t="s">
        <v>3388</v>
      </c>
      <c r="AF590" s="1" t="s">
        <v>3389</v>
      </c>
      <c r="AG590" s="1" t="s">
        <v>3390</v>
      </c>
      <c r="AH590" s="1">
        <v>58250</v>
      </c>
      <c r="AI590" s="1" t="s">
        <v>47</v>
      </c>
      <c r="AJ590" s="20">
        <v>1</v>
      </c>
      <c r="AK590" s="21">
        <v>0.5</v>
      </c>
      <c r="AL590" s="21">
        <v>0.5</v>
      </c>
      <c r="AM590" s="21">
        <v>0.5</v>
      </c>
      <c r="AN590" s="1" t="s">
        <v>54</v>
      </c>
      <c r="AO590" s="21">
        <v>21.84</v>
      </c>
      <c r="AP590" s="1" t="s">
        <v>49</v>
      </c>
      <c r="AQ590" s="1" t="s">
        <v>49</v>
      </c>
      <c r="AR590" s="1" t="s">
        <v>49</v>
      </c>
      <c r="AS590" s="1" t="s">
        <v>49</v>
      </c>
      <c r="AT590" s="1" t="s">
        <v>49</v>
      </c>
      <c r="AU590" s="1" t="s">
        <v>133</v>
      </c>
      <c r="AV590" s="1" t="s">
        <v>134</v>
      </c>
      <c r="AW590" s="1" t="s">
        <v>3367</v>
      </c>
      <c r="AX590" s="1" t="s">
        <v>47</v>
      </c>
      <c r="AY590" s="1" t="s">
        <v>50</v>
      </c>
      <c r="AZ590" s="1" t="s">
        <v>3391</v>
      </c>
      <c r="BA590" s="1" t="s">
        <v>3392</v>
      </c>
      <c r="BB590" s="1" t="s">
        <v>3392</v>
      </c>
      <c r="BC590" s="1" t="s">
        <v>3354</v>
      </c>
      <c r="BD590" s="1" t="s">
        <v>3355</v>
      </c>
      <c r="BE590" s="1" t="s">
        <v>135</v>
      </c>
      <c r="BF590" s="1" t="s">
        <v>52</v>
      </c>
      <c r="BG590" s="1" t="s">
        <v>53</v>
      </c>
      <c r="BH590" s="1" t="s">
        <v>47</v>
      </c>
      <c r="BI590" s="1" t="s">
        <v>159</v>
      </c>
    </row>
    <row r="591" spans="2:61" x14ac:dyDescent="0.25">
      <c r="B591" s="16">
        <f t="shared" si="150"/>
        <v>587</v>
      </c>
      <c r="C591" s="16" t="str">
        <f t="shared" si="151"/>
        <v>FRA</v>
      </c>
      <c r="D591" s="16" t="str">
        <f t="shared" si="152"/>
        <v>2025-08-24</v>
      </c>
      <c r="E591" s="16" t="str">
        <f t="shared" si="153"/>
        <v>99431947764</v>
      </c>
      <c r="F591" s="16" t="str">
        <f t="shared" si="154"/>
        <v>PDE026649325</v>
      </c>
      <c r="G591" s="16" t="str">
        <f t="shared" si="155"/>
        <v>연특희</v>
      </c>
      <c r="H591" s="16" t="str">
        <f t="shared" si="146"/>
        <v>일반(목록배제,Normal-Manifest Exception)</v>
      </c>
      <c r="I591" s="16">
        <f t="shared" si="156"/>
        <v>21.84</v>
      </c>
      <c r="J591" s="16">
        <f t="shared" si="157"/>
        <v>1</v>
      </c>
      <c r="K591" s="43">
        <f t="shared" si="158"/>
        <v>0.5</v>
      </c>
      <c r="L591" s="43">
        <f t="shared" si="159"/>
        <v>0.5</v>
      </c>
      <c r="M591" s="43">
        <f t="shared" si="159"/>
        <v>0.5</v>
      </c>
      <c r="N591" s="43">
        <f t="shared" si="147"/>
        <v>0.5</v>
      </c>
      <c r="O591" s="23" t="str">
        <f t="shared" si="160"/>
        <v>PDE026649325</v>
      </c>
      <c r="P591" s="51">
        <f>VLOOKUP(C591,MAPPING!$B$24:$G$27,2,0)+(N591-0.5)/0.5*VLOOKUP(C591,MAPPING!$B$24:$G$27,4,0)</f>
        <v>6900</v>
      </c>
      <c r="Q591" s="72">
        <f>VLOOKUP(C591,MAPPING!$B$24:$G$27,6,0)</f>
        <v>3.401757367653961</v>
      </c>
      <c r="R591" s="105">
        <f>Q591*VLOOKUP(C591,MAPPING!$B$24:$H$27,7,0)</f>
        <v>5508.2615999999998</v>
      </c>
      <c r="S591" s="29">
        <f>VLOOKUP(H591,MAPPING!$B$3:$D$12,3,0)</f>
        <v>1100</v>
      </c>
      <c r="T591" s="67">
        <f t="shared" si="149"/>
        <v>0</v>
      </c>
      <c r="U591" s="75">
        <v>0</v>
      </c>
      <c r="V591" s="29">
        <f>(J591*VLOOKUP(M591/J591,MAPPING!$B$15:$C$22,2,10))</f>
        <v>0</v>
      </c>
      <c r="W591" s="100">
        <v>0</v>
      </c>
      <c r="X591" s="68">
        <f>IFERROR(IF($M591&lt;6.000001,0,VLOOKUP($M591,할증료!$B:$C,2,1)),0)</f>
        <v>0</v>
      </c>
      <c r="Y591" s="67">
        <v>0</v>
      </c>
      <c r="Z591" s="29">
        <f t="shared" si="148"/>
        <v>13508.2616</v>
      </c>
      <c r="AB591" s="1" t="s">
        <v>3347</v>
      </c>
      <c r="AC591" s="1" t="s">
        <v>131</v>
      </c>
      <c r="AD591" s="1" t="s">
        <v>3348</v>
      </c>
      <c r="AE591" s="1" t="s">
        <v>3393</v>
      </c>
      <c r="AF591" s="1" t="s">
        <v>3394</v>
      </c>
      <c r="AG591" s="1" t="s">
        <v>3395</v>
      </c>
      <c r="AH591" s="1">
        <v>42750</v>
      </c>
      <c r="AI591" s="1" t="s">
        <v>47</v>
      </c>
      <c r="AJ591" s="20">
        <v>1</v>
      </c>
      <c r="AK591" s="21">
        <v>0.5</v>
      </c>
      <c r="AL591" s="21">
        <v>0.5</v>
      </c>
      <c r="AM591" s="21">
        <v>0.5</v>
      </c>
      <c r="AN591" s="1" t="s">
        <v>54</v>
      </c>
      <c r="AO591" s="21">
        <v>21.84</v>
      </c>
      <c r="AP591" s="1" t="s">
        <v>49</v>
      </c>
      <c r="AQ591" s="1" t="s">
        <v>49</v>
      </c>
      <c r="AR591" s="1" t="s">
        <v>49</v>
      </c>
      <c r="AS591" s="1" t="s">
        <v>49</v>
      </c>
      <c r="AT591" s="1" t="s">
        <v>49</v>
      </c>
      <c r="AU591" s="1" t="s">
        <v>133</v>
      </c>
      <c r="AV591" s="1" t="s">
        <v>134</v>
      </c>
      <c r="AW591" s="1" t="s">
        <v>3367</v>
      </c>
      <c r="AX591" s="1" t="s">
        <v>47</v>
      </c>
      <c r="AY591" s="1" t="s">
        <v>50</v>
      </c>
      <c r="AZ591" s="1" t="s">
        <v>3396</v>
      </c>
      <c r="BA591" s="1" t="s">
        <v>3397</v>
      </c>
      <c r="BB591" s="1" t="s">
        <v>3397</v>
      </c>
      <c r="BC591" s="1" t="s">
        <v>3354</v>
      </c>
      <c r="BD591" s="1" t="s">
        <v>3355</v>
      </c>
      <c r="BE591" s="1" t="s">
        <v>135</v>
      </c>
      <c r="BF591" s="1" t="s">
        <v>52</v>
      </c>
      <c r="BG591" s="1" t="s">
        <v>53</v>
      </c>
      <c r="BH591" s="1" t="s">
        <v>47</v>
      </c>
      <c r="BI591" s="1" t="s">
        <v>159</v>
      </c>
    </row>
    <row r="592" spans="2:61" x14ac:dyDescent="0.25">
      <c r="B592" s="16">
        <f t="shared" si="150"/>
        <v>588</v>
      </c>
      <c r="C592" s="16" t="str">
        <f t="shared" si="151"/>
        <v>FRA</v>
      </c>
      <c r="D592" s="16" t="str">
        <f t="shared" si="152"/>
        <v>2025-08-24</v>
      </c>
      <c r="E592" s="16" t="str">
        <f t="shared" si="153"/>
        <v>99431947764</v>
      </c>
      <c r="F592" s="16" t="str">
        <f t="shared" si="154"/>
        <v>PDE026649308</v>
      </c>
      <c r="G592" s="16" t="str">
        <f t="shared" si="155"/>
        <v>권민승</v>
      </c>
      <c r="H592" s="16" t="str">
        <f t="shared" si="146"/>
        <v>일반(목록배제,Normal-Manifest Exception)</v>
      </c>
      <c r="I592" s="16">
        <f t="shared" si="156"/>
        <v>11.65</v>
      </c>
      <c r="J592" s="16">
        <f t="shared" si="157"/>
        <v>1</v>
      </c>
      <c r="K592" s="43">
        <f t="shared" si="158"/>
        <v>0.5</v>
      </c>
      <c r="L592" s="43">
        <f t="shared" si="159"/>
        <v>0.5</v>
      </c>
      <c r="M592" s="43">
        <f t="shared" si="159"/>
        <v>0.5</v>
      </c>
      <c r="N592" s="43">
        <f t="shared" si="147"/>
        <v>0.5</v>
      </c>
      <c r="O592" s="23" t="str">
        <f t="shared" si="160"/>
        <v>PDE026649308</v>
      </c>
      <c r="P592" s="51">
        <f>VLOOKUP(C592,MAPPING!$B$24:$G$27,2,0)+(N592-0.5)/0.5*VLOOKUP(C592,MAPPING!$B$24:$G$27,4,0)</f>
        <v>6900</v>
      </c>
      <c r="Q592" s="72">
        <f>VLOOKUP(C592,MAPPING!$B$24:$G$27,6,0)</f>
        <v>3.401757367653961</v>
      </c>
      <c r="R592" s="105">
        <f>Q592*VLOOKUP(C592,MAPPING!$B$24:$H$27,7,0)</f>
        <v>5508.2615999999998</v>
      </c>
      <c r="S592" s="29">
        <f>VLOOKUP(H592,MAPPING!$B$3:$D$12,3,0)</f>
        <v>1100</v>
      </c>
      <c r="T592" s="67">
        <f t="shared" si="149"/>
        <v>0</v>
      </c>
      <c r="U592" s="75">
        <v>0</v>
      </c>
      <c r="V592" s="29">
        <f>(J592*VLOOKUP(M592/J592,MAPPING!$B$15:$C$22,2,10))</f>
        <v>0</v>
      </c>
      <c r="W592" s="100">
        <v>0</v>
      </c>
      <c r="X592" s="68">
        <f>IFERROR(IF($M592&lt;6.000001,0,VLOOKUP($M592,할증료!$B:$C,2,1)),0)</f>
        <v>0</v>
      </c>
      <c r="Y592" s="67">
        <v>0</v>
      </c>
      <c r="Z592" s="29">
        <f t="shared" si="148"/>
        <v>13508.2616</v>
      </c>
      <c r="AB592" s="1" t="s">
        <v>3347</v>
      </c>
      <c r="AC592" s="1" t="s">
        <v>131</v>
      </c>
      <c r="AD592" s="1" t="s">
        <v>3348</v>
      </c>
      <c r="AE592" s="1" t="s">
        <v>3398</v>
      </c>
      <c r="AF592" s="1" t="s">
        <v>3399</v>
      </c>
      <c r="AG592" s="1" t="s">
        <v>3400</v>
      </c>
      <c r="AH592" s="1">
        <v>11914</v>
      </c>
      <c r="AI592" s="1" t="s">
        <v>47</v>
      </c>
      <c r="AJ592" s="20">
        <v>1</v>
      </c>
      <c r="AK592" s="21">
        <v>0.5</v>
      </c>
      <c r="AL592" s="21">
        <v>0.5</v>
      </c>
      <c r="AM592" s="21">
        <v>0.5</v>
      </c>
      <c r="AN592" s="1" t="s">
        <v>54</v>
      </c>
      <c r="AO592" s="21">
        <v>11.65</v>
      </c>
      <c r="AP592" s="1" t="s">
        <v>49</v>
      </c>
      <c r="AQ592" s="1" t="s">
        <v>49</v>
      </c>
      <c r="AR592" s="1" t="s">
        <v>49</v>
      </c>
      <c r="AS592" s="1" t="s">
        <v>49</v>
      </c>
      <c r="AT592" s="1" t="s">
        <v>49</v>
      </c>
      <c r="AU592" s="1" t="s">
        <v>133</v>
      </c>
      <c r="AV592" s="1" t="s">
        <v>134</v>
      </c>
      <c r="AW592" s="1" t="s">
        <v>195</v>
      </c>
      <c r="AX592" s="1" t="s">
        <v>47</v>
      </c>
      <c r="AY592" s="1" t="s">
        <v>50</v>
      </c>
      <c r="AZ592" s="1" t="s">
        <v>3401</v>
      </c>
      <c r="BA592" s="1" t="s">
        <v>3402</v>
      </c>
      <c r="BB592" s="1" t="s">
        <v>3402</v>
      </c>
      <c r="BC592" s="1" t="s">
        <v>3354</v>
      </c>
      <c r="BD592" s="1" t="s">
        <v>3355</v>
      </c>
      <c r="BE592" s="1" t="s">
        <v>135</v>
      </c>
      <c r="BF592" s="1" t="s">
        <v>52</v>
      </c>
      <c r="BG592" s="1" t="s">
        <v>53</v>
      </c>
      <c r="BH592" s="1" t="s">
        <v>47</v>
      </c>
      <c r="BI592" s="1" t="s">
        <v>159</v>
      </c>
    </row>
    <row r="593" spans="2:61" x14ac:dyDescent="0.25">
      <c r="B593" s="16">
        <f t="shared" si="150"/>
        <v>589</v>
      </c>
      <c r="C593" s="16" t="str">
        <f t="shared" si="151"/>
        <v>FRA</v>
      </c>
      <c r="D593" s="16" t="str">
        <f t="shared" si="152"/>
        <v>2025-08-24</v>
      </c>
      <c r="E593" s="16" t="str">
        <f t="shared" si="153"/>
        <v>99431947764</v>
      </c>
      <c r="F593" s="16" t="str">
        <f t="shared" si="154"/>
        <v>PDE026649306</v>
      </c>
      <c r="G593" s="16" t="str">
        <f t="shared" si="155"/>
        <v>유성원</v>
      </c>
      <c r="H593" s="16" t="str">
        <f t="shared" si="146"/>
        <v>목록(Manifest)</v>
      </c>
      <c r="I593" s="16">
        <f t="shared" si="156"/>
        <v>143.27000000000001</v>
      </c>
      <c r="J593" s="16">
        <f t="shared" si="157"/>
        <v>1</v>
      </c>
      <c r="K593" s="43">
        <f t="shared" si="158"/>
        <v>0.5</v>
      </c>
      <c r="L593" s="43">
        <f t="shared" si="159"/>
        <v>0.5</v>
      </c>
      <c r="M593" s="43">
        <f t="shared" si="159"/>
        <v>0.5</v>
      </c>
      <c r="N593" s="43">
        <f t="shared" si="147"/>
        <v>0.5</v>
      </c>
      <c r="O593" s="23" t="str">
        <f t="shared" si="160"/>
        <v>PDE026649306</v>
      </c>
      <c r="P593" s="51">
        <f>VLOOKUP(C593,MAPPING!$B$24:$G$27,2,0)+(N593-0.5)/0.5*VLOOKUP(C593,MAPPING!$B$24:$G$27,4,0)</f>
        <v>6900</v>
      </c>
      <c r="Q593" s="72">
        <f>VLOOKUP(C593,MAPPING!$B$24:$G$27,6,0)</f>
        <v>3.401757367653961</v>
      </c>
      <c r="R593" s="105">
        <f>Q593*VLOOKUP(C593,MAPPING!$B$24:$H$27,7,0)</f>
        <v>5508.2615999999998</v>
      </c>
      <c r="S593" s="29">
        <f>VLOOKUP(H593,MAPPING!$B$3:$D$12,3,0)</f>
        <v>0</v>
      </c>
      <c r="T593" s="67">
        <f t="shared" si="149"/>
        <v>0</v>
      </c>
      <c r="U593" s="75">
        <v>0</v>
      </c>
      <c r="V593" s="29">
        <f>(J593*VLOOKUP(M593/J593,MAPPING!$B$15:$C$22,2,10))</f>
        <v>0</v>
      </c>
      <c r="W593" s="100">
        <v>0</v>
      </c>
      <c r="X593" s="68">
        <f>IFERROR(IF($M593&lt;6.000001,0,VLOOKUP($M593,할증료!$B:$C,2,1)),0)</f>
        <v>0</v>
      </c>
      <c r="Y593" s="67">
        <v>0</v>
      </c>
      <c r="Z593" s="29">
        <f t="shared" si="148"/>
        <v>12408.2616</v>
      </c>
      <c r="AB593" s="1" t="s">
        <v>3347</v>
      </c>
      <c r="AC593" s="1" t="s">
        <v>131</v>
      </c>
      <c r="AD593" s="1" t="s">
        <v>3348</v>
      </c>
      <c r="AE593" s="1" t="s">
        <v>3403</v>
      </c>
      <c r="AF593" s="1" t="s">
        <v>1183</v>
      </c>
      <c r="AG593" s="1" t="s">
        <v>1184</v>
      </c>
      <c r="AH593" s="1">
        <v>13568</v>
      </c>
      <c r="AI593" s="1" t="s">
        <v>47</v>
      </c>
      <c r="AJ593" s="20">
        <v>1</v>
      </c>
      <c r="AK593" s="21">
        <v>0.5</v>
      </c>
      <c r="AL593" s="21">
        <v>0.5</v>
      </c>
      <c r="AM593" s="21">
        <v>0.5</v>
      </c>
      <c r="AN593" s="1" t="s">
        <v>48</v>
      </c>
      <c r="AO593" s="21">
        <v>143.27000000000001</v>
      </c>
      <c r="AP593" s="1" t="s">
        <v>49</v>
      </c>
      <c r="AQ593" s="1" t="s">
        <v>49</v>
      </c>
      <c r="AR593" s="1" t="s">
        <v>49</v>
      </c>
      <c r="AS593" s="1" t="s">
        <v>49</v>
      </c>
      <c r="AT593" s="1" t="s">
        <v>49</v>
      </c>
      <c r="AU593" s="1" t="s">
        <v>133</v>
      </c>
      <c r="AV593" s="1" t="s">
        <v>134</v>
      </c>
      <c r="AW593" s="1" t="s">
        <v>3404</v>
      </c>
      <c r="AX593" s="1" t="s">
        <v>47</v>
      </c>
      <c r="AY593" s="1" t="s">
        <v>50</v>
      </c>
      <c r="AZ593" s="1" t="s">
        <v>3405</v>
      </c>
      <c r="BA593" s="1" t="s">
        <v>3406</v>
      </c>
      <c r="BB593" s="1" t="s">
        <v>3406</v>
      </c>
      <c r="BC593" s="1" t="s">
        <v>3354</v>
      </c>
      <c r="BD593" s="1" t="s">
        <v>3355</v>
      </c>
      <c r="BE593" s="1" t="s">
        <v>135</v>
      </c>
      <c r="BF593" s="1" t="s">
        <v>52</v>
      </c>
      <c r="BG593" s="1" t="s">
        <v>53</v>
      </c>
      <c r="BH593" s="1" t="s">
        <v>47</v>
      </c>
      <c r="BI593" s="1" t="s">
        <v>159</v>
      </c>
    </row>
    <row r="594" spans="2:61" x14ac:dyDescent="0.25">
      <c r="B594" s="16">
        <f t="shared" si="150"/>
        <v>590</v>
      </c>
      <c r="C594" s="16" t="str">
        <f t="shared" si="151"/>
        <v>FRA</v>
      </c>
      <c r="D594" s="16" t="str">
        <f t="shared" si="152"/>
        <v>2025-08-24</v>
      </c>
      <c r="E594" s="16" t="str">
        <f t="shared" si="153"/>
        <v>99431947764</v>
      </c>
      <c r="F594" s="16" t="str">
        <f t="shared" si="154"/>
        <v>PDE026649202</v>
      </c>
      <c r="G594" s="16" t="str">
        <f t="shared" si="155"/>
        <v>이위석</v>
      </c>
      <c r="H594" s="16" t="str">
        <f t="shared" si="146"/>
        <v>간이(Simple)</v>
      </c>
      <c r="I594" s="16">
        <f t="shared" si="156"/>
        <v>215.64</v>
      </c>
      <c r="J594" s="16">
        <f t="shared" si="157"/>
        <v>1</v>
      </c>
      <c r="K594" s="43">
        <f t="shared" si="158"/>
        <v>0.5</v>
      </c>
      <c r="L594" s="43">
        <f t="shared" si="159"/>
        <v>0.7</v>
      </c>
      <c r="M594" s="43">
        <f t="shared" si="159"/>
        <v>0.7</v>
      </c>
      <c r="N594" s="43">
        <f t="shared" si="147"/>
        <v>1</v>
      </c>
      <c r="O594" s="23" t="str">
        <f t="shared" si="160"/>
        <v>PDE026649202</v>
      </c>
      <c r="P594" s="51">
        <f>VLOOKUP(C594,MAPPING!$B$24:$G$27,2,0)+(N594-0.5)/0.5*VLOOKUP(C594,MAPPING!$B$24:$G$27,4,0)</f>
        <v>9350</v>
      </c>
      <c r="Q594" s="72">
        <f>VLOOKUP(C594,MAPPING!$B$24:$G$27,6,0)</f>
        <v>3.401757367653961</v>
      </c>
      <c r="R594" s="105">
        <f>Q594*VLOOKUP(C594,MAPPING!$B$24:$H$27,7,0)</f>
        <v>5508.2615999999998</v>
      </c>
      <c r="S594" s="29">
        <f>VLOOKUP(H594,MAPPING!$B$3:$D$12,3,0)</f>
        <v>1100</v>
      </c>
      <c r="T594" s="67">
        <f t="shared" si="149"/>
        <v>0</v>
      </c>
      <c r="U594" s="75">
        <v>0</v>
      </c>
      <c r="V594" s="29">
        <f>(J594*VLOOKUP(M594/J594,MAPPING!$B$15:$C$22,2,10))</f>
        <v>0</v>
      </c>
      <c r="W594" s="100">
        <v>0</v>
      </c>
      <c r="X594" s="68">
        <f>IFERROR(IF($M594&lt;6.000001,0,VLOOKUP($M594,할증료!$B:$C,2,1)),0)</f>
        <v>0</v>
      </c>
      <c r="Y594" s="67">
        <v>0</v>
      </c>
      <c r="Z594" s="29">
        <f t="shared" si="148"/>
        <v>15958.2616</v>
      </c>
      <c r="AB594" s="1" t="s">
        <v>3347</v>
      </c>
      <c r="AC594" s="1" t="s">
        <v>131</v>
      </c>
      <c r="AD594" s="1" t="s">
        <v>3348</v>
      </c>
      <c r="AE594" s="1" t="s">
        <v>3407</v>
      </c>
      <c r="AF594" s="1" t="s">
        <v>3408</v>
      </c>
      <c r="AG594" s="1" t="s">
        <v>3409</v>
      </c>
      <c r="AH594" s="1">
        <v>4593</v>
      </c>
      <c r="AI594" s="1" t="s">
        <v>47</v>
      </c>
      <c r="AJ594" s="20">
        <v>1</v>
      </c>
      <c r="AK594" s="21">
        <v>0.5</v>
      </c>
      <c r="AL594" s="21">
        <v>0.7</v>
      </c>
      <c r="AM594" s="21">
        <v>0.7</v>
      </c>
      <c r="AN594" s="1" t="s">
        <v>56</v>
      </c>
      <c r="AO594" s="21">
        <v>215.64</v>
      </c>
      <c r="AP594" s="1" t="s">
        <v>49</v>
      </c>
      <c r="AQ594" s="1" t="s">
        <v>47</v>
      </c>
      <c r="AR594" s="1" t="s">
        <v>47</v>
      </c>
      <c r="AS594" s="1" t="s">
        <v>47</v>
      </c>
      <c r="AT594" s="1" t="s">
        <v>47</v>
      </c>
      <c r="AU594" s="1" t="s">
        <v>133</v>
      </c>
      <c r="AV594" s="1" t="s">
        <v>134</v>
      </c>
      <c r="AW594" s="1" t="s">
        <v>3410</v>
      </c>
      <c r="AX594" s="1" t="s">
        <v>47</v>
      </c>
      <c r="AY594" s="1" t="s">
        <v>50</v>
      </c>
      <c r="AZ594" s="1" t="s">
        <v>3411</v>
      </c>
      <c r="BA594" s="1" t="s">
        <v>3412</v>
      </c>
      <c r="BB594" s="1" t="s">
        <v>3412</v>
      </c>
      <c r="BC594" s="1" t="s">
        <v>3354</v>
      </c>
      <c r="BD594" s="1" t="s">
        <v>3355</v>
      </c>
      <c r="BE594" s="1" t="s">
        <v>135</v>
      </c>
      <c r="BF594" s="1" t="s">
        <v>52</v>
      </c>
      <c r="BG594" s="1" t="s">
        <v>53</v>
      </c>
      <c r="BH594" s="1" t="s">
        <v>47</v>
      </c>
      <c r="BI594" s="1" t="s">
        <v>159</v>
      </c>
    </row>
    <row r="595" spans="2:61" x14ac:dyDescent="0.25">
      <c r="B595" s="16">
        <f t="shared" si="150"/>
        <v>591</v>
      </c>
      <c r="C595" s="16" t="str">
        <f t="shared" si="151"/>
        <v>FRA</v>
      </c>
      <c r="D595" s="16" t="str">
        <f t="shared" si="152"/>
        <v>2025-08-24</v>
      </c>
      <c r="E595" s="16" t="str">
        <f t="shared" si="153"/>
        <v>99431947764</v>
      </c>
      <c r="F595" s="16" t="str">
        <f t="shared" si="154"/>
        <v>PDE026649423</v>
      </c>
      <c r="G595" s="16" t="str">
        <f t="shared" si="155"/>
        <v>정은실</v>
      </c>
      <c r="H595" s="16" t="str">
        <f t="shared" si="146"/>
        <v>일반(목록배제,Normal-Manifest Exception)</v>
      </c>
      <c r="I595" s="16">
        <f t="shared" si="156"/>
        <v>18.77</v>
      </c>
      <c r="J595" s="16">
        <f t="shared" si="157"/>
        <v>1</v>
      </c>
      <c r="K595" s="43">
        <f t="shared" si="158"/>
        <v>0.5</v>
      </c>
      <c r="L595" s="43">
        <f t="shared" si="159"/>
        <v>0.5</v>
      </c>
      <c r="M595" s="43">
        <f t="shared" si="159"/>
        <v>0.5</v>
      </c>
      <c r="N595" s="43">
        <f t="shared" si="147"/>
        <v>0.5</v>
      </c>
      <c r="O595" s="23" t="str">
        <f t="shared" si="160"/>
        <v>PDE026649423</v>
      </c>
      <c r="P595" s="51">
        <f>VLOOKUP(C595,MAPPING!$B$24:$G$27,2,0)+(N595-0.5)/0.5*VLOOKUP(C595,MAPPING!$B$24:$G$27,4,0)</f>
        <v>6900</v>
      </c>
      <c r="Q595" s="72">
        <f>VLOOKUP(C595,MAPPING!$B$24:$G$27,6,0)</f>
        <v>3.401757367653961</v>
      </c>
      <c r="R595" s="105">
        <f>Q595*VLOOKUP(C595,MAPPING!$B$24:$H$27,7,0)</f>
        <v>5508.2615999999998</v>
      </c>
      <c r="S595" s="29">
        <f>VLOOKUP(H595,MAPPING!$B$3:$D$12,3,0)</f>
        <v>1100</v>
      </c>
      <c r="T595" s="67">
        <f t="shared" si="149"/>
        <v>0</v>
      </c>
      <c r="U595" s="75">
        <v>0</v>
      </c>
      <c r="V595" s="29">
        <f>(J595*VLOOKUP(M595/J595,MAPPING!$B$15:$C$22,2,10))</f>
        <v>0</v>
      </c>
      <c r="W595" s="100">
        <v>0</v>
      </c>
      <c r="X595" s="68">
        <f>IFERROR(IF($M595&lt;6.000001,0,VLOOKUP($M595,할증료!$B:$C,2,1)),0)</f>
        <v>0</v>
      </c>
      <c r="Y595" s="67">
        <v>0</v>
      </c>
      <c r="Z595" s="29">
        <f t="shared" si="148"/>
        <v>13508.2616</v>
      </c>
      <c r="AB595" s="1" t="s">
        <v>3347</v>
      </c>
      <c r="AC595" s="1" t="s">
        <v>131</v>
      </c>
      <c r="AD595" s="1" t="s">
        <v>3348</v>
      </c>
      <c r="AE595" s="1" t="s">
        <v>3413</v>
      </c>
      <c r="AF595" s="1" t="s">
        <v>3414</v>
      </c>
      <c r="AG595" s="1" t="s">
        <v>3415</v>
      </c>
      <c r="AH595" s="1">
        <v>13215</v>
      </c>
      <c r="AI595" s="1" t="s">
        <v>47</v>
      </c>
      <c r="AJ595" s="20">
        <v>1</v>
      </c>
      <c r="AK595" s="21">
        <v>0.5</v>
      </c>
      <c r="AL595" s="21">
        <v>0.5</v>
      </c>
      <c r="AM595" s="21">
        <v>0.5</v>
      </c>
      <c r="AN595" s="1" t="s">
        <v>54</v>
      </c>
      <c r="AO595" s="21">
        <v>18.77</v>
      </c>
      <c r="AP595" s="1" t="s">
        <v>49</v>
      </c>
      <c r="AQ595" s="1" t="s">
        <v>49</v>
      </c>
      <c r="AR595" s="1" t="s">
        <v>49</v>
      </c>
      <c r="AS595" s="1" t="s">
        <v>49</v>
      </c>
      <c r="AT595" s="1" t="s">
        <v>49</v>
      </c>
      <c r="AU595" s="1" t="s">
        <v>133</v>
      </c>
      <c r="AV595" s="1" t="s">
        <v>134</v>
      </c>
      <c r="AW595" s="1" t="s">
        <v>195</v>
      </c>
      <c r="AX595" s="1" t="s">
        <v>47</v>
      </c>
      <c r="AY595" s="1" t="s">
        <v>50</v>
      </c>
      <c r="AZ595" s="1" t="s">
        <v>3416</v>
      </c>
      <c r="BA595" s="1" t="s">
        <v>3417</v>
      </c>
      <c r="BB595" s="1" t="s">
        <v>3417</v>
      </c>
      <c r="BC595" s="1" t="s">
        <v>3354</v>
      </c>
      <c r="BD595" s="1" t="s">
        <v>3355</v>
      </c>
      <c r="BE595" s="1" t="s">
        <v>135</v>
      </c>
      <c r="BF595" s="1" t="s">
        <v>52</v>
      </c>
      <c r="BG595" s="1" t="s">
        <v>53</v>
      </c>
      <c r="BH595" s="1" t="s">
        <v>47</v>
      </c>
      <c r="BI595" s="1" t="s">
        <v>159</v>
      </c>
    </row>
    <row r="596" spans="2:61" x14ac:dyDescent="0.25">
      <c r="B596" s="16">
        <f t="shared" si="150"/>
        <v>592</v>
      </c>
      <c r="C596" s="16" t="str">
        <f t="shared" si="151"/>
        <v>FRA</v>
      </c>
      <c r="D596" s="16" t="str">
        <f t="shared" si="152"/>
        <v>2025-08-24</v>
      </c>
      <c r="E596" s="16" t="str">
        <f t="shared" si="153"/>
        <v>99431947764</v>
      </c>
      <c r="F596" s="16" t="str">
        <f t="shared" si="154"/>
        <v>PDE026649422</v>
      </c>
      <c r="G596" s="16" t="str">
        <f t="shared" si="155"/>
        <v>황혜진</v>
      </c>
      <c r="H596" s="16" t="str">
        <f t="shared" si="146"/>
        <v>일반(목록배제,Normal-Manifest Exception)</v>
      </c>
      <c r="I596" s="16">
        <f t="shared" si="156"/>
        <v>13.23</v>
      </c>
      <c r="J596" s="16">
        <f t="shared" si="157"/>
        <v>1</v>
      </c>
      <c r="K596" s="43">
        <f t="shared" si="158"/>
        <v>0.5</v>
      </c>
      <c r="L596" s="43">
        <f t="shared" si="159"/>
        <v>0.5</v>
      </c>
      <c r="M596" s="43">
        <f t="shared" si="159"/>
        <v>0.5</v>
      </c>
      <c r="N596" s="43">
        <f t="shared" si="147"/>
        <v>0.5</v>
      </c>
      <c r="O596" s="23" t="str">
        <f t="shared" si="160"/>
        <v>PDE026649422</v>
      </c>
      <c r="P596" s="51">
        <f>VLOOKUP(C596,MAPPING!$B$24:$G$27,2,0)+(N596-0.5)/0.5*VLOOKUP(C596,MAPPING!$B$24:$G$27,4,0)</f>
        <v>6900</v>
      </c>
      <c r="Q596" s="72">
        <f>VLOOKUP(C596,MAPPING!$B$24:$G$27,6,0)</f>
        <v>3.401757367653961</v>
      </c>
      <c r="R596" s="105">
        <f>Q596*VLOOKUP(C596,MAPPING!$B$24:$H$27,7,0)</f>
        <v>5508.2615999999998</v>
      </c>
      <c r="S596" s="29">
        <f>VLOOKUP(H596,MAPPING!$B$3:$D$12,3,0)</f>
        <v>1100</v>
      </c>
      <c r="T596" s="67">
        <f t="shared" si="149"/>
        <v>0</v>
      </c>
      <c r="U596" s="75">
        <v>0</v>
      </c>
      <c r="V596" s="29">
        <f>(J596*VLOOKUP(M596/J596,MAPPING!$B$15:$C$22,2,10))</f>
        <v>0</v>
      </c>
      <c r="W596" s="100">
        <v>0</v>
      </c>
      <c r="X596" s="68">
        <f>IFERROR(IF($M596&lt;6.000001,0,VLOOKUP($M596,할증료!$B:$C,2,1)),0)</f>
        <v>0</v>
      </c>
      <c r="Y596" s="67">
        <v>0</v>
      </c>
      <c r="Z596" s="29">
        <f t="shared" si="148"/>
        <v>13508.2616</v>
      </c>
      <c r="AB596" s="1" t="s">
        <v>3347</v>
      </c>
      <c r="AC596" s="1" t="s">
        <v>131</v>
      </c>
      <c r="AD596" s="1" t="s">
        <v>3348</v>
      </c>
      <c r="AE596" s="1" t="s">
        <v>3418</v>
      </c>
      <c r="AF596" s="1" t="s">
        <v>3419</v>
      </c>
      <c r="AG596" s="1" t="s">
        <v>3420</v>
      </c>
      <c r="AH596" s="1">
        <v>2159</v>
      </c>
      <c r="AI596" s="1" t="s">
        <v>47</v>
      </c>
      <c r="AJ596" s="20">
        <v>1</v>
      </c>
      <c r="AK596" s="21">
        <v>0.5</v>
      </c>
      <c r="AL596" s="21">
        <v>0.5</v>
      </c>
      <c r="AM596" s="21">
        <v>0.5</v>
      </c>
      <c r="AN596" s="1" t="s">
        <v>54</v>
      </c>
      <c r="AO596" s="21">
        <v>13.23</v>
      </c>
      <c r="AP596" s="1" t="s">
        <v>49</v>
      </c>
      <c r="AQ596" s="1" t="s">
        <v>49</v>
      </c>
      <c r="AR596" s="1" t="s">
        <v>49</v>
      </c>
      <c r="AS596" s="1" t="s">
        <v>49</v>
      </c>
      <c r="AT596" s="1" t="s">
        <v>49</v>
      </c>
      <c r="AU596" s="1" t="s">
        <v>133</v>
      </c>
      <c r="AV596" s="1" t="s">
        <v>134</v>
      </c>
      <c r="AW596" s="1" t="s">
        <v>195</v>
      </c>
      <c r="AX596" s="1" t="s">
        <v>47</v>
      </c>
      <c r="AY596" s="1" t="s">
        <v>50</v>
      </c>
      <c r="AZ596" s="1" t="s">
        <v>3421</v>
      </c>
      <c r="BA596" s="1" t="s">
        <v>3422</v>
      </c>
      <c r="BB596" s="1" t="s">
        <v>3422</v>
      </c>
      <c r="BC596" s="1" t="s">
        <v>3354</v>
      </c>
      <c r="BD596" s="1" t="s">
        <v>3355</v>
      </c>
      <c r="BE596" s="1" t="s">
        <v>135</v>
      </c>
      <c r="BF596" s="1" t="s">
        <v>52</v>
      </c>
      <c r="BG596" s="1" t="s">
        <v>53</v>
      </c>
      <c r="BH596" s="1" t="s">
        <v>47</v>
      </c>
      <c r="BI596" s="1" t="s">
        <v>159</v>
      </c>
    </row>
    <row r="597" spans="2:61" x14ac:dyDescent="0.25">
      <c r="B597" s="16">
        <f t="shared" si="150"/>
        <v>593</v>
      </c>
      <c r="C597" s="16" t="str">
        <f t="shared" si="151"/>
        <v>FRA</v>
      </c>
      <c r="D597" s="16" t="str">
        <f t="shared" si="152"/>
        <v>2025-08-24</v>
      </c>
      <c r="E597" s="16" t="str">
        <f t="shared" si="153"/>
        <v>99431947764</v>
      </c>
      <c r="F597" s="16" t="str">
        <f t="shared" si="154"/>
        <v>PDE026649407</v>
      </c>
      <c r="G597" s="16" t="str">
        <f t="shared" si="155"/>
        <v>김도희</v>
      </c>
      <c r="H597" s="16" t="str">
        <f t="shared" si="146"/>
        <v>일반(목록배제,Normal-Manifest Exception)</v>
      </c>
      <c r="I597" s="16">
        <f t="shared" si="156"/>
        <v>21.84</v>
      </c>
      <c r="J597" s="16">
        <f t="shared" si="157"/>
        <v>1</v>
      </c>
      <c r="K597" s="43">
        <f t="shared" si="158"/>
        <v>0.5</v>
      </c>
      <c r="L597" s="43">
        <f t="shared" si="159"/>
        <v>0.5</v>
      </c>
      <c r="M597" s="43">
        <f t="shared" si="159"/>
        <v>0.5</v>
      </c>
      <c r="N597" s="43">
        <f t="shared" si="147"/>
        <v>0.5</v>
      </c>
      <c r="O597" s="23" t="str">
        <f t="shared" si="160"/>
        <v>PDE026649407</v>
      </c>
      <c r="P597" s="51">
        <f>VLOOKUP(C597,MAPPING!$B$24:$G$27,2,0)+(N597-0.5)/0.5*VLOOKUP(C597,MAPPING!$B$24:$G$27,4,0)</f>
        <v>6900</v>
      </c>
      <c r="Q597" s="72">
        <f>VLOOKUP(C597,MAPPING!$B$24:$G$27,6,0)</f>
        <v>3.401757367653961</v>
      </c>
      <c r="R597" s="105">
        <f>Q597*VLOOKUP(C597,MAPPING!$B$24:$H$27,7,0)</f>
        <v>5508.2615999999998</v>
      </c>
      <c r="S597" s="29">
        <f>VLOOKUP(H597,MAPPING!$B$3:$D$12,3,0)</f>
        <v>1100</v>
      </c>
      <c r="T597" s="67">
        <f t="shared" si="149"/>
        <v>0</v>
      </c>
      <c r="U597" s="75">
        <v>0</v>
      </c>
      <c r="V597" s="29">
        <f>(J597*VLOOKUP(M597/J597,MAPPING!$B$15:$C$22,2,10))</f>
        <v>0</v>
      </c>
      <c r="W597" s="100">
        <v>0</v>
      </c>
      <c r="X597" s="68">
        <f>IFERROR(IF($M597&lt;6.000001,0,VLOOKUP($M597,할증료!$B:$C,2,1)),0)</f>
        <v>0</v>
      </c>
      <c r="Y597" s="67">
        <v>0</v>
      </c>
      <c r="Z597" s="29">
        <f t="shared" si="148"/>
        <v>13508.2616</v>
      </c>
      <c r="AB597" s="1" t="s">
        <v>3347</v>
      </c>
      <c r="AC597" s="1" t="s">
        <v>131</v>
      </c>
      <c r="AD597" s="1" t="s">
        <v>3348</v>
      </c>
      <c r="AE597" s="1" t="s">
        <v>3423</v>
      </c>
      <c r="AF597" s="1" t="s">
        <v>216</v>
      </c>
      <c r="AG597" s="1" t="s">
        <v>3424</v>
      </c>
      <c r="AH597" s="1">
        <v>6578</v>
      </c>
      <c r="AI597" s="1" t="s">
        <v>47</v>
      </c>
      <c r="AJ597" s="20">
        <v>1</v>
      </c>
      <c r="AK597" s="21">
        <v>0.5</v>
      </c>
      <c r="AL597" s="21">
        <v>0.5</v>
      </c>
      <c r="AM597" s="21">
        <v>0.5</v>
      </c>
      <c r="AN597" s="1" t="s">
        <v>54</v>
      </c>
      <c r="AO597" s="21">
        <v>21.84</v>
      </c>
      <c r="AP597" s="1" t="s">
        <v>49</v>
      </c>
      <c r="AQ597" s="1" t="s">
        <v>49</v>
      </c>
      <c r="AR597" s="1" t="s">
        <v>49</v>
      </c>
      <c r="AS597" s="1" t="s">
        <v>49</v>
      </c>
      <c r="AT597" s="1" t="s">
        <v>49</v>
      </c>
      <c r="AU597" s="1" t="s">
        <v>133</v>
      </c>
      <c r="AV597" s="1" t="s">
        <v>134</v>
      </c>
      <c r="AW597" s="1" t="s">
        <v>3367</v>
      </c>
      <c r="AX597" s="1" t="s">
        <v>47</v>
      </c>
      <c r="AY597" s="1" t="s">
        <v>50</v>
      </c>
      <c r="AZ597" s="1" t="s">
        <v>3425</v>
      </c>
      <c r="BA597" s="1" t="s">
        <v>3426</v>
      </c>
      <c r="BB597" s="1" t="s">
        <v>3426</v>
      </c>
      <c r="BC597" s="1" t="s">
        <v>3354</v>
      </c>
      <c r="BD597" s="1" t="s">
        <v>3355</v>
      </c>
      <c r="BE597" s="1" t="s">
        <v>135</v>
      </c>
      <c r="BF597" s="1" t="s">
        <v>52</v>
      </c>
      <c r="BG597" s="1" t="s">
        <v>53</v>
      </c>
      <c r="BH597" s="1" t="s">
        <v>47</v>
      </c>
      <c r="BI597" s="1" t="s">
        <v>159</v>
      </c>
    </row>
    <row r="598" spans="2:61" x14ac:dyDescent="0.25">
      <c r="B598" s="16">
        <f t="shared" si="150"/>
        <v>594</v>
      </c>
      <c r="C598" s="16" t="str">
        <f t="shared" si="151"/>
        <v>FRA</v>
      </c>
      <c r="D598" s="16" t="str">
        <f t="shared" si="152"/>
        <v>2025-08-24</v>
      </c>
      <c r="E598" s="16" t="str">
        <f t="shared" si="153"/>
        <v>99431947764</v>
      </c>
      <c r="F598" s="16" t="str">
        <f t="shared" si="154"/>
        <v>PDE026649406</v>
      </c>
      <c r="G598" s="16" t="str">
        <f t="shared" si="155"/>
        <v>김지안</v>
      </c>
      <c r="H598" s="16" t="str">
        <f t="shared" si="146"/>
        <v>일반(목록배제,Normal-Manifest Exception)</v>
      </c>
      <c r="I598" s="16">
        <f t="shared" si="156"/>
        <v>21.84</v>
      </c>
      <c r="J598" s="16">
        <f t="shared" si="157"/>
        <v>1</v>
      </c>
      <c r="K598" s="43">
        <f t="shared" si="158"/>
        <v>0.5</v>
      </c>
      <c r="L598" s="43">
        <f t="shared" si="159"/>
        <v>0.5</v>
      </c>
      <c r="M598" s="43">
        <f t="shared" si="159"/>
        <v>0.5</v>
      </c>
      <c r="N598" s="43">
        <f t="shared" si="147"/>
        <v>0.5</v>
      </c>
      <c r="O598" s="23" t="str">
        <f t="shared" si="160"/>
        <v>PDE026649406</v>
      </c>
      <c r="P598" s="51">
        <f>VLOOKUP(C598,MAPPING!$B$24:$G$27,2,0)+(N598-0.5)/0.5*VLOOKUP(C598,MAPPING!$B$24:$G$27,4,0)</f>
        <v>6900</v>
      </c>
      <c r="Q598" s="72">
        <f>VLOOKUP(C598,MAPPING!$B$24:$G$27,6,0)</f>
        <v>3.401757367653961</v>
      </c>
      <c r="R598" s="105">
        <f>Q598*VLOOKUP(C598,MAPPING!$B$24:$H$27,7,0)</f>
        <v>5508.2615999999998</v>
      </c>
      <c r="S598" s="29">
        <f>VLOOKUP(H598,MAPPING!$B$3:$D$12,3,0)</f>
        <v>1100</v>
      </c>
      <c r="T598" s="67">
        <f t="shared" si="149"/>
        <v>0</v>
      </c>
      <c r="U598" s="75">
        <v>0</v>
      </c>
      <c r="V598" s="29">
        <f>(J598*VLOOKUP(M598/J598,MAPPING!$B$15:$C$22,2,10))</f>
        <v>0</v>
      </c>
      <c r="W598" s="100">
        <v>0</v>
      </c>
      <c r="X598" s="68">
        <f>IFERROR(IF($M598&lt;6.000001,0,VLOOKUP($M598,할증료!$B:$C,2,1)),0)</f>
        <v>0</v>
      </c>
      <c r="Y598" s="67">
        <v>0</v>
      </c>
      <c r="Z598" s="29">
        <f t="shared" si="148"/>
        <v>13508.2616</v>
      </c>
      <c r="AB598" s="1" t="s">
        <v>3347</v>
      </c>
      <c r="AC598" s="1" t="s">
        <v>131</v>
      </c>
      <c r="AD598" s="1" t="s">
        <v>3348</v>
      </c>
      <c r="AE598" s="1" t="s">
        <v>3427</v>
      </c>
      <c r="AF598" s="1" t="s">
        <v>3428</v>
      </c>
      <c r="AG598" s="1" t="s">
        <v>3429</v>
      </c>
      <c r="AH598" s="1">
        <v>2800</v>
      </c>
      <c r="AI598" s="1" t="s">
        <v>47</v>
      </c>
      <c r="AJ598" s="20">
        <v>1</v>
      </c>
      <c r="AK598" s="21">
        <v>0.5</v>
      </c>
      <c r="AL598" s="21">
        <v>0.5</v>
      </c>
      <c r="AM598" s="21">
        <v>0.5</v>
      </c>
      <c r="AN598" s="1" t="s">
        <v>54</v>
      </c>
      <c r="AO598" s="21">
        <v>21.84</v>
      </c>
      <c r="AP598" s="1" t="s">
        <v>49</v>
      </c>
      <c r="AQ598" s="1" t="s">
        <v>49</v>
      </c>
      <c r="AR598" s="1" t="s">
        <v>49</v>
      </c>
      <c r="AS598" s="1" t="s">
        <v>49</v>
      </c>
      <c r="AT598" s="1" t="s">
        <v>49</v>
      </c>
      <c r="AU598" s="1" t="s">
        <v>133</v>
      </c>
      <c r="AV598" s="1" t="s">
        <v>134</v>
      </c>
      <c r="AW598" s="1" t="s">
        <v>3367</v>
      </c>
      <c r="AX598" s="1" t="s">
        <v>47</v>
      </c>
      <c r="AY598" s="1" t="s">
        <v>50</v>
      </c>
      <c r="AZ598" s="1" t="s">
        <v>3430</v>
      </c>
      <c r="BA598" s="1" t="s">
        <v>3431</v>
      </c>
      <c r="BB598" s="1" t="s">
        <v>3431</v>
      </c>
      <c r="BC598" s="1" t="s">
        <v>3354</v>
      </c>
      <c r="BD598" s="1" t="s">
        <v>3355</v>
      </c>
      <c r="BE598" s="1" t="s">
        <v>135</v>
      </c>
      <c r="BF598" s="1" t="s">
        <v>52</v>
      </c>
      <c r="BG598" s="1" t="s">
        <v>53</v>
      </c>
      <c r="BH598" s="1" t="s">
        <v>47</v>
      </c>
      <c r="BI598" s="1" t="s">
        <v>159</v>
      </c>
    </row>
    <row r="599" spans="2:61" x14ac:dyDescent="0.25">
      <c r="B599" s="16">
        <f t="shared" si="150"/>
        <v>595</v>
      </c>
      <c r="C599" s="16" t="str">
        <f t="shared" si="151"/>
        <v>FRA</v>
      </c>
      <c r="D599" s="16" t="str">
        <f t="shared" si="152"/>
        <v>2025-08-24</v>
      </c>
      <c r="E599" s="16" t="str">
        <f t="shared" si="153"/>
        <v>99431947764</v>
      </c>
      <c r="F599" s="16" t="str">
        <f t="shared" si="154"/>
        <v>PDE026649405</v>
      </c>
      <c r="G599" s="16" t="str">
        <f t="shared" si="155"/>
        <v>정원희</v>
      </c>
      <c r="H599" s="16" t="str">
        <f t="shared" si="146"/>
        <v>일반(목록배제,Normal-Manifest Exception)</v>
      </c>
      <c r="I599" s="16">
        <f t="shared" si="156"/>
        <v>21.84</v>
      </c>
      <c r="J599" s="16">
        <f t="shared" si="157"/>
        <v>1</v>
      </c>
      <c r="K599" s="43">
        <f t="shared" si="158"/>
        <v>0.5</v>
      </c>
      <c r="L599" s="43">
        <f t="shared" si="159"/>
        <v>0.5</v>
      </c>
      <c r="M599" s="43">
        <f t="shared" si="159"/>
        <v>0.5</v>
      </c>
      <c r="N599" s="43">
        <f t="shared" si="147"/>
        <v>0.5</v>
      </c>
      <c r="O599" s="23" t="str">
        <f t="shared" si="160"/>
        <v>PDE026649405</v>
      </c>
      <c r="P599" s="51">
        <f>VLOOKUP(C599,MAPPING!$B$24:$G$27,2,0)+(N599-0.5)/0.5*VLOOKUP(C599,MAPPING!$B$24:$G$27,4,0)</f>
        <v>6900</v>
      </c>
      <c r="Q599" s="72">
        <f>VLOOKUP(C599,MAPPING!$B$24:$G$27,6,0)</f>
        <v>3.401757367653961</v>
      </c>
      <c r="R599" s="105">
        <f>Q599*VLOOKUP(C599,MAPPING!$B$24:$H$27,7,0)</f>
        <v>5508.2615999999998</v>
      </c>
      <c r="S599" s="29">
        <f>VLOOKUP(H599,MAPPING!$B$3:$D$12,3,0)</f>
        <v>1100</v>
      </c>
      <c r="T599" s="67">
        <f t="shared" si="149"/>
        <v>0</v>
      </c>
      <c r="U599" s="75">
        <v>0</v>
      </c>
      <c r="V599" s="29">
        <f>(J599*VLOOKUP(M599/J599,MAPPING!$B$15:$C$22,2,10))</f>
        <v>0</v>
      </c>
      <c r="W599" s="100">
        <v>0</v>
      </c>
      <c r="X599" s="68">
        <f>IFERROR(IF($M599&lt;6.000001,0,VLOOKUP($M599,할증료!$B:$C,2,1)),0)</f>
        <v>0</v>
      </c>
      <c r="Y599" s="67">
        <v>0</v>
      </c>
      <c r="Z599" s="29">
        <f t="shared" si="148"/>
        <v>13508.2616</v>
      </c>
      <c r="AB599" s="1" t="s">
        <v>3347</v>
      </c>
      <c r="AC599" s="1" t="s">
        <v>131</v>
      </c>
      <c r="AD599" s="1" t="s">
        <v>3348</v>
      </c>
      <c r="AE599" s="1" t="s">
        <v>3432</v>
      </c>
      <c r="AF599" s="1" t="s">
        <v>3433</v>
      </c>
      <c r="AG599" s="1" t="s">
        <v>3434</v>
      </c>
      <c r="AH599" s="1">
        <v>17877</v>
      </c>
      <c r="AI599" s="1" t="s">
        <v>47</v>
      </c>
      <c r="AJ599" s="20">
        <v>1</v>
      </c>
      <c r="AK599" s="21">
        <v>0.5</v>
      </c>
      <c r="AL599" s="21">
        <v>0.5</v>
      </c>
      <c r="AM599" s="21">
        <v>0.5</v>
      </c>
      <c r="AN599" s="1" t="s">
        <v>54</v>
      </c>
      <c r="AO599" s="21">
        <v>21.84</v>
      </c>
      <c r="AP599" s="1" t="s">
        <v>49</v>
      </c>
      <c r="AQ599" s="1" t="s">
        <v>49</v>
      </c>
      <c r="AR599" s="1" t="s">
        <v>49</v>
      </c>
      <c r="AS599" s="1" t="s">
        <v>49</v>
      </c>
      <c r="AT599" s="1" t="s">
        <v>49</v>
      </c>
      <c r="AU599" s="1" t="s">
        <v>133</v>
      </c>
      <c r="AV599" s="1" t="s">
        <v>134</v>
      </c>
      <c r="AW599" s="1" t="s">
        <v>3367</v>
      </c>
      <c r="AX599" s="1" t="s">
        <v>47</v>
      </c>
      <c r="AY599" s="1" t="s">
        <v>50</v>
      </c>
      <c r="AZ599" s="1" t="s">
        <v>3435</v>
      </c>
      <c r="BA599" s="1" t="s">
        <v>3436</v>
      </c>
      <c r="BB599" s="1" t="s">
        <v>3436</v>
      </c>
      <c r="BC599" s="1" t="s">
        <v>3354</v>
      </c>
      <c r="BD599" s="1" t="s">
        <v>3355</v>
      </c>
      <c r="BE599" s="1" t="s">
        <v>135</v>
      </c>
      <c r="BF599" s="1" t="s">
        <v>52</v>
      </c>
      <c r="BG599" s="1" t="s">
        <v>53</v>
      </c>
      <c r="BH599" s="1" t="s">
        <v>47</v>
      </c>
      <c r="BI599" s="1" t="s">
        <v>159</v>
      </c>
    </row>
    <row r="600" spans="2:61" x14ac:dyDescent="0.25">
      <c r="B600" s="16">
        <f t="shared" si="150"/>
        <v>596</v>
      </c>
      <c r="C600" s="16" t="str">
        <f t="shared" si="151"/>
        <v>FRA</v>
      </c>
      <c r="D600" s="16" t="str">
        <f t="shared" si="152"/>
        <v>2025-08-24</v>
      </c>
      <c r="E600" s="16" t="str">
        <f t="shared" si="153"/>
        <v>99431947764</v>
      </c>
      <c r="F600" s="16" t="str">
        <f t="shared" si="154"/>
        <v>PDE026649402</v>
      </c>
      <c r="G600" s="16" t="str">
        <f t="shared" si="155"/>
        <v>장미화</v>
      </c>
      <c r="H600" s="16" t="str">
        <f t="shared" si="146"/>
        <v>일반(목록배제,Normal-Manifest Exception)</v>
      </c>
      <c r="I600" s="16">
        <f t="shared" si="156"/>
        <v>21.84</v>
      </c>
      <c r="J600" s="16">
        <f t="shared" si="157"/>
        <v>1</v>
      </c>
      <c r="K600" s="43">
        <f t="shared" si="158"/>
        <v>0.5</v>
      </c>
      <c r="L600" s="43">
        <f t="shared" si="159"/>
        <v>0.5</v>
      </c>
      <c r="M600" s="43">
        <f t="shared" si="159"/>
        <v>0.5</v>
      </c>
      <c r="N600" s="43">
        <f t="shared" si="147"/>
        <v>0.5</v>
      </c>
      <c r="O600" s="23" t="str">
        <f t="shared" si="160"/>
        <v>PDE026649402</v>
      </c>
      <c r="P600" s="51">
        <f>VLOOKUP(C600,MAPPING!$B$24:$G$27,2,0)+(N600-0.5)/0.5*VLOOKUP(C600,MAPPING!$B$24:$G$27,4,0)</f>
        <v>6900</v>
      </c>
      <c r="Q600" s="72">
        <f>VLOOKUP(C600,MAPPING!$B$24:$G$27,6,0)</f>
        <v>3.401757367653961</v>
      </c>
      <c r="R600" s="105">
        <f>Q600*VLOOKUP(C600,MAPPING!$B$24:$H$27,7,0)</f>
        <v>5508.2615999999998</v>
      </c>
      <c r="S600" s="29">
        <f>VLOOKUP(H600,MAPPING!$B$3:$D$12,3,0)</f>
        <v>1100</v>
      </c>
      <c r="T600" s="67">
        <f t="shared" si="149"/>
        <v>0</v>
      </c>
      <c r="U600" s="75">
        <v>0</v>
      </c>
      <c r="V600" s="29">
        <f>(J600*VLOOKUP(M600/J600,MAPPING!$B$15:$C$22,2,10))</f>
        <v>0</v>
      </c>
      <c r="W600" s="100">
        <v>0</v>
      </c>
      <c r="X600" s="68">
        <f>IFERROR(IF($M600&lt;6.000001,0,VLOOKUP($M600,할증료!$B:$C,2,1)),0)</f>
        <v>0</v>
      </c>
      <c r="Y600" s="67">
        <v>0</v>
      </c>
      <c r="Z600" s="29">
        <f t="shared" si="148"/>
        <v>13508.2616</v>
      </c>
      <c r="AB600" s="1" t="s">
        <v>3347</v>
      </c>
      <c r="AC600" s="1" t="s">
        <v>131</v>
      </c>
      <c r="AD600" s="1" t="s">
        <v>3348</v>
      </c>
      <c r="AE600" s="1" t="s">
        <v>3437</v>
      </c>
      <c r="AF600" s="1" t="s">
        <v>3438</v>
      </c>
      <c r="AG600" s="1" t="s">
        <v>3439</v>
      </c>
      <c r="AH600" s="1">
        <v>41409</v>
      </c>
      <c r="AI600" s="1" t="s">
        <v>47</v>
      </c>
      <c r="AJ600" s="20">
        <v>1</v>
      </c>
      <c r="AK600" s="21">
        <v>0.5</v>
      </c>
      <c r="AL600" s="21">
        <v>0.5</v>
      </c>
      <c r="AM600" s="21">
        <v>0.5</v>
      </c>
      <c r="AN600" s="1" t="s">
        <v>54</v>
      </c>
      <c r="AO600" s="21">
        <v>21.84</v>
      </c>
      <c r="AP600" s="1" t="s">
        <v>49</v>
      </c>
      <c r="AQ600" s="1" t="s">
        <v>49</v>
      </c>
      <c r="AR600" s="1" t="s">
        <v>49</v>
      </c>
      <c r="AS600" s="1" t="s">
        <v>49</v>
      </c>
      <c r="AT600" s="1" t="s">
        <v>49</v>
      </c>
      <c r="AU600" s="1" t="s">
        <v>133</v>
      </c>
      <c r="AV600" s="1" t="s">
        <v>134</v>
      </c>
      <c r="AW600" s="1" t="s">
        <v>3367</v>
      </c>
      <c r="AX600" s="1" t="s">
        <v>47</v>
      </c>
      <c r="AY600" s="1" t="s">
        <v>50</v>
      </c>
      <c r="AZ600" s="1" t="s">
        <v>3440</v>
      </c>
      <c r="BA600" s="1" t="s">
        <v>3441</v>
      </c>
      <c r="BB600" s="1" t="s">
        <v>3441</v>
      </c>
      <c r="BC600" s="1" t="s">
        <v>3354</v>
      </c>
      <c r="BD600" s="1" t="s">
        <v>3355</v>
      </c>
      <c r="BE600" s="1" t="s">
        <v>135</v>
      </c>
      <c r="BF600" s="1" t="s">
        <v>52</v>
      </c>
      <c r="BG600" s="1" t="s">
        <v>53</v>
      </c>
      <c r="BH600" s="1" t="s">
        <v>47</v>
      </c>
      <c r="BI600" s="1" t="s">
        <v>159</v>
      </c>
    </row>
    <row r="601" spans="2:61" x14ac:dyDescent="0.25">
      <c r="B601" s="16">
        <f t="shared" si="150"/>
        <v>597</v>
      </c>
      <c r="C601" s="16" t="str">
        <f t="shared" si="151"/>
        <v>FRA</v>
      </c>
      <c r="D601" s="16" t="str">
        <f t="shared" si="152"/>
        <v>2025-08-24</v>
      </c>
      <c r="E601" s="16" t="str">
        <f t="shared" si="153"/>
        <v>99431947764</v>
      </c>
      <c r="F601" s="16" t="str">
        <f t="shared" si="154"/>
        <v>PDE026649401</v>
      </c>
      <c r="G601" s="16" t="str">
        <f t="shared" si="155"/>
        <v>김효숙</v>
      </c>
      <c r="H601" s="16" t="str">
        <f t="shared" si="146"/>
        <v>목록(Manifest)</v>
      </c>
      <c r="I601" s="16">
        <f t="shared" si="156"/>
        <v>127.06</v>
      </c>
      <c r="J601" s="16">
        <f t="shared" si="157"/>
        <v>1</v>
      </c>
      <c r="K601" s="43">
        <f t="shared" si="158"/>
        <v>0.5</v>
      </c>
      <c r="L601" s="43">
        <f t="shared" si="159"/>
        <v>0.5</v>
      </c>
      <c r="M601" s="43">
        <f t="shared" si="159"/>
        <v>0.5</v>
      </c>
      <c r="N601" s="43">
        <f t="shared" si="147"/>
        <v>0.5</v>
      </c>
      <c r="O601" s="23" t="str">
        <f t="shared" si="160"/>
        <v>PDE026649401</v>
      </c>
      <c r="P601" s="51">
        <f>VLOOKUP(C601,MAPPING!$B$24:$G$27,2,0)+(N601-0.5)/0.5*VLOOKUP(C601,MAPPING!$B$24:$G$27,4,0)</f>
        <v>6900</v>
      </c>
      <c r="Q601" s="72">
        <f>VLOOKUP(C601,MAPPING!$B$24:$G$27,6,0)</f>
        <v>3.401757367653961</v>
      </c>
      <c r="R601" s="105">
        <f>Q601*VLOOKUP(C601,MAPPING!$B$24:$H$27,7,0)</f>
        <v>5508.2615999999998</v>
      </c>
      <c r="S601" s="29">
        <f>VLOOKUP(H601,MAPPING!$B$3:$D$12,3,0)</f>
        <v>0</v>
      </c>
      <c r="T601" s="67">
        <f t="shared" si="149"/>
        <v>0</v>
      </c>
      <c r="U601" s="75">
        <v>0</v>
      </c>
      <c r="V601" s="29">
        <f>(J601*VLOOKUP(M601/J601,MAPPING!$B$15:$C$22,2,10))</f>
        <v>0</v>
      </c>
      <c r="W601" s="100">
        <v>0</v>
      </c>
      <c r="X601" s="68">
        <f>IFERROR(IF($M601&lt;6.000001,0,VLOOKUP($M601,할증료!$B:$C,2,1)),0)</f>
        <v>0</v>
      </c>
      <c r="Y601" s="67">
        <v>0</v>
      </c>
      <c r="Z601" s="29">
        <f t="shared" si="148"/>
        <v>12408.2616</v>
      </c>
      <c r="AB601" s="1" t="s">
        <v>3347</v>
      </c>
      <c r="AC601" s="1" t="s">
        <v>131</v>
      </c>
      <c r="AD601" s="1" t="s">
        <v>3348</v>
      </c>
      <c r="AE601" s="1" t="s">
        <v>3442</v>
      </c>
      <c r="AF601" s="1" t="s">
        <v>185</v>
      </c>
      <c r="AG601" s="1" t="s">
        <v>186</v>
      </c>
      <c r="AH601" s="1">
        <v>2831</v>
      </c>
      <c r="AI601" s="1" t="s">
        <v>47</v>
      </c>
      <c r="AJ601" s="20">
        <v>1</v>
      </c>
      <c r="AK601" s="21">
        <v>0.5</v>
      </c>
      <c r="AL601" s="21">
        <v>0.5</v>
      </c>
      <c r="AM601" s="21">
        <v>0.5</v>
      </c>
      <c r="AN601" s="1" t="s">
        <v>48</v>
      </c>
      <c r="AO601" s="21">
        <v>127.06</v>
      </c>
      <c r="AP601" s="1" t="s">
        <v>49</v>
      </c>
      <c r="AQ601" s="1" t="s">
        <v>49</v>
      </c>
      <c r="AR601" s="1" t="s">
        <v>49</v>
      </c>
      <c r="AS601" s="1" t="s">
        <v>49</v>
      </c>
      <c r="AT601" s="1" t="s">
        <v>49</v>
      </c>
      <c r="AU601" s="1" t="s">
        <v>133</v>
      </c>
      <c r="AV601" s="1" t="s">
        <v>134</v>
      </c>
      <c r="AW601" s="1" t="s">
        <v>3264</v>
      </c>
      <c r="AX601" s="1" t="s">
        <v>47</v>
      </c>
      <c r="AY601" s="1" t="s">
        <v>50</v>
      </c>
      <c r="AZ601" s="1" t="s">
        <v>3443</v>
      </c>
      <c r="BA601" s="1" t="s">
        <v>3444</v>
      </c>
      <c r="BB601" s="1" t="s">
        <v>3444</v>
      </c>
      <c r="BC601" s="1" t="s">
        <v>3354</v>
      </c>
      <c r="BD601" s="1" t="s">
        <v>3355</v>
      </c>
      <c r="BE601" s="1" t="s">
        <v>135</v>
      </c>
      <c r="BF601" s="1" t="s">
        <v>52</v>
      </c>
      <c r="BG601" s="1" t="s">
        <v>53</v>
      </c>
      <c r="BH601" s="1" t="s">
        <v>47</v>
      </c>
      <c r="BI601" s="1" t="s">
        <v>159</v>
      </c>
    </row>
    <row r="602" spans="2:61" x14ac:dyDescent="0.25">
      <c r="B602" s="16">
        <f t="shared" si="150"/>
        <v>598</v>
      </c>
      <c r="C602" s="16" t="str">
        <f t="shared" si="151"/>
        <v>FRA</v>
      </c>
      <c r="D602" s="16" t="str">
        <f t="shared" si="152"/>
        <v>2025-08-24</v>
      </c>
      <c r="E602" s="16" t="str">
        <f t="shared" si="153"/>
        <v>99431947764</v>
      </c>
      <c r="F602" s="16" t="str">
        <f t="shared" si="154"/>
        <v>PDE026649395</v>
      </c>
      <c r="G602" s="16" t="str">
        <f t="shared" si="155"/>
        <v>황인철</v>
      </c>
      <c r="H602" s="16" t="str">
        <f t="shared" si="146"/>
        <v>목록(Manifest)</v>
      </c>
      <c r="I602" s="16">
        <f t="shared" si="156"/>
        <v>133.94</v>
      </c>
      <c r="J602" s="16">
        <f t="shared" si="157"/>
        <v>1</v>
      </c>
      <c r="K602" s="43">
        <f t="shared" si="158"/>
        <v>1</v>
      </c>
      <c r="L602" s="43">
        <f t="shared" si="159"/>
        <v>1.9</v>
      </c>
      <c r="M602" s="43">
        <f t="shared" si="159"/>
        <v>1.9</v>
      </c>
      <c r="N602" s="43">
        <f t="shared" si="147"/>
        <v>2</v>
      </c>
      <c r="O602" s="23" t="str">
        <f t="shared" si="160"/>
        <v>PDE026649395</v>
      </c>
      <c r="P602" s="51">
        <f>VLOOKUP(C602,MAPPING!$B$24:$G$27,2,0)+(N602-0.5)/0.5*VLOOKUP(C602,MAPPING!$B$24:$G$27,4,0)</f>
        <v>14250</v>
      </c>
      <c r="Q602" s="72">
        <f>VLOOKUP(C602,MAPPING!$B$24:$G$27,6,0)</f>
        <v>3.401757367653961</v>
      </c>
      <c r="R602" s="105">
        <f>Q602*VLOOKUP(C602,MAPPING!$B$24:$H$27,7,0)</f>
        <v>5508.2615999999998</v>
      </c>
      <c r="S602" s="29">
        <f>VLOOKUP(H602,MAPPING!$B$3:$D$12,3,0)</f>
        <v>0</v>
      </c>
      <c r="T602" s="67">
        <f t="shared" si="149"/>
        <v>0</v>
      </c>
      <c r="U602" s="75">
        <v>0</v>
      </c>
      <c r="V602" s="29">
        <f>(J602*VLOOKUP(M602/J602,MAPPING!$B$15:$C$22,2,10))</f>
        <v>0</v>
      </c>
      <c r="W602" s="100">
        <v>0</v>
      </c>
      <c r="X602" s="68">
        <f>IFERROR(IF($M602&lt;6.000001,0,VLOOKUP($M602,할증료!$B:$C,2,1)),0)</f>
        <v>0</v>
      </c>
      <c r="Y602" s="67">
        <v>0</v>
      </c>
      <c r="Z602" s="29">
        <f t="shared" si="148"/>
        <v>19758.261599999998</v>
      </c>
      <c r="AB602" s="1" t="s">
        <v>3347</v>
      </c>
      <c r="AC602" s="1" t="s">
        <v>131</v>
      </c>
      <c r="AD602" s="1" t="s">
        <v>3348</v>
      </c>
      <c r="AE602" s="1" t="s">
        <v>3445</v>
      </c>
      <c r="AF602" s="1" t="s">
        <v>322</v>
      </c>
      <c r="AG602" s="1" t="s">
        <v>637</v>
      </c>
      <c r="AH602" s="1">
        <v>8371</v>
      </c>
      <c r="AI602" s="1" t="s">
        <v>47</v>
      </c>
      <c r="AJ602" s="20">
        <v>1</v>
      </c>
      <c r="AK602" s="21">
        <v>1</v>
      </c>
      <c r="AL602" s="21">
        <v>1.9</v>
      </c>
      <c r="AM602" s="21">
        <v>1.9</v>
      </c>
      <c r="AN602" s="1" t="s">
        <v>48</v>
      </c>
      <c r="AO602" s="21">
        <v>133.94</v>
      </c>
      <c r="AP602" s="1" t="s">
        <v>49</v>
      </c>
      <c r="AQ602" s="1" t="s">
        <v>49</v>
      </c>
      <c r="AR602" s="1" t="s">
        <v>49</v>
      </c>
      <c r="AS602" s="1" t="s">
        <v>49</v>
      </c>
      <c r="AT602" s="1" t="s">
        <v>49</v>
      </c>
      <c r="AU602" s="1" t="s">
        <v>133</v>
      </c>
      <c r="AV602" s="1" t="s">
        <v>134</v>
      </c>
      <c r="AW602" s="1" t="s">
        <v>323</v>
      </c>
      <c r="AX602" s="1" t="s">
        <v>47</v>
      </c>
      <c r="AY602" s="1" t="s">
        <v>50</v>
      </c>
      <c r="AZ602" s="1" t="s">
        <v>3446</v>
      </c>
      <c r="BA602" s="1" t="s">
        <v>3447</v>
      </c>
      <c r="BB602" s="1" t="s">
        <v>3447</v>
      </c>
      <c r="BC602" s="1" t="s">
        <v>3354</v>
      </c>
      <c r="BD602" s="1" t="s">
        <v>3355</v>
      </c>
      <c r="BE602" s="1" t="s">
        <v>135</v>
      </c>
      <c r="BF602" s="1" t="s">
        <v>52</v>
      </c>
      <c r="BG602" s="1" t="s">
        <v>53</v>
      </c>
      <c r="BH602" s="1" t="s">
        <v>47</v>
      </c>
      <c r="BI602" s="1" t="s">
        <v>159</v>
      </c>
    </row>
    <row r="603" spans="2:61" x14ac:dyDescent="0.25">
      <c r="B603" s="16">
        <f t="shared" si="150"/>
        <v>599</v>
      </c>
      <c r="C603" s="16" t="str">
        <f t="shared" si="151"/>
        <v>FRA</v>
      </c>
      <c r="D603" s="16" t="str">
        <f t="shared" si="152"/>
        <v>2025-08-24</v>
      </c>
      <c r="E603" s="16" t="str">
        <f t="shared" si="153"/>
        <v>99431947764</v>
      </c>
      <c r="F603" s="16" t="str">
        <f t="shared" si="154"/>
        <v>PDE026649393</v>
      </c>
      <c r="G603" s="16" t="str">
        <f t="shared" si="155"/>
        <v>소정은</v>
      </c>
      <c r="H603" s="16" t="str">
        <f t="shared" si="146"/>
        <v>목록(Manifest)</v>
      </c>
      <c r="I603" s="16">
        <f t="shared" si="156"/>
        <v>72.28</v>
      </c>
      <c r="J603" s="16">
        <f t="shared" si="157"/>
        <v>1</v>
      </c>
      <c r="K603" s="43">
        <f t="shared" si="158"/>
        <v>1</v>
      </c>
      <c r="L603" s="43">
        <f t="shared" si="159"/>
        <v>1</v>
      </c>
      <c r="M603" s="43">
        <f t="shared" si="159"/>
        <v>1</v>
      </c>
      <c r="N603" s="43">
        <f t="shared" si="147"/>
        <v>1</v>
      </c>
      <c r="O603" s="23" t="str">
        <f t="shared" si="160"/>
        <v>PDE026649393</v>
      </c>
      <c r="P603" s="51">
        <f>VLOOKUP(C603,MAPPING!$B$24:$G$27,2,0)+(N603-0.5)/0.5*VLOOKUP(C603,MAPPING!$B$24:$G$27,4,0)</f>
        <v>9350</v>
      </c>
      <c r="Q603" s="72">
        <f>VLOOKUP(C603,MAPPING!$B$24:$G$27,6,0)</f>
        <v>3.401757367653961</v>
      </c>
      <c r="R603" s="105">
        <f>Q603*VLOOKUP(C603,MAPPING!$B$24:$H$27,7,0)</f>
        <v>5508.2615999999998</v>
      </c>
      <c r="S603" s="29">
        <f>VLOOKUP(H603,MAPPING!$B$3:$D$12,3,0)</f>
        <v>0</v>
      </c>
      <c r="T603" s="67">
        <f t="shared" si="149"/>
        <v>0</v>
      </c>
      <c r="U603" s="75">
        <v>0</v>
      </c>
      <c r="V603" s="29">
        <f>(J603*VLOOKUP(M603/J603,MAPPING!$B$15:$C$22,2,10))</f>
        <v>0</v>
      </c>
      <c r="W603" s="100">
        <v>0</v>
      </c>
      <c r="X603" s="68">
        <f>IFERROR(IF($M603&lt;6.000001,0,VLOOKUP($M603,할증료!$B:$C,2,1)),0)</f>
        <v>0</v>
      </c>
      <c r="Y603" s="67">
        <v>0</v>
      </c>
      <c r="Z603" s="29">
        <f t="shared" si="148"/>
        <v>14858.2616</v>
      </c>
      <c r="AB603" s="1" t="s">
        <v>3347</v>
      </c>
      <c r="AC603" s="1" t="s">
        <v>131</v>
      </c>
      <c r="AD603" s="1" t="s">
        <v>3348</v>
      </c>
      <c r="AE603" s="1" t="s">
        <v>3448</v>
      </c>
      <c r="AF603" s="1" t="s">
        <v>2947</v>
      </c>
      <c r="AG603" s="1" t="s">
        <v>2948</v>
      </c>
      <c r="AH603" s="1">
        <v>47397</v>
      </c>
      <c r="AI603" s="1" t="s">
        <v>47</v>
      </c>
      <c r="AJ603" s="20">
        <v>1</v>
      </c>
      <c r="AK603" s="21">
        <v>1</v>
      </c>
      <c r="AL603" s="21">
        <v>1</v>
      </c>
      <c r="AM603" s="21">
        <v>1</v>
      </c>
      <c r="AN603" s="1" t="s">
        <v>48</v>
      </c>
      <c r="AO603" s="21">
        <v>72.28</v>
      </c>
      <c r="AP603" s="1" t="s">
        <v>49</v>
      </c>
      <c r="AQ603" s="1" t="s">
        <v>49</v>
      </c>
      <c r="AR603" s="1" t="s">
        <v>49</v>
      </c>
      <c r="AS603" s="1" t="s">
        <v>49</v>
      </c>
      <c r="AT603" s="1" t="s">
        <v>49</v>
      </c>
      <c r="AU603" s="1" t="s">
        <v>133</v>
      </c>
      <c r="AV603" s="1" t="s">
        <v>134</v>
      </c>
      <c r="AW603" s="1" t="s">
        <v>136</v>
      </c>
      <c r="AX603" s="1" t="s">
        <v>47</v>
      </c>
      <c r="AY603" s="1" t="s">
        <v>50</v>
      </c>
      <c r="AZ603" s="1" t="s">
        <v>3449</v>
      </c>
      <c r="BA603" s="1" t="s">
        <v>3450</v>
      </c>
      <c r="BB603" s="1" t="s">
        <v>3450</v>
      </c>
      <c r="BC603" s="1" t="s">
        <v>3354</v>
      </c>
      <c r="BD603" s="1" t="s">
        <v>3355</v>
      </c>
      <c r="BE603" s="1" t="s">
        <v>135</v>
      </c>
      <c r="BF603" s="1" t="s">
        <v>52</v>
      </c>
      <c r="BG603" s="1" t="s">
        <v>53</v>
      </c>
      <c r="BH603" s="1" t="s">
        <v>47</v>
      </c>
      <c r="BI603" s="1" t="s">
        <v>159</v>
      </c>
    </row>
    <row r="604" spans="2:61" x14ac:dyDescent="0.25">
      <c r="B604" s="16">
        <f t="shared" si="150"/>
        <v>600</v>
      </c>
      <c r="C604" s="16" t="str">
        <f t="shared" si="151"/>
        <v>FRA</v>
      </c>
      <c r="D604" s="16" t="str">
        <f t="shared" si="152"/>
        <v>2025-08-24</v>
      </c>
      <c r="E604" s="16" t="str">
        <f t="shared" si="153"/>
        <v>99431947764</v>
      </c>
      <c r="F604" s="16" t="str">
        <f t="shared" si="154"/>
        <v>PDE026649392</v>
      </c>
      <c r="G604" s="16" t="str">
        <f t="shared" si="155"/>
        <v>황인철</v>
      </c>
      <c r="H604" s="16" t="str">
        <f t="shared" si="146"/>
        <v>목록(Manifest)</v>
      </c>
      <c r="I604" s="16">
        <f t="shared" si="156"/>
        <v>134</v>
      </c>
      <c r="J604" s="16">
        <f t="shared" si="157"/>
        <v>1</v>
      </c>
      <c r="K604" s="43">
        <f t="shared" si="158"/>
        <v>0.5</v>
      </c>
      <c r="L604" s="43">
        <f t="shared" si="159"/>
        <v>0.5</v>
      </c>
      <c r="M604" s="43">
        <f t="shared" si="159"/>
        <v>0.5</v>
      </c>
      <c r="N604" s="43">
        <f t="shared" si="147"/>
        <v>0.5</v>
      </c>
      <c r="O604" s="23" t="str">
        <f t="shared" si="160"/>
        <v>PDE026649392</v>
      </c>
      <c r="P604" s="51">
        <f>VLOOKUP(C604,MAPPING!$B$24:$G$27,2,0)+(N604-0.5)/0.5*VLOOKUP(C604,MAPPING!$B$24:$G$27,4,0)</f>
        <v>6900</v>
      </c>
      <c r="Q604" s="72">
        <f>VLOOKUP(C604,MAPPING!$B$24:$G$27,6,0)</f>
        <v>3.401757367653961</v>
      </c>
      <c r="R604" s="105">
        <f>Q604*VLOOKUP(C604,MAPPING!$B$24:$H$27,7,0)</f>
        <v>5508.2615999999998</v>
      </c>
      <c r="S604" s="29">
        <f>VLOOKUP(H604,MAPPING!$B$3:$D$12,3,0)</f>
        <v>0</v>
      </c>
      <c r="T604" s="67">
        <f t="shared" si="149"/>
        <v>0</v>
      </c>
      <c r="U604" s="75">
        <v>0</v>
      </c>
      <c r="V604" s="29">
        <f>(J604*VLOOKUP(M604/J604,MAPPING!$B$15:$C$22,2,10))</f>
        <v>0</v>
      </c>
      <c r="W604" s="100">
        <v>0</v>
      </c>
      <c r="X604" s="68">
        <f>IFERROR(IF($M604&lt;6.000001,0,VLOOKUP($M604,할증료!$B:$C,2,1)),0)</f>
        <v>0</v>
      </c>
      <c r="Y604" s="67">
        <v>0</v>
      </c>
      <c r="Z604" s="29">
        <f t="shared" si="148"/>
        <v>12408.2616</v>
      </c>
      <c r="AB604" s="1" t="s">
        <v>3347</v>
      </c>
      <c r="AC604" s="1" t="s">
        <v>131</v>
      </c>
      <c r="AD604" s="1" t="s">
        <v>3348</v>
      </c>
      <c r="AE604" s="1" t="s">
        <v>3451</v>
      </c>
      <c r="AF604" s="1" t="s">
        <v>322</v>
      </c>
      <c r="AG604" s="1" t="s">
        <v>637</v>
      </c>
      <c r="AH604" s="1">
        <v>8371</v>
      </c>
      <c r="AI604" s="1" t="s">
        <v>47</v>
      </c>
      <c r="AJ604" s="20">
        <v>1</v>
      </c>
      <c r="AK604" s="21">
        <v>0.5</v>
      </c>
      <c r="AL604" s="21">
        <v>0.5</v>
      </c>
      <c r="AM604" s="21">
        <v>0.5</v>
      </c>
      <c r="AN604" s="1" t="s">
        <v>48</v>
      </c>
      <c r="AO604" s="21">
        <v>134</v>
      </c>
      <c r="AP604" s="1" t="s">
        <v>49</v>
      </c>
      <c r="AQ604" s="1" t="s">
        <v>49</v>
      </c>
      <c r="AR604" s="1" t="s">
        <v>49</v>
      </c>
      <c r="AS604" s="1" t="s">
        <v>49</v>
      </c>
      <c r="AT604" s="1" t="s">
        <v>49</v>
      </c>
      <c r="AU604" s="1" t="s">
        <v>133</v>
      </c>
      <c r="AV604" s="1" t="s">
        <v>134</v>
      </c>
      <c r="AW604" s="1" t="s">
        <v>323</v>
      </c>
      <c r="AX604" s="1" t="s">
        <v>47</v>
      </c>
      <c r="AY604" s="1" t="s">
        <v>50</v>
      </c>
      <c r="AZ604" s="1" t="s">
        <v>3452</v>
      </c>
      <c r="BA604" s="1" t="s">
        <v>3453</v>
      </c>
      <c r="BB604" s="1" t="s">
        <v>3453</v>
      </c>
      <c r="BC604" s="1" t="s">
        <v>3354</v>
      </c>
      <c r="BD604" s="1" t="s">
        <v>3355</v>
      </c>
      <c r="BE604" s="1" t="s">
        <v>135</v>
      </c>
      <c r="BF604" s="1" t="s">
        <v>52</v>
      </c>
      <c r="BG604" s="1" t="s">
        <v>53</v>
      </c>
      <c r="BH604" s="1" t="s">
        <v>47</v>
      </c>
      <c r="BI604" s="1" t="s">
        <v>159</v>
      </c>
    </row>
    <row r="605" spans="2:61" x14ac:dyDescent="0.25">
      <c r="B605" s="16">
        <f t="shared" si="150"/>
        <v>601</v>
      </c>
      <c r="C605" s="16" t="str">
        <f t="shared" si="151"/>
        <v>FRA</v>
      </c>
      <c r="D605" s="16" t="str">
        <f t="shared" si="152"/>
        <v>2025-08-24</v>
      </c>
      <c r="E605" s="16" t="str">
        <f t="shared" si="153"/>
        <v>99431947764</v>
      </c>
      <c r="F605" s="16" t="str">
        <f t="shared" si="154"/>
        <v>PDE026649391</v>
      </c>
      <c r="G605" s="16" t="str">
        <f t="shared" si="155"/>
        <v>김동일</v>
      </c>
      <c r="H605" s="16" t="str">
        <f t="shared" si="146"/>
        <v>목록(Manifest)</v>
      </c>
      <c r="I605" s="16">
        <f t="shared" si="156"/>
        <v>58.17</v>
      </c>
      <c r="J605" s="16">
        <f t="shared" si="157"/>
        <v>1</v>
      </c>
      <c r="K605" s="43">
        <f t="shared" si="158"/>
        <v>1</v>
      </c>
      <c r="L605" s="43">
        <f t="shared" si="159"/>
        <v>2.1</v>
      </c>
      <c r="M605" s="43">
        <f t="shared" si="159"/>
        <v>2.1</v>
      </c>
      <c r="N605" s="43">
        <f t="shared" si="147"/>
        <v>2.5</v>
      </c>
      <c r="O605" s="23" t="str">
        <f t="shared" si="160"/>
        <v>PDE026649391</v>
      </c>
      <c r="P605" s="51">
        <f>VLOOKUP(C605,MAPPING!$B$24:$G$27,2,0)+(N605-0.5)/0.5*VLOOKUP(C605,MAPPING!$B$24:$G$27,4,0)</f>
        <v>16700</v>
      </c>
      <c r="Q605" s="72">
        <f>VLOOKUP(C605,MAPPING!$B$24:$G$27,6,0)</f>
        <v>3.401757367653961</v>
      </c>
      <c r="R605" s="105">
        <f>Q605*VLOOKUP(C605,MAPPING!$B$24:$H$27,7,0)</f>
        <v>5508.2615999999998</v>
      </c>
      <c r="S605" s="29">
        <f>VLOOKUP(H605,MAPPING!$B$3:$D$12,3,0)</f>
        <v>0</v>
      </c>
      <c r="T605" s="67">
        <f t="shared" si="149"/>
        <v>0</v>
      </c>
      <c r="U605" s="75">
        <v>0</v>
      </c>
      <c r="V605" s="29">
        <f>(J605*VLOOKUP(M605/J605,MAPPING!$B$15:$C$22,2,10))</f>
        <v>550</v>
      </c>
      <c r="W605" s="100">
        <v>0</v>
      </c>
      <c r="X605" s="68">
        <f>IFERROR(IF($M605&lt;6.000001,0,VLOOKUP($M605,할증료!$B:$C,2,1)),0)</f>
        <v>0</v>
      </c>
      <c r="Y605" s="67">
        <v>0</v>
      </c>
      <c r="Z605" s="29">
        <f t="shared" si="148"/>
        <v>22758.261599999998</v>
      </c>
      <c r="AB605" s="1" t="s">
        <v>3347</v>
      </c>
      <c r="AC605" s="1" t="s">
        <v>131</v>
      </c>
      <c r="AD605" s="1" t="s">
        <v>3348</v>
      </c>
      <c r="AE605" s="1" t="s">
        <v>3454</v>
      </c>
      <c r="AF605" s="1" t="s">
        <v>3455</v>
      </c>
      <c r="AG605" s="1" t="s">
        <v>3456</v>
      </c>
      <c r="AH605" s="1">
        <v>13561</v>
      </c>
      <c r="AI605" s="1" t="s">
        <v>47</v>
      </c>
      <c r="AJ605" s="20">
        <v>1</v>
      </c>
      <c r="AK605" s="21">
        <v>1</v>
      </c>
      <c r="AL605" s="21">
        <v>2.1</v>
      </c>
      <c r="AM605" s="21">
        <v>2.1</v>
      </c>
      <c r="AN605" s="1" t="s">
        <v>48</v>
      </c>
      <c r="AO605" s="21">
        <v>58.17</v>
      </c>
      <c r="AP605" s="1" t="s">
        <v>49</v>
      </c>
      <c r="AQ605" s="1" t="s">
        <v>49</v>
      </c>
      <c r="AR605" s="1" t="s">
        <v>49</v>
      </c>
      <c r="AS605" s="1" t="s">
        <v>49</v>
      </c>
      <c r="AT605" s="1" t="s">
        <v>49</v>
      </c>
      <c r="AU605" s="1" t="s">
        <v>133</v>
      </c>
      <c r="AV605" s="1" t="s">
        <v>134</v>
      </c>
      <c r="AW605" s="1" t="s">
        <v>3457</v>
      </c>
      <c r="AX605" s="1" t="s">
        <v>47</v>
      </c>
      <c r="AY605" s="1" t="s">
        <v>50</v>
      </c>
      <c r="AZ605" s="1" t="s">
        <v>3458</v>
      </c>
      <c r="BA605" s="1" t="s">
        <v>3459</v>
      </c>
      <c r="BB605" s="1" t="s">
        <v>3459</v>
      </c>
      <c r="BC605" s="1" t="s">
        <v>3354</v>
      </c>
      <c r="BD605" s="1" t="s">
        <v>3355</v>
      </c>
      <c r="BE605" s="1" t="s">
        <v>135</v>
      </c>
      <c r="BF605" s="1" t="s">
        <v>52</v>
      </c>
      <c r="BG605" s="1" t="s">
        <v>53</v>
      </c>
      <c r="BH605" s="1" t="s">
        <v>47</v>
      </c>
      <c r="BI605" s="1" t="s">
        <v>159</v>
      </c>
    </row>
    <row r="606" spans="2:61" x14ac:dyDescent="0.25">
      <c r="B606" s="16">
        <f t="shared" si="150"/>
        <v>602</v>
      </c>
      <c r="C606" s="16" t="str">
        <f t="shared" si="151"/>
        <v>FRA</v>
      </c>
      <c r="D606" s="16" t="str">
        <f t="shared" si="152"/>
        <v>2025-08-24</v>
      </c>
      <c r="E606" s="16" t="str">
        <f t="shared" si="153"/>
        <v>99431947764</v>
      </c>
      <c r="F606" s="16" t="str">
        <f t="shared" si="154"/>
        <v>PDE026649390</v>
      </c>
      <c r="G606" s="16" t="str">
        <f t="shared" si="155"/>
        <v>안지혜</v>
      </c>
      <c r="H606" s="16" t="str">
        <f t="shared" si="146"/>
        <v>일반(목록배제,Normal-Manifest Exception)</v>
      </c>
      <c r="I606" s="16">
        <f t="shared" si="156"/>
        <v>21.84</v>
      </c>
      <c r="J606" s="16">
        <f t="shared" si="157"/>
        <v>1</v>
      </c>
      <c r="K606" s="43">
        <f t="shared" si="158"/>
        <v>0.5</v>
      </c>
      <c r="L606" s="43">
        <f t="shared" si="159"/>
        <v>0.5</v>
      </c>
      <c r="M606" s="43">
        <f t="shared" si="159"/>
        <v>0.5</v>
      </c>
      <c r="N606" s="43">
        <f t="shared" si="147"/>
        <v>0.5</v>
      </c>
      <c r="O606" s="23" t="str">
        <f t="shared" si="160"/>
        <v>PDE026649390</v>
      </c>
      <c r="P606" s="51">
        <f>VLOOKUP(C606,MAPPING!$B$24:$G$27,2,0)+(N606-0.5)/0.5*VLOOKUP(C606,MAPPING!$B$24:$G$27,4,0)</f>
        <v>6900</v>
      </c>
      <c r="Q606" s="72">
        <f>VLOOKUP(C606,MAPPING!$B$24:$G$27,6,0)</f>
        <v>3.401757367653961</v>
      </c>
      <c r="R606" s="105">
        <f>Q606*VLOOKUP(C606,MAPPING!$B$24:$H$27,7,0)</f>
        <v>5508.2615999999998</v>
      </c>
      <c r="S606" s="29">
        <f>VLOOKUP(H606,MAPPING!$B$3:$D$12,3,0)</f>
        <v>1100</v>
      </c>
      <c r="T606" s="67">
        <f t="shared" si="149"/>
        <v>0</v>
      </c>
      <c r="U606" s="75">
        <v>0</v>
      </c>
      <c r="V606" s="29">
        <f>(J606*VLOOKUP(M606/J606,MAPPING!$B$15:$C$22,2,10))</f>
        <v>0</v>
      </c>
      <c r="W606" s="100">
        <v>0</v>
      </c>
      <c r="X606" s="68">
        <f>IFERROR(IF($M606&lt;6.000001,0,VLOOKUP($M606,할증료!$B:$C,2,1)),0)</f>
        <v>0</v>
      </c>
      <c r="Y606" s="67">
        <v>0</v>
      </c>
      <c r="Z606" s="29">
        <f t="shared" si="148"/>
        <v>13508.2616</v>
      </c>
      <c r="AB606" s="1" t="s">
        <v>3347</v>
      </c>
      <c r="AC606" s="1" t="s">
        <v>131</v>
      </c>
      <c r="AD606" s="1" t="s">
        <v>3348</v>
      </c>
      <c r="AE606" s="1" t="s">
        <v>3460</v>
      </c>
      <c r="AF606" s="1" t="s">
        <v>3461</v>
      </c>
      <c r="AG606" s="1" t="s">
        <v>3462</v>
      </c>
      <c r="AH606" s="1">
        <v>54122</v>
      </c>
      <c r="AI606" s="1" t="s">
        <v>47</v>
      </c>
      <c r="AJ606" s="20">
        <v>1</v>
      </c>
      <c r="AK606" s="21">
        <v>0.5</v>
      </c>
      <c r="AL606" s="21">
        <v>0.5</v>
      </c>
      <c r="AM606" s="21">
        <v>0.5</v>
      </c>
      <c r="AN606" s="1" t="s">
        <v>54</v>
      </c>
      <c r="AO606" s="21">
        <v>21.84</v>
      </c>
      <c r="AP606" s="1" t="s">
        <v>49</v>
      </c>
      <c r="AQ606" s="1" t="s">
        <v>49</v>
      </c>
      <c r="AR606" s="1" t="s">
        <v>49</v>
      </c>
      <c r="AS606" s="1" t="s">
        <v>49</v>
      </c>
      <c r="AT606" s="1" t="s">
        <v>49</v>
      </c>
      <c r="AU606" s="1" t="s">
        <v>133</v>
      </c>
      <c r="AV606" s="1" t="s">
        <v>134</v>
      </c>
      <c r="AW606" s="1" t="s">
        <v>3367</v>
      </c>
      <c r="AX606" s="1" t="s">
        <v>47</v>
      </c>
      <c r="AY606" s="1" t="s">
        <v>50</v>
      </c>
      <c r="AZ606" s="1" t="s">
        <v>3463</v>
      </c>
      <c r="BA606" s="1" t="s">
        <v>3464</v>
      </c>
      <c r="BB606" s="1" t="s">
        <v>3464</v>
      </c>
      <c r="BC606" s="1" t="s">
        <v>3354</v>
      </c>
      <c r="BD606" s="1" t="s">
        <v>3355</v>
      </c>
      <c r="BE606" s="1" t="s">
        <v>135</v>
      </c>
      <c r="BF606" s="1" t="s">
        <v>52</v>
      </c>
      <c r="BG606" s="1" t="s">
        <v>53</v>
      </c>
      <c r="BH606" s="1" t="s">
        <v>47</v>
      </c>
      <c r="BI606" s="1" t="s">
        <v>159</v>
      </c>
    </row>
    <row r="607" spans="2:61" x14ac:dyDescent="0.25">
      <c r="B607" s="16">
        <f t="shared" si="150"/>
        <v>603</v>
      </c>
      <c r="C607" s="16" t="str">
        <f t="shared" si="151"/>
        <v>FRA</v>
      </c>
      <c r="D607" s="16" t="str">
        <f t="shared" si="152"/>
        <v>2025-08-24</v>
      </c>
      <c r="E607" s="16" t="str">
        <f t="shared" si="153"/>
        <v>99431947764</v>
      </c>
      <c r="F607" s="16" t="str">
        <f t="shared" si="154"/>
        <v>PDE026649389</v>
      </c>
      <c r="G607" s="16" t="str">
        <f t="shared" si="155"/>
        <v>이유진</v>
      </c>
      <c r="H607" s="16" t="str">
        <f t="shared" si="146"/>
        <v>일반(목록배제,Normal-Manifest Exception)</v>
      </c>
      <c r="I607" s="16">
        <f t="shared" si="156"/>
        <v>21.84</v>
      </c>
      <c r="J607" s="16">
        <f t="shared" si="157"/>
        <v>1</v>
      </c>
      <c r="K607" s="43">
        <f t="shared" si="158"/>
        <v>0.5</v>
      </c>
      <c r="L607" s="43">
        <f t="shared" si="159"/>
        <v>0.5</v>
      </c>
      <c r="M607" s="43">
        <f t="shared" si="159"/>
        <v>0.5</v>
      </c>
      <c r="N607" s="43">
        <f t="shared" si="147"/>
        <v>0.5</v>
      </c>
      <c r="O607" s="23" t="str">
        <f t="shared" si="160"/>
        <v>PDE026649389</v>
      </c>
      <c r="P607" s="51">
        <f>VLOOKUP(C607,MAPPING!$B$24:$G$27,2,0)+(N607-0.5)/0.5*VLOOKUP(C607,MAPPING!$B$24:$G$27,4,0)</f>
        <v>6900</v>
      </c>
      <c r="Q607" s="72">
        <f>VLOOKUP(C607,MAPPING!$B$24:$G$27,6,0)</f>
        <v>3.401757367653961</v>
      </c>
      <c r="R607" s="105">
        <f>Q607*VLOOKUP(C607,MAPPING!$B$24:$H$27,7,0)</f>
        <v>5508.2615999999998</v>
      </c>
      <c r="S607" s="29">
        <f>VLOOKUP(H607,MAPPING!$B$3:$D$12,3,0)</f>
        <v>1100</v>
      </c>
      <c r="T607" s="67">
        <f t="shared" si="149"/>
        <v>0</v>
      </c>
      <c r="U607" s="75">
        <v>0</v>
      </c>
      <c r="V607" s="29">
        <f>(J607*VLOOKUP(M607/J607,MAPPING!$B$15:$C$22,2,10))</f>
        <v>0</v>
      </c>
      <c r="W607" s="100">
        <v>0</v>
      </c>
      <c r="X607" s="68">
        <f>IFERROR(IF($M607&lt;6.000001,0,VLOOKUP($M607,할증료!$B:$C,2,1)),0)</f>
        <v>0</v>
      </c>
      <c r="Y607" s="67">
        <v>0</v>
      </c>
      <c r="Z607" s="29">
        <f t="shared" si="148"/>
        <v>13508.2616</v>
      </c>
      <c r="AB607" s="1" t="s">
        <v>3347</v>
      </c>
      <c r="AC607" s="1" t="s">
        <v>131</v>
      </c>
      <c r="AD607" s="1" t="s">
        <v>3348</v>
      </c>
      <c r="AE607" s="1" t="s">
        <v>3465</v>
      </c>
      <c r="AF607" s="1" t="s">
        <v>2629</v>
      </c>
      <c r="AG607" s="1" t="s">
        <v>3466</v>
      </c>
      <c r="AH607" s="1">
        <v>16461</v>
      </c>
      <c r="AI607" s="1" t="s">
        <v>47</v>
      </c>
      <c r="AJ607" s="20">
        <v>1</v>
      </c>
      <c r="AK607" s="21">
        <v>0.5</v>
      </c>
      <c r="AL607" s="21">
        <v>0.5</v>
      </c>
      <c r="AM607" s="21">
        <v>0.5</v>
      </c>
      <c r="AN607" s="1" t="s">
        <v>54</v>
      </c>
      <c r="AO607" s="21">
        <v>21.84</v>
      </c>
      <c r="AP607" s="1" t="s">
        <v>49</v>
      </c>
      <c r="AQ607" s="1" t="s">
        <v>49</v>
      </c>
      <c r="AR607" s="1" t="s">
        <v>49</v>
      </c>
      <c r="AS607" s="1" t="s">
        <v>49</v>
      </c>
      <c r="AT607" s="1" t="s">
        <v>49</v>
      </c>
      <c r="AU607" s="1" t="s">
        <v>133</v>
      </c>
      <c r="AV607" s="1" t="s">
        <v>134</v>
      </c>
      <c r="AW607" s="1" t="s">
        <v>3367</v>
      </c>
      <c r="AX607" s="1" t="s">
        <v>47</v>
      </c>
      <c r="AY607" s="1" t="s">
        <v>50</v>
      </c>
      <c r="AZ607" s="1" t="s">
        <v>3467</v>
      </c>
      <c r="BA607" s="1" t="s">
        <v>3468</v>
      </c>
      <c r="BB607" s="1" t="s">
        <v>3468</v>
      </c>
      <c r="BC607" s="1" t="s">
        <v>3354</v>
      </c>
      <c r="BD607" s="1" t="s">
        <v>3355</v>
      </c>
      <c r="BE607" s="1" t="s">
        <v>135</v>
      </c>
      <c r="BF607" s="1" t="s">
        <v>52</v>
      </c>
      <c r="BG607" s="1" t="s">
        <v>53</v>
      </c>
      <c r="BH607" s="1" t="s">
        <v>47</v>
      </c>
      <c r="BI607" s="1" t="s">
        <v>159</v>
      </c>
    </row>
    <row r="608" spans="2:61" x14ac:dyDescent="0.25">
      <c r="B608" s="16">
        <f t="shared" si="150"/>
        <v>604</v>
      </c>
      <c r="C608" s="16" t="str">
        <f t="shared" si="151"/>
        <v>FRA</v>
      </c>
      <c r="D608" s="16" t="str">
        <f t="shared" si="152"/>
        <v>2025-08-24</v>
      </c>
      <c r="E608" s="16" t="str">
        <f t="shared" si="153"/>
        <v>99431947764</v>
      </c>
      <c r="F608" s="16" t="str">
        <f t="shared" si="154"/>
        <v>PDE026649388</v>
      </c>
      <c r="G608" s="16" t="str">
        <f t="shared" si="155"/>
        <v>이은주</v>
      </c>
      <c r="H608" s="16" t="str">
        <f t="shared" si="146"/>
        <v>일반(목록배제,Normal-Manifest Exception)</v>
      </c>
      <c r="I608" s="16">
        <f t="shared" si="156"/>
        <v>21.84</v>
      </c>
      <c r="J608" s="16">
        <f t="shared" si="157"/>
        <v>1</v>
      </c>
      <c r="K608" s="43">
        <f t="shared" si="158"/>
        <v>0.5</v>
      </c>
      <c r="L608" s="43">
        <f t="shared" si="159"/>
        <v>0.5</v>
      </c>
      <c r="M608" s="43">
        <f t="shared" si="159"/>
        <v>0.5</v>
      </c>
      <c r="N608" s="43">
        <f t="shared" si="147"/>
        <v>0.5</v>
      </c>
      <c r="O608" s="23" t="str">
        <f t="shared" si="160"/>
        <v>PDE026649388</v>
      </c>
      <c r="P608" s="51">
        <f>VLOOKUP(C608,MAPPING!$B$24:$G$27,2,0)+(N608-0.5)/0.5*VLOOKUP(C608,MAPPING!$B$24:$G$27,4,0)</f>
        <v>6900</v>
      </c>
      <c r="Q608" s="72">
        <f>VLOOKUP(C608,MAPPING!$B$24:$G$27,6,0)</f>
        <v>3.401757367653961</v>
      </c>
      <c r="R608" s="105">
        <f>Q608*VLOOKUP(C608,MAPPING!$B$24:$H$27,7,0)</f>
        <v>5508.2615999999998</v>
      </c>
      <c r="S608" s="29">
        <f>VLOOKUP(H608,MAPPING!$B$3:$D$12,3,0)</f>
        <v>1100</v>
      </c>
      <c r="T608" s="67">
        <f t="shared" si="149"/>
        <v>0</v>
      </c>
      <c r="U608" s="75">
        <v>0</v>
      </c>
      <c r="V608" s="29">
        <f>(J608*VLOOKUP(M608/J608,MAPPING!$B$15:$C$22,2,10))</f>
        <v>0</v>
      </c>
      <c r="W608" s="100">
        <v>0</v>
      </c>
      <c r="X608" s="68">
        <f>IFERROR(IF($M608&lt;6.000001,0,VLOOKUP($M608,할증료!$B:$C,2,1)),0)</f>
        <v>0</v>
      </c>
      <c r="Y608" s="67">
        <v>0</v>
      </c>
      <c r="Z608" s="29">
        <f t="shared" si="148"/>
        <v>13508.2616</v>
      </c>
      <c r="AB608" s="1" t="s">
        <v>3347</v>
      </c>
      <c r="AC608" s="1" t="s">
        <v>131</v>
      </c>
      <c r="AD608" s="1" t="s">
        <v>3348</v>
      </c>
      <c r="AE608" s="1" t="s">
        <v>3469</v>
      </c>
      <c r="AF608" s="1" t="s">
        <v>3470</v>
      </c>
      <c r="AG608" s="1" t="s">
        <v>3471</v>
      </c>
      <c r="AH608" s="1">
        <v>54848</v>
      </c>
      <c r="AI608" s="1" t="s">
        <v>47</v>
      </c>
      <c r="AJ608" s="20">
        <v>1</v>
      </c>
      <c r="AK608" s="21">
        <v>0.5</v>
      </c>
      <c r="AL608" s="21">
        <v>0.5</v>
      </c>
      <c r="AM608" s="21">
        <v>0.5</v>
      </c>
      <c r="AN608" s="1" t="s">
        <v>54</v>
      </c>
      <c r="AO608" s="21">
        <v>21.84</v>
      </c>
      <c r="AP608" s="1" t="s">
        <v>49</v>
      </c>
      <c r="AQ608" s="1" t="s">
        <v>49</v>
      </c>
      <c r="AR608" s="1" t="s">
        <v>49</v>
      </c>
      <c r="AS608" s="1" t="s">
        <v>49</v>
      </c>
      <c r="AT608" s="1" t="s">
        <v>49</v>
      </c>
      <c r="AU608" s="1" t="s">
        <v>133</v>
      </c>
      <c r="AV608" s="1" t="s">
        <v>134</v>
      </c>
      <c r="AW608" s="1" t="s">
        <v>3367</v>
      </c>
      <c r="AX608" s="1" t="s">
        <v>47</v>
      </c>
      <c r="AY608" s="1" t="s">
        <v>50</v>
      </c>
      <c r="AZ608" s="1" t="s">
        <v>3472</v>
      </c>
      <c r="BA608" s="1" t="s">
        <v>3473</v>
      </c>
      <c r="BB608" s="1" t="s">
        <v>3473</v>
      </c>
      <c r="BC608" s="1" t="s">
        <v>3354</v>
      </c>
      <c r="BD608" s="1" t="s">
        <v>3355</v>
      </c>
      <c r="BE608" s="1" t="s">
        <v>135</v>
      </c>
      <c r="BF608" s="1" t="s">
        <v>52</v>
      </c>
      <c r="BG608" s="1" t="s">
        <v>53</v>
      </c>
      <c r="BH608" s="1" t="s">
        <v>47</v>
      </c>
      <c r="BI608" s="1" t="s">
        <v>159</v>
      </c>
    </row>
    <row r="609" spans="2:61" x14ac:dyDescent="0.25">
      <c r="B609" s="16">
        <f t="shared" si="150"/>
        <v>605</v>
      </c>
      <c r="C609" s="16" t="str">
        <f t="shared" si="151"/>
        <v>FRA</v>
      </c>
      <c r="D609" s="16" t="str">
        <f t="shared" si="152"/>
        <v>2025-08-24</v>
      </c>
      <c r="E609" s="16" t="str">
        <f t="shared" si="153"/>
        <v>99431947764</v>
      </c>
      <c r="F609" s="16" t="str">
        <f t="shared" si="154"/>
        <v>PDE026649387</v>
      </c>
      <c r="G609" s="16" t="str">
        <f t="shared" si="155"/>
        <v>김주하</v>
      </c>
      <c r="H609" s="16" t="str">
        <f t="shared" si="146"/>
        <v>일반(목록배제,Normal-Manifest Exception)</v>
      </c>
      <c r="I609" s="16">
        <f t="shared" si="156"/>
        <v>21.84</v>
      </c>
      <c r="J609" s="16">
        <f t="shared" si="157"/>
        <v>1</v>
      </c>
      <c r="K609" s="43">
        <f t="shared" si="158"/>
        <v>0.5</v>
      </c>
      <c r="L609" s="43">
        <f t="shared" si="159"/>
        <v>0.5</v>
      </c>
      <c r="M609" s="43">
        <f t="shared" si="159"/>
        <v>0.5</v>
      </c>
      <c r="N609" s="43">
        <f t="shared" si="147"/>
        <v>0.5</v>
      </c>
      <c r="O609" s="23" t="str">
        <f t="shared" si="160"/>
        <v>PDE026649387</v>
      </c>
      <c r="P609" s="51">
        <f>VLOOKUP(C609,MAPPING!$B$24:$G$27,2,0)+(N609-0.5)/0.5*VLOOKUP(C609,MAPPING!$B$24:$G$27,4,0)</f>
        <v>6900</v>
      </c>
      <c r="Q609" s="72">
        <f>VLOOKUP(C609,MAPPING!$B$24:$G$27,6,0)</f>
        <v>3.401757367653961</v>
      </c>
      <c r="R609" s="105">
        <f>Q609*VLOOKUP(C609,MAPPING!$B$24:$H$27,7,0)</f>
        <v>5508.2615999999998</v>
      </c>
      <c r="S609" s="29">
        <f>VLOOKUP(H609,MAPPING!$B$3:$D$12,3,0)</f>
        <v>1100</v>
      </c>
      <c r="T609" s="67">
        <f t="shared" si="149"/>
        <v>0</v>
      </c>
      <c r="U609" s="75">
        <v>0</v>
      </c>
      <c r="V609" s="29">
        <f>(J609*VLOOKUP(M609/J609,MAPPING!$B$15:$C$22,2,10))</f>
        <v>0</v>
      </c>
      <c r="W609" s="100">
        <v>0</v>
      </c>
      <c r="X609" s="68">
        <f>IFERROR(IF($M609&lt;6.000001,0,VLOOKUP($M609,할증료!$B:$C,2,1)),0)</f>
        <v>0</v>
      </c>
      <c r="Y609" s="67">
        <v>0</v>
      </c>
      <c r="Z609" s="29">
        <f t="shared" si="148"/>
        <v>13508.2616</v>
      </c>
      <c r="AB609" s="1" t="s">
        <v>3347</v>
      </c>
      <c r="AC609" s="1" t="s">
        <v>131</v>
      </c>
      <c r="AD609" s="1" t="s">
        <v>3348</v>
      </c>
      <c r="AE609" s="1" t="s">
        <v>3474</v>
      </c>
      <c r="AF609" s="1" t="s">
        <v>3475</v>
      </c>
      <c r="AG609" s="1" t="s">
        <v>3476</v>
      </c>
      <c r="AH609" s="1">
        <v>17091</v>
      </c>
      <c r="AI609" s="1" t="s">
        <v>47</v>
      </c>
      <c r="AJ609" s="20">
        <v>1</v>
      </c>
      <c r="AK609" s="21">
        <v>0.5</v>
      </c>
      <c r="AL609" s="21">
        <v>0.5</v>
      </c>
      <c r="AM609" s="21">
        <v>0.5</v>
      </c>
      <c r="AN609" s="1" t="s">
        <v>54</v>
      </c>
      <c r="AO609" s="21">
        <v>21.84</v>
      </c>
      <c r="AP609" s="1" t="s">
        <v>49</v>
      </c>
      <c r="AQ609" s="1" t="s">
        <v>49</v>
      </c>
      <c r="AR609" s="1" t="s">
        <v>49</v>
      </c>
      <c r="AS609" s="1" t="s">
        <v>49</v>
      </c>
      <c r="AT609" s="1" t="s">
        <v>49</v>
      </c>
      <c r="AU609" s="1" t="s">
        <v>133</v>
      </c>
      <c r="AV609" s="1" t="s">
        <v>134</v>
      </c>
      <c r="AW609" s="1" t="s">
        <v>3367</v>
      </c>
      <c r="AX609" s="1" t="s">
        <v>47</v>
      </c>
      <c r="AY609" s="1" t="s">
        <v>50</v>
      </c>
      <c r="AZ609" s="1" t="s">
        <v>3477</v>
      </c>
      <c r="BA609" s="1" t="s">
        <v>3478</v>
      </c>
      <c r="BB609" s="1" t="s">
        <v>3478</v>
      </c>
      <c r="BC609" s="1" t="s">
        <v>3354</v>
      </c>
      <c r="BD609" s="1" t="s">
        <v>3355</v>
      </c>
      <c r="BE609" s="1" t="s">
        <v>135</v>
      </c>
      <c r="BF609" s="1" t="s">
        <v>52</v>
      </c>
      <c r="BG609" s="1" t="s">
        <v>53</v>
      </c>
      <c r="BH609" s="1" t="s">
        <v>47</v>
      </c>
      <c r="BI609" s="1" t="s">
        <v>159</v>
      </c>
    </row>
    <row r="610" spans="2:61" x14ac:dyDescent="0.25">
      <c r="B610" s="16">
        <f t="shared" si="150"/>
        <v>606</v>
      </c>
      <c r="C610" s="16" t="str">
        <f t="shared" si="151"/>
        <v>FRA</v>
      </c>
      <c r="D610" s="16" t="str">
        <f t="shared" si="152"/>
        <v>2025-08-24</v>
      </c>
      <c r="E610" s="16" t="str">
        <f t="shared" si="153"/>
        <v>99431947764</v>
      </c>
      <c r="F610" s="16" t="str">
        <f t="shared" si="154"/>
        <v>PDE026649386</v>
      </c>
      <c r="G610" s="16" t="str">
        <f t="shared" si="155"/>
        <v>황두성</v>
      </c>
      <c r="H610" s="16" t="str">
        <f t="shared" si="146"/>
        <v>일반(목록배제,Normal-Manifest Exception)</v>
      </c>
      <c r="I610" s="16">
        <f t="shared" si="156"/>
        <v>18.36</v>
      </c>
      <c r="J610" s="16">
        <f t="shared" si="157"/>
        <v>1</v>
      </c>
      <c r="K610" s="43">
        <f t="shared" si="158"/>
        <v>0.5</v>
      </c>
      <c r="L610" s="43">
        <f t="shared" si="159"/>
        <v>0.5</v>
      </c>
      <c r="M610" s="43">
        <f t="shared" si="159"/>
        <v>0.5</v>
      </c>
      <c r="N610" s="43">
        <f t="shared" si="147"/>
        <v>0.5</v>
      </c>
      <c r="O610" s="23" t="str">
        <f t="shared" si="160"/>
        <v>PDE026649386</v>
      </c>
      <c r="P610" s="51">
        <f>VLOOKUP(C610,MAPPING!$B$24:$G$27,2,0)+(N610-0.5)/0.5*VLOOKUP(C610,MAPPING!$B$24:$G$27,4,0)</f>
        <v>6900</v>
      </c>
      <c r="Q610" s="72">
        <f>VLOOKUP(C610,MAPPING!$B$24:$G$27,6,0)</f>
        <v>3.401757367653961</v>
      </c>
      <c r="R610" s="105">
        <f>Q610*VLOOKUP(C610,MAPPING!$B$24:$H$27,7,0)</f>
        <v>5508.2615999999998</v>
      </c>
      <c r="S610" s="29">
        <f>VLOOKUP(H610,MAPPING!$B$3:$D$12,3,0)</f>
        <v>1100</v>
      </c>
      <c r="T610" s="67">
        <f t="shared" si="149"/>
        <v>0</v>
      </c>
      <c r="U610" s="75">
        <v>0</v>
      </c>
      <c r="V610" s="29">
        <f>(J610*VLOOKUP(M610/J610,MAPPING!$B$15:$C$22,2,10))</f>
        <v>0</v>
      </c>
      <c r="W610" s="100">
        <v>0</v>
      </c>
      <c r="X610" s="68">
        <f>IFERROR(IF($M610&lt;6.000001,0,VLOOKUP($M610,할증료!$B:$C,2,1)),0)</f>
        <v>0</v>
      </c>
      <c r="Y610" s="67">
        <v>0</v>
      </c>
      <c r="Z610" s="29">
        <f t="shared" si="148"/>
        <v>13508.2616</v>
      </c>
      <c r="AB610" s="1" t="s">
        <v>3347</v>
      </c>
      <c r="AC610" s="1" t="s">
        <v>131</v>
      </c>
      <c r="AD610" s="1" t="s">
        <v>3348</v>
      </c>
      <c r="AE610" s="1" t="s">
        <v>3479</v>
      </c>
      <c r="AF610" s="1" t="s">
        <v>3480</v>
      </c>
      <c r="AG610" s="1" t="s">
        <v>3481</v>
      </c>
      <c r="AH610" s="1">
        <v>28382</v>
      </c>
      <c r="AI610" s="1" t="s">
        <v>47</v>
      </c>
      <c r="AJ610" s="20">
        <v>1</v>
      </c>
      <c r="AK610" s="21">
        <v>0.5</v>
      </c>
      <c r="AL610" s="21">
        <v>0.5</v>
      </c>
      <c r="AM610" s="21">
        <v>0.5</v>
      </c>
      <c r="AN610" s="1" t="s">
        <v>54</v>
      </c>
      <c r="AO610" s="21">
        <v>18.36</v>
      </c>
      <c r="AP610" s="1" t="s">
        <v>49</v>
      </c>
      <c r="AQ610" s="1" t="s">
        <v>49</v>
      </c>
      <c r="AR610" s="1" t="s">
        <v>49</v>
      </c>
      <c r="AS610" s="1" t="s">
        <v>49</v>
      </c>
      <c r="AT610" s="1" t="s">
        <v>49</v>
      </c>
      <c r="AU610" s="1" t="s">
        <v>133</v>
      </c>
      <c r="AV610" s="1" t="s">
        <v>134</v>
      </c>
      <c r="AW610" s="1" t="s">
        <v>195</v>
      </c>
      <c r="AX610" s="1" t="s">
        <v>47</v>
      </c>
      <c r="AY610" s="1" t="s">
        <v>50</v>
      </c>
      <c r="AZ610" s="1" t="s">
        <v>3482</v>
      </c>
      <c r="BA610" s="1" t="s">
        <v>3483</v>
      </c>
      <c r="BB610" s="1" t="s">
        <v>3483</v>
      </c>
      <c r="BC610" s="1" t="s">
        <v>3354</v>
      </c>
      <c r="BD610" s="1" t="s">
        <v>3355</v>
      </c>
      <c r="BE610" s="1" t="s">
        <v>135</v>
      </c>
      <c r="BF610" s="1" t="s">
        <v>52</v>
      </c>
      <c r="BG610" s="1" t="s">
        <v>53</v>
      </c>
      <c r="BH610" s="1" t="s">
        <v>47</v>
      </c>
      <c r="BI610" s="1" t="s">
        <v>159</v>
      </c>
    </row>
    <row r="611" spans="2:61" x14ac:dyDescent="0.25">
      <c r="B611" s="16">
        <f t="shared" si="150"/>
        <v>607</v>
      </c>
      <c r="C611" s="16" t="str">
        <f t="shared" si="151"/>
        <v>FRA</v>
      </c>
      <c r="D611" s="16" t="str">
        <f t="shared" si="152"/>
        <v>2025-08-24</v>
      </c>
      <c r="E611" s="16" t="str">
        <f t="shared" si="153"/>
        <v>99431947764</v>
      </c>
      <c r="F611" s="16" t="str">
        <f t="shared" si="154"/>
        <v>PDE026649385</v>
      </c>
      <c r="G611" s="16" t="str">
        <f t="shared" si="155"/>
        <v>최지원</v>
      </c>
      <c r="H611" s="16" t="str">
        <f t="shared" si="146"/>
        <v>일반(목록배제,Normal-Manifest Exception)</v>
      </c>
      <c r="I611" s="16">
        <f t="shared" si="156"/>
        <v>116.12</v>
      </c>
      <c r="J611" s="16">
        <f t="shared" si="157"/>
        <v>1</v>
      </c>
      <c r="K611" s="43">
        <f t="shared" si="158"/>
        <v>1</v>
      </c>
      <c r="L611" s="43">
        <f t="shared" si="159"/>
        <v>0.5</v>
      </c>
      <c r="M611" s="43">
        <f t="shared" si="159"/>
        <v>1</v>
      </c>
      <c r="N611" s="43">
        <f t="shared" si="147"/>
        <v>1</v>
      </c>
      <c r="O611" s="23" t="str">
        <f t="shared" si="160"/>
        <v>PDE026649385</v>
      </c>
      <c r="P611" s="51">
        <f>VLOOKUP(C611,MAPPING!$B$24:$G$27,2,0)+(N611-0.5)/0.5*VLOOKUP(C611,MAPPING!$B$24:$G$27,4,0)</f>
        <v>9350</v>
      </c>
      <c r="Q611" s="72">
        <f>VLOOKUP(C611,MAPPING!$B$24:$G$27,6,0)</f>
        <v>3.401757367653961</v>
      </c>
      <c r="R611" s="105">
        <f>Q611*VLOOKUP(C611,MAPPING!$B$24:$H$27,7,0)</f>
        <v>5508.2615999999998</v>
      </c>
      <c r="S611" s="29">
        <f>VLOOKUP(H611,MAPPING!$B$3:$D$12,3,0)</f>
        <v>1100</v>
      </c>
      <c r="T611" s="67">
        <f t="shared" si="149"/>
        <v>0</v>
      </c>
      <c r="U611" s="75">
        <v>0</v>
      </c>
      <c r="V611" s="29">
        <f>(J611*VLOOKUP(M611/J611,MAPPING!$B$15:$C$22,2,10))</f>
        <v>0</v>
      </c>
      <c r="W611" s="100">
        <v>0</v>
      </c>
      <c r="X611" s="68">
        <f>IFERROR(IF($M611&lt;6.000001,0,VLOOKUP($M611,할증료!$B:$C,2,1)),0)</f>
        <v>0</v>
      </c>
      <c r="Y611" s="67">
        <v>0</v>
      </c>
      <c r="Z611" s="29">
        <f t="shared" si="148"/>
        <v>15958.2616</v>
      </c>
      <c r="AB611" s="1" t="s">
        <v>3347</v>
      </c>
      <c r="AC611" s="1" t="s">
        <v>131</v>
      </c>
      <c r="AD611" s="1" t="s">
        <v>3348</v>
      </c>
      <c r="AE611" s="1" t="s">
        <v>3484</v>
      </c>
      <c r="AF611" s="1" t="s">
        <v>3485</v>
      </c>
      <c r="AG611" s="1" t="s">
        <v>3486</v>
      </c>
      <c r="AH611" s="1">
        <v>51424</v>
      </c>
      <c r="AI611" s="1" t="s">
        <v>47</v>
      </c>
      <c r="AJ611" s="20">
        <v>1</v>
      </c>
      <c r="AK611" s="21">
        <v>1</v>
      </c>
      <c r="AL611" s="21">
        <v>0.5</v>
      </c>
      <c r="AM611" s="21">
        <v>1</v>
      </c>
      <c r="AN611" s="1" t="s">
        <v>54</v>
      </c>
      <c r="AO611" s="21">
        <v>116.12</v>
      </c>
      <c r="AP611" s="1" t="s">
        <v>49</v>
      </c>
      <c r="AQ611" s="1" t="s">
        <v>49</v>
      </c>
      <c r="AR611" s="1" t="s">
        <v>49</v>
      </c>
      <c r="AS611" s="1" t="s">
        <v>49</v>
      </c>
      <c r="AT611" s="1" t="s">
        <v>49</v>
      </c>
      <c r="AU611" s="1" t="s">
        <v>133</v>
      </c>
      <c r="AV611" s="1" t="s">
        <v>134</v>
      </c>
      <c r="AW611" s="1" t="s">
        <v>195</v>
      </c>
      <c r="AX611" s="1" t="s">
        <v>47</v>
      </c>
      <c r="AY611" s="1" t="s">
        <v>50</v>
      </c>
      <c r="AZ611" s="1" t="s">
        <v>3487</v>
      </c>
      <c r="BA611" s="1" t="s">
        <v>3488</v>
      </c>
      <c r="BB611" s="1" t="s">
        <v>3488</v>
      </c>
      <c r="BC611" s="1" t="s">
        <v>3354</v>
      </c>
      <c r="BD611" s="1" t="s">
        <v>3355</v>
      </c>
      <c r="BE611" s="1" t="s">
        <v>135</v>
      </c>
      <c r="BF611" s="1" t="s">
        <v>52</v>
      </c>
      <c r="BG611" s="1" t="s">
        <v>53</v>
      </c>
      <c r="BH611" s="1" t="s">
        <v>47</v>
      </c>
      <c r="BI611" s="1" t="s">
        <v>159</v>
      </c>
    </row>
    <row r="612" spans="2:61" x14ac:dyDescent="0.25">
      <c r="B612" s="16">
        <f t="shared" si="150"/>
        <v>608</v>
      </c>
      <c r="C612" s="16" t="str">
        <f t="shared" si="151"/>
        <v>FRA</v>
      </c>
      <c r="D612" s="16" t="str">
        <f t="shared" si="152"/>
        <v>2025-08-24</v>
      </c>
      <c r="E612" s="16" t="str">
        <f t="shared" si="153"/>
        <v>99431947764</v>
      </c>
      <c r="F612" s="16" t="str">
        <f t="shared" si="154"/>
        <v>PDE026649382</v>
      </c>
      <c r="G612" s="16" t="str">
        <f t="shared" si="155"/>
        <v>이은정</v>
      </c>
      <c r="H612" s="16" t="str">
        <f t="shared" si="146"/>
        <v>일반(목록배제,Normal-Manifest Exception)</v>
      </c>
      <c r="I612" s="16">
        <f t="shared" si="156"/>
        <v>141.68</v>
      </c>
      <c r="J612" s="16">
        <f t="shared" si="157"/>
        <v>3</v>
      </c>
      <c r="K612" s="43">
        <f t="shared" si="158"/>
        <v>35.49</v>
      </c>
      <c r="L612" s="43">
        <f t="shared" si="159"/>
        <v>44.1</v>
      </c>
      <c r="M612" s="43">
        <f t="shared" si="159"/>
        <v>44.5</v>
      </c>
      <c r="N612" s="43">
        <f t="shared" si="147"/>
        <v>44.5</v>
      </c>
      <c r="O612" s="23" t="str">
        <f t="shared" si="160"/>
        <v>PDE026649382</v>
      </c>
      <c r="P612" s="51">
        <f>VLOOKUP(C612,MAPPING!$B$24:$G$27,2,0)+(N612-0.5)/0.5*VLOOKUP(C612,MAPPING!$B$24:$G$27,4,0)</f>
        <v>222500</v>
      </c>
      <c r="Q612" s="72">
        <f>VLOOKUP(C612,MAPPING!$B$24:$G$27,6,0)</f>
        <v>3.401757367653961</v>
      </c>
      <c r="R612" s="105">
        <f>Q612*VLOOKUP(C612,MAPPING!$B$24:$H$27,7,0)</f>
        <v>5508.2615999999998</v>
      </c>
      <c r="S612" s="29">
        <f>VLOOKUP(H612,MAPPING!$B$3:$D$12,3,0)</f>
        <v>1100</v>
      </c>
      <c r="T612" s="67">
        <f t="shared" si="149"/>
        <v>5000</v>
      </c>
      <c r="U612" s="75">
        <v>0</v>
      </c>
      <c r="V612" s="29">
        <f>(J612*VLOOKUP(M612/J612,MAPPING!$B$15:$C$22,2,10))</f>
        <v>13500</v>
      </c>
      <c r="W612" s="100">
        <v>0</v>
      </c>
      <c r="X612" s="68">
        <f>IFERROR(IF($M612&lt;6.000001,0,VLOOKUP($M612,할증료!$B:$C,2,1)),0)</f>
        <v>3900</v>
      </c>
      <c r="Y612" s="67">
        <v>0</v>
      </c>
      <c r="Z612" s="29">
        <f t="shared" si="148"/>
        <v>251508.2616</v>
      </c>
      <c r="AB612" s="1" t="s">
        <v>3347</v>
      </c>
      <c r="AC612" s="1" t="s">
        <v>131</v>
      </c>
      <c r="AD612" s="1" t="s">
        <v>3348</v>
      </c>
      <c r="AE612" s="1" t="s">
        <v>3489</v>
      </c>
      <c r="AF612" s="1" t="s">
        <v>340</v>
      </c>
      <c r="AG612" s="1" t="s">
        <v>341</v>
      </c>
      <c r="AH612" s="1">
        <v>17108</v>
      </c>
      <c r="AI612" s="1" t="s">
        <v>230</v>
      </c>
      <c r="AJ612" s="20">
        <v>3</v>
      </c>
      <c r="AK612" s="21">
        <v>35.49</v>
      </c>
      <c r="AL612" s="21">
        <v>44.1</v>
      </c>
      <c r="AM612" s="21">
        <v>44.5</v>
      </c>
      <c r="AN612" s="1" t="s">
        <v>54</v>
      </c>
      <c r="AO612" s="21">
        <v>141.68</v>
      </c>
      <c r="AP612" s="1" t="s">
        <v>49</v>
      </c>
      <c r="AQ612" s="1" t="s">
        <v>49</v>
      </c>
      <c r="AR612" s="1" t="s">
        <v>49</v>
      </c>
      <c r="AS612" s="1" t="s">
        <v>49</v>
      </c>
      <c r="AT612" s="1" t="s">
        <v>47</v>
      </c>
      <c r="AU612" s="1" t="s">
        <v>133</v>
      </c>
      <c r="AV612" s="1" t="s">
        <v>134</v>
      </c>
      <c r="AW612" s="1" t="s">
        <v>342</v>
      </c>
      <c r="AX612" s="1" t="s">
        <v>47</v>
      </c>
      <c r="AY612" s="1" t="s">
        <v>50</v>
      </c>
      <c r="AZ612" s="1" t="s">
        <v>3490</v>
      </c>
      <c r="BA612" s="1" t="s">
        <v>3491</v>
      </c>
      <c r="BB612" s="1" t="s">
        <v>3491</v>
      </c>
      <c r="BC612" s="1" t="s">
        <v>3354</v>
      </c>
      <c r="BD612" s="1" t="s">
        <v>3355</v>
      </c>
      <c r="BE612" s="1" t="s">
        <v>135</v>
      </c>
      <c r="BF612" s="1" t="s">
        <v>52</v>
      </c>
      <c r="BG612" s="1" t="s">
        <v>53</v>
      </c>
      <c r="BH612" s="1" t="s">
        <v>47</v>
      </c>
      <c r="BI612" s="1" t="s">
        <v>159</v>
      </c>
    </row>
    <row r="613" spans="2:61" x14ac:dyDescent="0.25">
      <c r="B613" s="16">
        <f t="shared" si="150"/>
        <v>609</v>
      </c>
      <c r="C613" s="16" t="str">
        <f t="shared" si="151"/>
        <v>FRA</v>
      </c>
      <c r="D613" s="16" t="str">
        <f t="shared" si="152"/>
        <v>2025-08-24</v>
      </c>
      <c r="E613" s="16" t="str">
        <f t="shared" si="153"/>
        <v>99431947764</v>
      </c>
      <c r="F613" s="16" t="str">
        <f t="shared" si="154"/>
        <v>PDE026649381</v>
      </c>
      <c r="G613" s="16" t="str">
        <f t="shared" si="155"/>
        <v>최홍현</v>
      </c>
      <c r="H613" s="16" t="str">
        <f t="shared" si="146"/>
        <v>일반(목록배제,Normal-Manifest Exception)</v>
      </c>
      <c r="I613" s="16">
        <f t="shared" si="156"/>
        <v>24.11</v>
      </c>
      <c r="J613" s="16">
        <f t="shared" si="157"/>
        <v>1</v>
      </c>
      <c r="K613" s="43">
        <f t="shared" si="158"/>
        <v>0.5</v>
      </c>
      <c r="L613" s="43">
        <f t="shared" si="159"/>
        <v>0.5</v>
      </c>
      <c r="M613" s="43">
        <f t="shared" si="159"/>
        <v>0.5</v>
      </c>
      <c r="N613" s="43">
        <f t="shared" si="147"/>
        <v>0.5</v>
      </c>
      <c r="O613" s="23" t="str">
        <f t="shared" si="160"/>
        <v>PDE026649381</v>
      </c>
      <c r="P613" s="51">
        <f>VLOOKUP(C613,MAPPING!$B$24:$G$27,2,0)+(N613-0.5)/0.5*VLOOKUP(C613,MAPPING!$B$24:$G$27,4,0)</f>
        <v>6900</v>
      </c>
      <c r="Q613" s="72">
        <f>VLOOKUP(C613,MAPPING!$B$24:$G$27,6,0)</f>
        <v>3.401757367653961</v>
      </c>
      <c r="R613" s="105">
        <f>Q613*VLOOKUP(C613,MAPPING!$B$24:$H$27,7,0)</f>
        <v>5508.2615999999998</v>
      </c>
      <c r="S613" s="29">
        <f>VLOOKUP(H613,MAPPING!$B$3:$D$12,3,0)</f>
        <v>1100</v>
      </c>
      <c r="T613" s="67">
        <f t="shared" si="149"/>
        <v>0</v>
      </c>
      <c r="U613" s="75">
        <v>0</v>
      </c>
      <c r="V613" s="29">
        <f>(J613*VLOOKUP(M613/J613,MAPPING!$B$15:$C$22,2,10))</f>
        <v>0</v>
      </c>
      <c r="W613" s="100">
        <v>0</v>
      </c>
      <c r="X613" s="68">
        <f>IFERROR(IF($M613&lt;6.000001,0,VLOOKUP($M613,할증료!$B:$C,2,1)),0)</f>
        <v>0</v>
      </c>
      <c r="Y613" s="67">
        <v>0</v>
      </c>
      <c r="Z613" s="29">
        <f t="shared" si="148"/>
        <v>13508.2616</v>
      </c>
      <c r="AB613" s="1" t="s">
        <v>3347</v>
      </c>
      <c r="AC613" s="1" t="s">
        <v>131</v>
      </c>
      <c r="AD613" s="1" t="s">
        <v>3348</v>
      </c>
      <c r="AE613" s="1" t="s">
        <v>3492</v>
      </c>
      <c r="AF613" s="1" t="s">
        <v>3493</v>
      </c>
      <c r="AG613" s="1" t="s">
        <v>3494</v>
      </c>
      <c r="AH613" s="1">
        <v>8788</v>
      </c>
      <c r="AI613" s="1" t="s">
        <v>47</v>
      </c>
      <c r="AJ613" s="20">
        <v>1</v>
      </c>
      <c r="AK613" s="21">
        <v>0.5</v>
      </c>
      <c r="AL613" s="21">
        <v>0.5</v>
      </c>
      <c r="AM613" s="21">
        <v>0.5</v>
      </c>
      <c r="AN613" s="1" t="s">
        <v>54</v>
      </c>
      <c r="AO613" s="21">
        <v>24.11</v>
      </c>
      <c r="AP613" s="1" t="s">
        <v>49</v>
      </c>
      <c r="AQ613" s="1" t="s">
        <v>49</v>
      </c>
      <c r="AR613" s="1" t="s">
        <v>49</v>
      </c>
      <c r="AS613" s="1" t="s">
        <v>49</v>
      </c>
      <c r="AT613" s="1" t="s">
        <v>49</v>
      </c>
      <c r="AU613" s="1" t="s">
        <v>133</v>
      </c>
      <c r="AV613" s="1" t="s">
        <v>134</v>
      </c>
      <c r="AW613" s="1" t="s">
        <v>188</v>
      </c>
      <c r="AX613" s="1" t="s">
        <v>47</v>
      </c>
      <c r="AY613" s="1" t="s">
        <v>50</v>
      </c>
      <c r="AZ613" s="1" t="s">
        <v>3495</v>
      </c>
      <c r="BA613" s="1" t="s">
        <v>3496</v>
      </c>
      <c r="BB613" s="1" t="s">
        <v>3496</v>
      </c>
      <c r="BC613" s="1" t="s">
        <v>3354</v>
      </c>
      <c r="BD613" s="1" t="s">
        <v>3355</v>
      </c>
      <c r="BE613" s="1" t="s">
        <v>135</v>
      </c>
      <c r="BF613" s="1" t="s">
        <v>52</v>
      </c>
      <c r="BG613" s="1" t="s">
        <v>53</v>
      </c>
      <c r="BH613" s="1" t="s">
        <v>47</v>
      </c>
      <c r="BI613" s="1" t="s">
        <v>159</v>
      </c>
    </row>
    <row r="614" spans="2:61" x14ac:dyDescent="0.25">
      <c r="B614" s="16">
        <f t="shared" si="150"/>
        <v>610</v>
      </c>
      <c r="C614" s="16" t="str">
        <f t="shared" si="151"/>
        <v>FRA</v>
      </c>
      <c r="D614" s="16" t="str">
        <f t="shared" si="152"/>
        <v>2025-08-24</v>
      </c>
      <c r="E614" s="16" t="str">
        <f t="shared" si="153"/>
        <v>99431947764</v>
      </c>
      <c r="F614" s="16" t="str">
        <f t="shared" si="154"/>
        <v>PDE026649368</v>
      </c>
      <c r="G614" s="16" t="str">
        <f t="shared" si="155"/>
        <v>염원길</v>
      </c>
      <c r="H614" s="16" t="str">
        <f t="shared" si="146"/>
        <v>일반(목록배제,Normal-Manifest Exception)</v>
      </c>
      <c r="I614" s="16">
        <f t="shared" si="156"/>
        <v>21.84</v>
      </c>
      <c r="J614" s="16">
        <f t="shared" si="157"/>
        <v>1</v>
      </c>
      <c r="K614" s="43">
        <f t="shared" si="158"/>
        <v>0.5</v>
      </c>
      <c r="L614" s="43">
        <f t="shared" si="159"/>
        <v>0.5</v>
      </c>
      <c r="M614" s="43">
        <f t="shared" si="159"/>
        <v>0.5</v>
      </c>
      <c r="N614" s="43">
        <f t="shared" si="147"/>
        <v>0.5</v>
      </c>
      <c r="O614" s="23" t="str">
        <f t="shared" si="160"/>
        <v>PDE026649368</v>
      </c>
      <c r="P614" s="51">
        <f>VLOOKUP(C614,MAPPING!$B$24:$G$27,2,0)+(N614-0.5)/0.5*VLOOKUP(C614,MAPPING!$B$24:$G$27,4,0)</f>
        <v>6900</v>
      </c>
      <c r="Q614" s="72">
        <f>VLOOKUP(C614,MAPPING!$B$24:$G$27,6,0)</f>
        <v>3.401757367653961</v>
      </c>
      <c r="R614" s="105">
        <f>Q614*VLOOKUP(C614,MAPPING!$B$24:$H$27,7,0)</f>
        <v>5508.2615999999998</v>
      </c>
      <c r="S614" s="29">
        <f>VLOOKUP(H614,MAPPING!$B$3:$D$12,3,0)</f>
        <v>1100</v>
      </c>
      <c r="T614" s="67">
        <f t="shared" si="149"/>
        <v>0</v>
      </c>
      <c r="U614" s="75">
        <v>0</v>
      </c>
      <c r="V614" s="29">
        <f>(J614*VLOOKUP(M614/J614,MAPPING!$B$15:$C$22,2,10))</f>
        <v>0</v>
      </c>
      <c r="W614" s="100">
        <v>0</v>
      </c>
      <c r="X614" s="68">
        <f>IFERROR(IF($M614&lt;6.000001,0,VLOOKUP($M614,할증료!$B:$C,2,1)),0)</f>
        <v>0</v>
      </c>
      <c r="Y614" s="67">
        <v>0</v>
      </c>
      <c r="Z614" s="29">
        <f t="shared" si="148"/>
        <v>13508.2616</v>
      </c>
      <c r="AB614" s="1" t="s">
        <v>3347</v>
      </c>
      <c r="AC614" s="1" t="s">
        <v>131</v>
      </c>
      <c r="AD614" s="1" t="s">
        <v>3348</v>
      </c>
      <c r="AE614" s="1" t="s">
        <v>3497</v>
      </c>
      <c r="AF614" s="1" t="s">
        <v>3498</v>
      </c>
      <c r="AG614" s="1" t="s">
        <v>3499</v>
      </c>
      <c r="AH614" s="1">
        <v>52541</v>
      </c>
      <c r="AI614" s="1" t="s">
        <v>47</v>
      </c>
      <c r="AJ614" s="20">
        <v>1</v>
      </c>
      <c r="AK614" s="21">
        <v>0.5</v>
      </c>
      <c r="AL614" s="21">
        <v>0.5</v>
      </c>
      <c r="AM614" s="21">
        <v>0.5</v>
      </c>
      <c r="AN614" s="1" t="s">
        <v>54</v>
      </c>
      <c r="AO614" s="21">
        <v>21.84</v>
      </c>
      <c r="AP614" s="1" t="s">
        <v>49</v>
      </c>
      <c r="AQ614" s="1" t="s">
        <v>49</v>
      </c>
      <c r="AR614" s="1" t="s">
        <v>49</v>
      </c>
      <c r="AS614" s="1" t="s">
        <v>49</v>
      </c>
      <c r="AT614" s="1" t="s">
        <v>49</v>
      </c>
      <c r="AU614" s="1" t="s">
        <v>133</v>
      </c>
      <c r="AV614" s="1" t="s">
        <v>134</v>
      </c>
      <c r="AW614" s="1" t="s">
        <v>3367</v>
      </c>
      <c r="AX614" s="1" t="s">
        <v>47</v>
      </c>
      <c r="AY614" s="1" t="s">
        <v>50</v>
      </c>
      <c r="AZ614" s="1" t="s">
        <v>3500</v>
      </c>
      <c r="BA614" s="1" t="s">
        <v>3501</v>
      </c>
      <c r="BB614" s="1" t="s">
        <v>3501</v>
      </c>
      <c r="BC614" s="1" t="s">
        <v>3354</v>
      </c>
      <c r="BD614" s="1" t="s">
        <v>3355</v>
      </c>
      <c r="BE614" s="1" t="s">
        <v>135</v>
      </c>
      <c r="BF614" s="1" t="s">
        <v>52</v>
      </c>
      <c r="BG614" s="1" t="s">
        <v>53</v>
      </c>
      <c r="BH614" s="1" t="s">
        <v>47</v>
      </c>
      <c r="BI614" s="1" t="s">
        <v>159</v>
      </c>
    </row>
    <row r="615" spans="2:61" x14ac:dyDescent="0.25">
      <c r="B615" s="16">
        <f t="shared" si="150"/>
        <v>611</v>
      </c>
      <c r="C615" s="16" t="str">
        <f t="shared" si="151"/>
        <v>FRA</v>
      </c>
      <c r="D615" s="16" t="str">
        <f t="shared" si="152"/>
        <v>2025-08-24</v>
      </c>
      <c r="E615" s="16" t="str">
        <f t="shared" si="153"/>
        <v>99431947764</v>
      </c>
      <c r="F615" s="16" t="str">
        <f t="shared" si="154"/>
        <v>PDE026649367</v>
      </c>
      <c r="G615" s="16" t="str">
        <f t="shared" si="155"/>
        <v>박윤주</v>
      </c>
      <c r="H615" s="16" t="str">
        <f t="shared" si="146"/>
        <v>일반(목록배제,Normal-Manifest Exception)</v>
      </c>
      <c r="I615" s="16">
        <f t="shared" si="156"/>
        <v>21.84</v>
      </c>
      <c r="J615" s="16">
        <f t="shared" si="157"/>
        <v>1</v>
      </c>
      <c r="K615" s="43">
        <f t="shared" si="158"/>
        <v>0.5</v>
      </c>
      <c r="L615" s="43">
        <f t="shared" si="159"/>
        <v>0.5</v>
      </c>
      <c r="M615" s="43">
        <f t="shared" si="159"/>
        <v>0.5</v>
      </c>
      <c r="N615" s="43">
        <f t="shared" si="147"/>
        <v>0.5</v>
      </c>
      <c r="O615" s="23" t="str">
        <f t="shared" si="160"/>
        <v>PDE026649367</v>
      </c>
      <c r="P615" s="51">
        <f>VLOOKUP(C615,MAPPING!$B$24:$G$27,2,0)+(N615-0.5)/0.5*VLOOKUP(C615,MAPPING!$B$24:$G$27,4,0)</f>
        <v>6900</v>
      </c>
      <c r="Q615" s="72">
        <f>VLOOKUP(C615,MAPPING!$B$24:$G$27,6,0)</f>
        <v>3.401757367653961</v>
      </c>
      <c r="R615" s="105">
        <f>Q615*VLOOKUP(C615,MAPPING!$B$24:$H$27,7,0)</f>
        <v>5508.2615999999998</v>
      </c>
      <c r="S615" s="29">
        <f>VLOOKUP(H615,MAPPING!$B$3:$D$12,3,0)</f>
        <v>1100</v>
      </c>
      <c r="T615" s="67">
        <f t="shared" si="149"/>
        <v>0</v>
      </c>
      <c r="U615" s="75">
        <v>0</v>
      </c>
      <c r="V615" s="29">
        <f>(J615*VLOOKUP(M615/J615,MAPPING!$B$15:$C$22,2,10))</f>
        <v>0</v>
      </c>
      <c r="W615" s="100">
        <v>0</v>
      </c>
      <c r="X615" s="68">
        <f>IFERROR(IF($M615&lt;6.000001,0,VLOOKUP($M615,할증료!$B:$C,2,1)),0)</f>
        <v>0</v>
      </c>
      <c r="Y615" s="67">
        <v>0</v>
      </c>
      <c r="Z615" s="29">
        <f t="shared" si="148"/>
        <v>13508.2616</v>
      </c>
      <c r="AB615" s="1" t="s">
        <v>3347</v>
      </c>
      <c r="AC615" s="1" t="s">
        <v>131</v>
      </c>
      <c r="AD615" s="1" t="s">
        <v>3348</v>
      </c>
      <c r="AE615" s="1" t="s">
        <v>3502</v>
      </c>
      <c r="AF615" s="1" t="s">
        <v>3503</v>
      </c>
      <c r="AG615" s="1" t="s">
        <v>3504</v>
      </c>
      <c r="AH615" s="1">
        <v>50622</v>
      </c>
      <c r="AI615" s="1" t="s">
        <v>47</v>
      </c>
      <c r="AJ615" s="20">
        <v>1</v>
      </c>
      <c r="AK615" s="21">
        <v>0.5</v>
      </c>
      <c r="AL615" s="21">
        <v>0.5</v>
      </c>
      <c r="AM615" s="21">
        <v>0.5</v>
      </c>
      <c r="AN615" s="1" t="s">
        <v>54</v>
      </c>
      <c r="AO615" s="21">
        <v>21.84</v>
      </c>
      <c r="AP615" s="1" t="s">
        <v>49</v>
      </c>
      <c r="AQ615" s="1" t="s">
        <v>49</v>
      </c>
      <c r="AR615" s="1" t="s">
        <v>49</v>
      </c>
      <c r="AS615" s="1" t="s">
        <v>49</v>
      </c>
      <c r="AT615" s="1" t="s">
        <v>49</v>
      </c>
      <c r="AU615" s="1" t="s">
        <v>133</v>
      </c>
      <c r="AV615" s="1" t="s">
        <v>134</v>
      </c>
      <c r="AW615" s="1" t="s">
        <v>3367</v>
      </c>
      <c r="AX615" s="1" t="s">
        <v>47</v>
      </c>
      <c r="AY615" s="1" t="s">
        <v>50</v>
      </c>
      <c r="AZ615" s="1" t="s">
        <v>3505</v>
      </c>
      <c r="BA615" s="1" t="s">
        <v>3506</v>
      </c>
      <c r="BB615" s="1" t="s">
        <v>3506</v>
      </c>
      <c r="BC615" s="1" t="s">
        <v>3354</v>
      </c>
      <c r="BD615" s="1" t="s">
        <v>3355</v>
      </c>
      <c r="BE615" s="1" t="s">
        <v>135</v>
      </c>
      <c r="BF615" s="1" t="s">
        <v>52</v>
      </c>
      <c r="BG615" s="1" t="s">
        <v>53</v>
      </c>
      <c r="BH615" s="1" t="s">
        <v>47</v>
      </c>
      <c r="BI615" s="1" t="s">
        <v>159</v>
      </c>
    </row>
    <row r="616" spans="2:61" x14ac:dyDescent="0.25">
      <c r="B616" s="16">
        <f t="shared" si="150"/>
        <v>612</v>
      </c>
      <c r="C616" s="16" t="str">
        <f t="shared" si="151"/>
        <v>FRA</v>
      </c>
      <c r="D616" s="16" t="str">
        <f t="shared" si="152"/>
        <v>2025-08-24</v>
      </c>
      <c r="E616" s="16" t="str">
        <f t="shared" si="153"/>
        <v>99431947764</v>
      </c>
      <c r="F616" s="16" t="str">
        <f t="shared" si="154"/>
        <v>PDE026649366</v>
      </c>
      <c r="G616" s="16" t="str">
        <f t="shared" si="155"/>
        <v>이형숙</v>
      </c>
      <c r="H616" s="16" t="str">
        <f t="shared" si="146"/>
        <v>일반(목록배제,Normal-Manifest Exception)</v>
      </c>
      <c r="I616" s="16">
        <f t="shared" si="156"/>
        <v>21.84</v>
      </c>
      <c r="J616" s="16">
        <f t="shared" si="157"/>
        <v>1</v>
      </c>
      <c r="K616" s="43">
        <f t="shared" si="158"/>
        <v>0.5</v>
      </c>
      <c r="L616" s="43">
        <f t="shared" si="159"/>
        <v>0.5</v>
      </c>
      <c r="M616" s="43">
        <f t="shared" si="159"/>
        <v>0.5</v>
      </c>
      <c r="N616" s="43">
        <f t="shared" si="147"/>
        <v>0.5</v>
      </c>
      <c r="O616" s="23" t="str">
        <f t="shared" si="160"/>
        <v>PDE026649366</v>
      </c>
      <c r="P616" s="51">
        <f>VLOOKUP(C616,MAPPING!$B$24:$G$27,2,0)+(N616-0.5)/0.5*VLOOKUP(C616,MAPPING!$B$24:$G$27,4,0)</f>
        <v>6900</v>
      </c>
      <c r="Q616" s="72">
        <f>VLOOKUP(C616,MAPPING!$B$24:$G$27,6,0)</f>
        <v>3.401757367653961</v>
      </c>
      <c r="R616" s="105">
        <f>Q616*VLOOKUP(C616,MAPPING!$B$24:$H$27,7,0)</f>
        <v>5508.2615999999998</v>
      </c>
      <c r="S616" s="29">
        <f>VLOOKUP(H616,MAPPING!$B$3:$D$12,3,0)</f>
        <v>1100</v>
      </c>
      <c r="T616" s="67">
        <f t="shared" si="149"/>
        <v>0</v>
      </c>
      <c r="U616" s="75">
        <v>0</v>
      </c>
      <c r="V616" s="29">
        <f>(J616*VLOOKUP(M616/J616,MAPPING!$B$15:$C$22,2,10))</f>
        <v>0</v>
      </c>
      <c r="W616" s="100">
        <v>0</v>
      </c>
      <c r="X616" s="68">
        <f>IFERROR(IF($M616&lt;6.000001,0,VLOOKUP($M616,할증료!$B:$C,2,1)),0)</f>
        <v>0</v>
      </c>
      <c r="Y616" s="67">
        <v>0</v>
      </c>
      <c r="Z616" s="29">
        <f t="shared" si="148"/>
        <v>13508.2616</v>
      </c>
      <c r="AB616" s="1" t="s">
        <v>3347</v>
      </c>
      <c r="AC616" s="1" t="s">
        <v>131</v>
      </c>
      <c r="AD616" s="1" t="s">
        <v>3348</v>
      </c>
      <c r="AE616" s="1" t="s">
        <v>3507</v>
      </c>
      <c r="AF616" s="1" t="s">
        <v>3508</v>
      </c>
      <c r="AG616" s="1" t="s">
        <v>3509</v>
      </c>
      <c r="AH616" s="1">
        <v>37562</v>
      </c>
      <c r="AI616" s="1" t="s">
        <v>47</v>
      </c>
      <c r="AJ616" s="20">
        <v>1</v>
      </c>
      <c r="AK616" s="21">
        <v>0.5</v>
      </c>
      <c r="AL616" s="21">
        <v>0.5</v>
      </c>
      <c r="AM616" s="21">
        <v>0.5</v>
      </c>
      <c r="AN616" s="1" t="s">
        <v>54</v>
      </c>
      <c r="AO616" s="21">
        <v>21.84</v>
      </c>
      <c r="AP616" s="1" t="s">
        <v>49</v>
      </c>
      <c r="AQ616" s="1" t="s">
        <v>49</v>
      </c>
      <c r="AR616" s="1" t="s">
        <v>49</v>
      </c>
      <c r="AS616" s="1" t="s">
        <v>49</v>
      </c>
      <c r="AT616" s="1" t="s">
        <v>49</v>
      </c>
      <c r="AU616" s="1" t="s">
        <v>133</v>
      </c>
      <c r="AV616" s="1" t="s">
        <v>134</v>
      </c>
      <c r="AW616" s="1" t="s">
        <v>3367</v>
      </c>
      <c r="AX616" s="1" t="s">
        <v>47</v>
      </c>
      <c r="AY616" s="1" t="s">
        <v>50</v>
      </c>
      <c r="AZ616" s="1" t="s">
        <v>3510</v>
      </c>
      <c r="BA616" s="1" t="s">
        <v>3511</v>
      </c>
      <c r="BB616" s="1" t="s">
        <v>3511</v>
      </c>
      <c r="BC616" s="1" t="s">
        <v>3354</v>
      </c>
      <c r="BD616" s="1" t="s">
        <v>3355</v>
      </c>
      <c r="BE616" s="1" t="s">
        <v>135</v>
      </c>
      <c r="BF616" s="1" t="s">
        <v>52</v>
      </c>
      <c r="BG616" s="1" t="s">
        <v>53</v>
      </c>
      <c r="BH616" s="1" t="s">
        <v>47</v>
      </c>
      <c r="BI616" s="1" t="s">
        <v>159</v>
      </c>
    </row>
    <row r="617" spans="2:61" x14ac:dyDescent="0.25">
      <c r="B617" s="16">
        <f t="shared" si="150"/>
        <v>613</v>
      </c>
      <c r="C617" s="16" t="str">
        <f t="shared" si="151"/>
        <v>FRA</v>
      </c>
      <c r="D617" s="16" t="str">
        <f t="shared" si="152"/>
        <v>2025-08-24</v>
      </c>
      <c r="E617" s="16" t="str">
        <f t="shared" si="153"/>
        <v>99431947764</v>
      </c>
      <c r="F617" s="16" t="str">
        <f t="shared" si="154"/>
        <v>PDE026649364</v>
      </c>
      <c r="G617" s="16" t="str">
        <f t="shared" si="155"/>
        <v>김경숙</v>
      </c>
      <c r="H617" s="16" t="str">
        <f t="shared" si="146"/>
        <v>일반(목록배제,Normal-Manifest Exception)</v>
      </c>
      <c r="I617" s="16">
        <f t="shared" si="156"/>
        <v>26.7</v>
      </c>
      <c r="J617" s="16">
        <f t="shared" si="157"/>
        <v>1</v>
      </c>
      <c r="K617" s="43">
        <f t="shared" si="158"/>
        <v>0.5</v>
      </c>
      <c r="L617" s="43">
        <f t="shared" si="159"/>
        <v>0.5</v>
      </c>
      <c r="M617" s="43">
        <f t="shared" si="159"/>
        <v>0.5</v>
      </c>
      <c r="N617" s="43">
        <f t="shared" si="147"/>
        <v>0.5</v>
      </c>
      <c r="O617" s="23" t="str">
        <f t="shared" si="160"/>
        <v>PDE026649364</v>
      </c>
      <c r="P617" s="51">
        <f>VLOOKUP(C617,MAPPING!$B$24:$G$27,2,0)+(N617-0.5)/0.5*VLOOKUP(C617,MAPPING!$B$24:$G$27,4,0)</f>
        <v>6900</v>
      </c>
      <c r="Q617" s="72">
        <f>VLOOKUP(C617,MAPPING!$B$24:$G$27,6,0)</f>
        <v>3.401757367653961</v>
      </c>
      <c r="R617" s="105">
        <f>Q617*VLOOKUP(C617,MAPPING!$B$24:$H$27,7,0)</f>
        <v>5508.2615999999998</v>
      </c>
      <c r="S617" s="29">
        <f>VLOOKUP(H617,MAPPING!$B$3:$D$12,3,0)</f>
        <v>1100</v>
      </c>
      <c r="T617" s="67">
        <f t="shared" si="149"/>
        <v>0</v>
      </c>
      <c r="U617" s="75">
        <v>0</v>
      </c>
      <c r="V617" s="29">
        <f>(J617*VLOOKUP(M617/J617,MAPPING!$B$15:$C$22,2,10))</f>
        <v>0</v>
      </c>
      <c r="W617" s="100">
        <v>0</v>
      </c>
      <c r="X617" s="68">
        <f>IFERROR(IF($M617&lt;6.000001,0,VLOOKUP($M617,할증료!$B:$C,2,1)),0)</f>
        <v>0</v>
      </c>
      <c r="Y617" s="67">
        <v>0</v>
      </c>
      <c r="Z617" s="29">
        <f t="shared" si="148"/>
        <v>13508.2616</v>
      </c>
      <c r="AB617" s="1" t="s">
        <v>3347</v>
      </c>
      <c r="AC617" s="1" t="s">
        <v>131</v>
      </c>
      <c r="AD617" s="1" t="s">
        <v>3348</v>
      </c>
      <c r="AE617" s="1" t="s">
        <v>3512</v>
      </c>
      <c r="AF617" s="1" t="s">
        <v>3513</v>
      </c>
      <c r="AG617" s="1" t="s">
        <v>3514</v>
      </c>
      <c r="AH617" s="1">
        <v>5563</v>
      </c>
      <c r="AI617" s="1" t="s">
        <v>47</v>
      </c>
      <c r="AJ617" s="20">
        <v>1</v>
      </c>
      <c r="AK617" s="21">
        <v>0.5</v>
      </c>
      <c r="AL617" s="21">
        <v>0.5</v>
      </c>
      <c r="AM617" s="21">
        <v>0.5</v>
      </c>
      <c r="AN617" s="1" t="s">
        <v>54</v>
      </c>
      <c r="AO617" s="21">
        <v>26.7</v>
      </c>
      <c r="AP617" s="1" t="s">
        <v>49</v>
      </c>
      <c r="AQ617" s="1" t="s">
        <v>49</v>
      </c>
      <c r="AR617" s="1" t="s">
        <v>49</v>
      </c>
      <c r="AS617" s="1" t="s">
        <v>49</v>
      </c>
      <c r="AT617" s="1" t="s">
        <v>49</v>
      </c>
      <c r="AU617" s="1" t="s">
        <v>133</v>
      </c>
      <c r="AV617" s="1" t="s">
        <v>134</v>
      </c>
      <c r="AW617" s="1" t="s">
        <v>195</v>
      </c>
      <c r="AX617" s="1" t="s">
        <v>47</v>
      </c>
      <c r="AY617" s="1" t="s">
        <v>50</v>
      </c>
      <c r="AZ617" s="1" t="s">
        <v>3515</v>
      </c>
      <c r="BA617" s="1" t="s">
        <v>3516</v>
      </c>
      <c r="BB617" s="1" t="s">
        <v>3516</v>
      </c>
      <c r="BC617" s="1" t="s">
        <v>3354</v>
      </c>
      <c r="BD617" s="1" t="s">
        <v>3355</v>
      </c>
      <c r="BE617" s="1" t="s">
        <v>135</v>
      </c>
      <c r="BF617" s="1" t="s">
        <v>52</v>
      </c>
      <c r="BG617" s="1" t="s">
        <v>53</v>
      </c>
      <c r="BH617" s="1" t="s">
        <v>47</v>
      </c>
      <c r="BI617" s="1" t="s">
        <v>159</v>
      </c>
    </row>
    <row r="618" spans="2:61" x14ac:dyDescent="0.25">
      <c r="B618" s="16">
        <f t="shared" si="150"/>
        <v>614</v>
      </c>
      <c r="C618" s="16" t="str">
        <f t="shared" si="151"/>
        <v>FRA</v>
      </c>
      <c r="D618" s="16" t="str">
        <f t="shared" si="152"/>
        <v>2025-08-24</v>
      </c>
      <c r="E618" s="16" t="str">
        <f t="shared" si="153"/>
        <v>99431947764</v>
      </c>
      <c r="F618" s="16" t="str">
        <f t="shared" si="154"/>
        <v>PDE026649363</v>
      </c>
      <c r="G618" s="16" t="str">
        <f t="shared" si="155"/>
        <v>하선희</v>
      </c>
      <c r="H618" s="16" t="str">
        <f t="shared" si="146"/>
        <v>일반(목록배제,Normal-Manifest Exception)</v>
      </c>
      <c r="I618" s="16">
        <f t="shared" si="156"/>
        <v>21.84</v>
      </c>
      <c r="J618" s="16">
        <f t="shared" si="157"/>
        <v>1</v>
      </c>
      <c r="K618" s="43">
        <f t="shared" si="158"/>
        <v>0.5</v>
      </c>
      <c r="L618" s="43">
        <f t="shared" si="159"/>
        <v>0.5</v>
      </c>
      <c r="M618" s="43">
        <f t="shared" si="159"/>
        <v>0.5</v>
      </c>
      <c r="N618" s="43">
        <f t="shared" si="147"/>
        <v>0.5</v>
      </c>
      <c r="O618" s="23" t="str">
        <f t="shared" si="160"/>
        <v>PDE026649363</v>
      </c>
      <c r="P618" s="51">
        <f>VLOOKUP(C618,MAPPING!$B$24:$G$27,2,0)+(N618-0.5)/0.5*VLOOKUP(C618,MAPPING!$B$24:$G$27,4,0)</f>
        <v>6900</v>
      </c>
      <c r="Q618" s="72">
        <f>VLOOKUP(C618,MAPPING!$B$24:$G$27,6,0)</f>
        <v>3.401757367653961</v>
      </c>
      <c r="R618" s="105">
        <f>Q618*VLOOKUP(C618,MAPPING!$B$24:$H$27,7,0)</f>
        <v>5508.2615999999998</v>
      </c>
      <c r="S618" s="29">
        <f>VLOOKUP(H618,MAPPING!$B$3:$D$12,3,0)</f>
        <v>1100</v>
      </c>
      <c r="T618" s="67">
        <f t="shared" si="149"/>
        <v>0</v>
      </c>
      <c r="U618" s="75">
        <v>0</v>
      </c>
      <c r="V618" s="29">
        <f>(J618*VLOOKUP(M618/J618,MAPPING!$B$15:$C$22,2,10))</f>
        <v>0</v>
      </c>
      <c r="W618" s="100">
        <v>0</v>
      </c>
      <c r="X618" s="68">
        <f>IFERROR(IF($M618&lt;6.000001,0,VLOOKUP($M618,할증료!$B:$C,2,1)),0)</f>
        <v>0</v>
      </c>
      <c r="Y618" s="67">
        <v>0</v>
      </c>
      <c r="Z618" s="29">
        <f t="shared" si="148"/>
        <v>13508.2616</v>
      </c>
      <c r="AB618" s="1" t="s">
        <v>3347</v>
      </c>
      <c r="AC618" s="1" t="s">
        <v>131</v>
      </c>
      <c r="AD618" s="1" t="s">
        <v>3348</v>
      </c>
      <c r="AE618" s="1" t="s">
        <v>3517</v>
      </c>
      <c r="AF618" s="1" t="s">
        <v>3518</v>
      </c>
      <c r="AG618" s="1" t="s">
        <v>3519</v>
      </c>
      <c r="AH618" s="1">
        <v>17816</v>
      </c>
      <c r="AI618" s="1" t="s">
        <v>47</v>
      </c>
      <c r="AJ618" s="20">
        <v>1</v>
      </c>
      <c r="AK618" s="21">
        <v>0.5</v>
      </c>
      <c r="AL618" s="21">
        <v>0.5</v>
      </c>
      <c r="AM618" s="21">
        <v>0.5</v>
      </c>
      <c r="AN618" s="1" t="s">
        <v>54</v>
      </c>
      <c r="AO618" s="21">
        <v>21.84</v>
      </c>
      <c r="AP618" s="1" t="s">
        <v>49</v>
      </c>
      <c r="AQ618" s="1" t="s">
        <v>49</v>
      </c>
      <c r="AR618" s="1" t="s">
        <v>49</v>
      </c>
      <c r="AS618" s="1" t="s">
        <v>49</v>
      </c>
      <c r="AT618" s="1" t="s">
        <v>49</v>
      </c>
      <c r="AU618" s="1" t="s">
        <v>133</v>
      </c>
      <c r="AV618" s="1" t="s">
        <v>134</v>
      </c>
      <c r="AW618" s="1" t="s">
        <v>3367</v>
      </c>
      <c r="AX618" s="1" t="s">
        <v>47</v>
      </c>
      <c r="AY618" s="1" t="s">
        <v>50</v>
      </c>
      <c r="AZ618" s="1" t="s">
        <v>3520</v>
      </c>
      <c r="BA618" s="1" t="s">
        <v>3521</v>
      </c>
      <c r="BB618" s="1" t="s">
        <v>3521</v>
      </c>
      <c r="BC618" s="1" t="s">
        <v>3354</v>
      </c>
      <c r="BD618" s="1" t="s">
        <v>3355</v>
      </c>
      <c r="BE618" s="1" t="s">
        <v>135</v>
      </c>
      <c r="BF618" s="1" t="s">
        <v>52</v>
      </c>
      <c r="BG618" s="1" t="s">
        <v>53</v>
      </c>
      <c r="BH618" s="1" t="s">
        <v>47</v>
      </c>
      <c r="BI618" s="1" t="s">
        <v>159</v>
      </c>
    </row>
    <row r="619" spans="2:61" x14ac:dyDescent="0.25">
      <c r="B619" s="16">
        <f t="shared" si="150"/>
        <v>615</v>
      </c>
      <c r="C619" s="16" t="str">
        <f t="shared" si="151"/>
        <v>FRA</v>
      </c>
      <c r="D619" s="16" t="str">
        <f t="shared" si="152"/>
        <v>2025-08-24</v>
      </c>
      <c r="E619" s="16" t="str">
        <f t="shared" si="153"/>
        <v>99431947764</v>
      </c>
      <c r="F619" s="16" t="str">
        <f t="shared" si="154"/>
        <v>PDE026649362</v>
      </c>
      <c r="G619" s="16" t="str">
        <f t="shared" si="155"/>
        <v>유미자</v>
      </c>
      <c r="H619" s="16" t="str">
        <f t="shared" si="146"/>
        <v>일반(목록배제,Normal-Manifest Exception)</v>
      </c>
      <c r="I619" s="16">
        <f t="shared" si="156"/>
        <v>43.68</v>
      </c>
      <c r="J619" s="16">
        <f t="shared" si="157"/>
        <v>1</v>
      </c>
      <c r="K619" s="43">
        <f t="shared" si="158"/>
        <v>0.5</v>
      </c>
      <c r="L619" s="43">
        <f t="shared" si="159"/>
        <v>0.5</v>
      </c>
      <c r="M619" s="43">
        <f t="shared" si="159"/>
        <v>0.5</v>
      </c>
      <c r="N619" s="43">
        <f t="shared" si="147"/>
        <v>0.5</v>
      </c>
      <c r="O619" s="23" t="str">
        <f t="shared" si="160"/>
        <v>PDE026649362</v>
      </c>
      <c r="P619" s="51">
        <f>VLOOKUP(C619,MAPPING!$B$24:$G$27,2,0)+(N619-0.5)/0.5*VLOOKUP(C619,MAPPING!$B$24:$G$27,4,0)</f>
        <v>6900</v>
      </c>
      <c r="Q619" s="72">
        <f>VLOOKUP(C619,MAPPING!$B$24:$G$27,6,0)</f>
        <v>3.401757367653961</v>
      </c>
      <c r="R619" s="105">
        <f>Q619*VLOOKUP(C619,MAPPING!$B$24:$H$27,7,0)</f>
        <v>5508.2615999999998</v>
      </c>
      <c r="S619" s="29">
        <f>VLOOKUP(H619,MAPPING!$B$3:$D$12,3,0)</f>
        <v>1100</v>
      </c>
      <c r="T619" s="67">
        <f t="shared" si="149"/>
        <v>0</v>
      </c>
      <c r="U619" s="75">
        <v>0</v>
      </c>
      <c r="V619" s="29">
        <f>(J619*VLOOKUP(M619/J619,MAPPING!$B$15:$C$22,2,10))</f>
        <v>0</v>
      </c>
      <c r="W619" s="100">
        <v>0</v>
      </c>
      <c r="X619" s="68">
        <f>IFERROR(IF($M619&lt;6.000001,0,VLOOKUP($M619,할증료!$B:$C,2,1)),0)</f>
        <v>0</v>
      </c>
      <c r="Y619" s="67">
        <v>0</v>
      </c>
      <c r="Z619" s="29">
        <f t="shared" si="148"/>
        <v>13508.2616</v>
      </c>
      <c r="AB619" s="1" t="s">
        <v>3347</v>
      </c>
      <c r="AC619" s="1" t="s">
        <v>131</v>
      </c>
      <c r="AD619" s="1" t="s">
        <v>3348</v>
      </c>
      <c r="AE619" s="1" t="s">
        <v>3522</v>
      </c>
      <c r="AF619" s="1" t="s">
        <v>3523</v>
      </c>
      <c r="AG619" s="1" t="s">
        <v>3524</v>
      </c>
      <c r="AH619" s="1">
        <v>6276</v>
      </c>
      <c r="AI619" s="1" t="s">
        <v>47</v>
      </c>
      <c r="AJ619" s="20">
        <v>1</v>
      </c>
      <c r="AK619" s="21">
        <v>0.5</v>
      </c>
      <c r="AL619" s="21">
        <v>0.5</v>
      </c>
      <c r="AM619" s="21">
        <v>0.5</v>
      </c>
      <c r="AN619" s="1" t="s">
        <v>54</v>
      </c>
      <c r="AO619" s="21">
        <v>43.68</v>
      </c>
      <c r="AP619" s="1" t="s">
        <v>49</v>
      </c>
      <c r="AQ619" s="1" t="s">
        <v>47</v>
      </c>
      <c r="AR619" s="1" t="s">
        <v>47</v>
      </c>
      <c r="AS619" s="1" t="s">
        <v>47</v>
      </c>
      <c r="AT619" s="1" t="s">
        <v>47</v>
      </c>
      <c r="AU619" s="1" t="s">
        <v>133</v>
      </c>
      <c r="AV619" s="1" t="s">
        <v>134</v>
      </c>
      <c r="AW619" s="1" t="s">
        <v>3367</v>
      </c>
      <c r="AX619" s="1" t="s">
        <v>47</v>
      </c>
      <c r="AY619" s="1" t="s">
        <v>50</v>
      </c>
      <c r="AZ619" s="1" t="s">
        <v>3525</v>
      </c>
      <c r="BA619" s="1" t="s">
        <v>3526</v>
      </c>
      <c r="BB619" s="1" t="s">
        <v>3526</v>
      </c>
      <c r="BC619" s="1" t="s">
        <v>3354</v>
      </c>
      <c r="BD619" s="1" t="s">
        <v>3355</v>
      </c>
      <c r="BE619" s="1" t="s">
        <v>135</v>
      </c>
      <c r="BF619" s="1" t="s">
        <v>52</v>
      </c>
      <c r="BG619" s="1" t="s">
        <v>53</v>
      </c>
      <c r="BH619" s="1" t="s">
        <v>47</v>
      </c>
      <c r="BI619" s="1" t="s">
        <v>159</v>
      </c>
    </row>
    <row r="620" spans="2:61" x14ac:dyDescent="0.25">
      <c r="B620" s="16">
        <f t="shared" si="150"/>
        <v>616</v>
      </c>
      <c r="C620" s="16" t="str">
        <f t="shared" si="151"/>
        <v>LHR</v>
      </c>
      <c r="D620" s="16" t="str">
        <f t="shared" si="152"/>
        <v>2025-08-24</v>
      </c>
      <c r="E620" s="16" t="str">
        <f t="shared" si="153"/>
        <v>99431913814</v>
      </c>
      <c r="F620" s="16" t="str">
        <f t="shared" si="154"/>
        <v>PGB026518502</v>
      </c>
      <c r="G620" s="16" t="str">
        <f t="shared" si="155"/>
        <v>정태영</v>
      </c>
      <c r="H620" s="16" t="str">
        <f t="shared" si="146"/>
        <v>목록(Manifest)</v>
      </c>
      <c r="I620" s="16">
        <f t="shared" si="156"/>
        <v>128.11000000000001</v>
      </c>
      <c r="J620" s="16">
        <f t="shared" si="157"/>
        <v>1</v>
      </c>
      <c r="K620" s="43">
        <f t="shared" si="158"/>
        <v>1.19</v>
      </c>
      <c r="L620" s="43">
        <f t="shared" si="159"/>
        <v>0.9</v>
      </c>
      <c r="M620" s="43">
        <f t="shared" si="159"/>
        <v>1.2</v>
      </c>
      <c r="N620" s="43">
        <f t="shared" si="147"/>
        <v>1.5</v>
      </c>
      <c r="O620" s="23" t="str">
        <f t="shared" si="160"/>
        <v>PGB026518502</v>
      </c>
      <c r="P620" s="51">
        <f>VLOOKUP(C620,MAPPING!$B$24:$G$27,2,0)+(N620-0.5)/0.5*VLOOKUP(C620,MAPPING!$B$24:$G$27,4,0)</f>
        <v>12160</v>
      </c>
      <c r="Q620" s="72">
        <f>VLOOKUP(C620,MAPPING!$B$24:$G$27,6,0)</f>
        <v>4.0719439987913404</v>
      </c>
      <c r="R620" s="105">
        <f>Q620*VLOOKUP(C620,MAPPING!$B$24:$H$27,7,0)</f>
        <v>5659.8799999999992</v>
      </c>
      <c r="S620" s="29">
        <f>VLOOKUP(H620,MAPPING!$B$3:$D$12,3,0)</f>
        <v>0</v>
      </c>
      <c r="T620" s="67">
        <f t="shared" si="149"/>
        <v>0</v>
      </c>
      <c r="U620" s="75">
        <v>0</v>
      </c>
      <c r="V620" s="29">
        <f>(J620*VLOOKUP(M620/J620,MAPPING!$B$15:$C$22,2,10))</f>
        <v>0</v>
      </c>
      <c r="W620" s="100">
        <v>0</v>
      </c>
      <c r="X620" s="68">
        <f>IFERROR(IF($M620&lt;6.000001,0,VLOOKUP($M620,할증료!$B:$C,2,1)),0)</f>
        <v>0</v>
      </c>
      <c r="Y620" s="67">
        <v>0</v>
      </c>
      <c r="Z620" s="29">
        <f t="shared" si="148"/>
        <v>17819.879999999997</v>
      </c>
      <c r="AB620" s="1" t="s">
        <v>3347</v>
      </c>
      <c r="AC620" s="1" t="s">
        <v>137</v>
      </c>
      <c r="AD620" s="1" t="s">
        <v>3527</v>
      </c>
      <c r="AE620" s="1" t="s">
        <v>3528</v>
      </c>
      <c r="AF620" s="1" t="s">
        <v>3529</v>
      </c>
      <c r="AG620" s="1" t="s">
        <v>3530</v>
      </c>
      <c r="AH620" s="1">
        <v>4709</v>
      </c>
      <c r="AI620" s="1" t="s">
        <v>47</v>
      </c>
      <c r="AJ620" s="20">
        <v>1</v>
      </c>
      <c r="AK620" s="21">
        <v>1.19</v>
      </c>
      <c r="AL620" s="21">
        <v>0.9</v>
      </c>
      <c r="AM620" s="21">
        <v>1.2</v>
      </c>
      <c r="AN620" s="1" t="s">
        <v>48</v>
      </c>
      <c r="AO620" s="21">
        <v>128.11000000000001</v>
      </c>
      <c r="AP620" s="1" t="s">
        <v>49</v>
      </c>
      <c r="AQ620" s="1" t="s">
        <v>49</v>
      </c>
      <c r="AR620" s="1" t="s">
        <v>49</v>
      </c>
      <c r="AS620" s="1" t="s">
        <v>49</v>
      </c>
      <c r="AT620" s="1" t="s">
        <v>49</v>
      </c>
      <c r="AU620" s="1" t="s">
        <v>138</v>
      </c>
      <c r="AV620" s="1" t="s">
        <v>139</v>
      </c>
      <c r="AW620" s="1" t="s">
        <v>3531</v>
      </c>
      <c r="AX620" s="1" t="s">
        <v>47</v>
      </c>
      <c r="AY620" s="1" t="s">
        <v>50</v>
      </c>
      <c r="AZ620" s="1" t="s">
        <v>3532</v>
      </c>
      <c r="BA620" s="1" t="s">
        <v>3533</v>
      </c>
      <c r="BB620" s="1" t="s">
        <v>3533</v>
      </c>
      <c r="BC620" s="1" t="s">
        <v>140</v>
      </c>
      <c r="BD620" s="1" t="s">
        <v>51</v>
      </c>
      <c r="BE620" s="1" t="s">
        <v>179</v>
      </c>
      <c r="BF620" s="1" t="s">
        <v>52</v>
      </c>
      <c r="BG620" s="1" t="s">
        <v>53</v>
      </c>
      <c r="BH620" s="1" t="s">
        <v>47</v>
      </c>
      <c r="BI620" s="1" t="s">
        <v>159</v>
      </c>
    </row>
    <row r="621" spans="2:61" x14ac:dyDescent="0.25">
      <c r="B621" s="16">
        <f t="shared" si="150"/>
        <v>617</v>
      </c>
      <c r="C621" s="16" t="str">
        <f t="shared" si="151"/>
        <v>LHR</v>
      </c>
      <c r="D621" s="16" t="str">
        <f t="shared" si="152"/>
        <v>2025-08-24</v>
      </c>
      <c r="E621" s="16" t="str">
        <f t="shared" si="153"/>
        <v>99431913814</v>
      </c>
      <c r="F621" s="16" t="str">
        <f t="shared" si="154"/>
        <v>PGB026518027</v>
      </c>
      <c r="G621" s="16" t="str">
        <f t="shared" si="155"/>
        <v>전영지</v>
      </c>
      <c r="H621" s="16" t="str">
        <f t="shared" si="146"/>
        <v>목록(Manifest)</v>
      </c>
      <c r="I621" s="16">
        <f t="shared" si="156"/>
        <v>64.05</v>
      </c>
      <c r="J621" s="16">
        <f t="shared" si="157"/>
        <v>1</v>
      </c>
      <c r="K621" s="43">
        <f t="shared" si="158"/>
        <v>1.07</v>
      </c>
      <c r="L621" s="43">
        <f t="shared" si="159"/>
        <v>3</v>
      </c>
      <c r="M621" s="43">
        <f t="shared" si="159"/>
        <v>3</v>
      </c>
      <c r="N621" s="43">
        <f t="shared" si="147"/>
        <v>3</v>
      </c>
      <c r="O621" s="23" t="str">
        <f t="shared" si="160"/>
        <v>PGB026518027</v>
      </c>
      <c r="P621" s="51">
        <f>VLOOKUP(C621,MAPPING!$B$24:$G$27,2,0)+(N621-0.5)/0.5*VLOOKUP(C621,MAPPING!$B$24:$G$27,4,0)</f>
        <v>19510</v>
      </c>
      <c r="Q621" s="72">
        <f>VLOOKUP(C621,MAPPING!$B$24:$G$27,6,0)</f>
        <v>4.0719439987913404</v>
      </c>
      <c r="R621" s="105">
        <f>Q621*VLOOKUP(C621,MAPPING!$B$24:$H$27,7,0)</f>
        <v>5659.8799999999992</v>
      </c>
      <c r="S621" s="29">
        <f>VLOOKUP(H621,MAPPING!$B$3:$D$12,3,0)</f>
        <v>0</v>
      </c>
      <c r="T621" s="67">
        <f t="shared" si="149"/>
        <v>0</v>
      </c>
      <c r="U621" s="75">
        <v>0</v>
      </c>
      <c r="V621" s="29">
        <f>(J621*VLOOKUP(M621/J621,MAPPING!$B$15:$C$22,2,10))</f>
        <v>550</v>
      </c>
      <c r="W621" s="100">
        <v>0</v>
      </c>
      <c r="X621" s="68">
        <f>IFERROR(IF($M621&lt;6.000001,0,VLOOKUP($M621,할증료!$B:$C,2,1)),0)</f>
        <v>0</v>
      </c>
      <c r="Y621" s="67">
        <v>0</v>
      </c>
      <c r="Z621" s="29">
        <f t="shared" si="148"/>
        <v>25719.879999999997</v>
      </c>
      <c r="AB621" s="1" t="s">
        <v>3347</v>
      </c>
      <c r="AC621" s="1" t="s">
        <v>137</v>
      </c>
      <c r="AD621" s="1" t="s">
        <v>3527</v>
      </c>
      <c r="AE621" s="1" t="s">
        <v>3534</v>
      </c>
      <c r="AF621" s="1" t="s">
        <v>316</v>
      </c>
      <c r="AG621" s="1" t="s">
        <v>332</v>
      </c>
      <c r="AH621" s="1">
        <v>63578</v>
      </c>
      <c r="AI621" s="1" t="s">
        <v>47</v>
      </c>
      <c r="AJ621" s="20">
        <v>1</v>
      </c>
      <c r="AK621" s="21">
        <v>1.07</v>
      </c>
      <c r="AL621" s="21">
        <v>3</v>
      </c>
      <c r="AM621" s="21">
        <v>3</v>
      </c>
      <c r="AN621" s="1" t="s">
        <v>48</v>
      </c>
      <c r="AO621" s="21">
        <v>64.05</v>
      </c>
      <c r="AP621" s="1" t="s">
        <v>49</v>
      </c>
      <c r="AQ621" s="1" t="s">
        <v>49</v>
      </c>
      <c r="AR621" s="1" t="s">
        <v>49</v>
      </c>
      <c r="AS621" s="1" t="s">
        <v>49</v>
      </c>
      <c r="AT621" s="1" t="s">
        <v>49</v>
      </c>
      <c r="AU621" s="1" t="s">
        <v>138</v>
      </c>
      <c r="AV621" s="1" t="s">
        <v>139</v>
      </c>
      <c r="AW621" s="1" t="s">
        <v>3535</v>
      </c>
      <c r="AX621" s="1" t="s">
        <v>47</v>
      </c>
      <c r="AY621" s="1" t="s">
        <v>50</v>
      </c>
      <c r="AZ621" s="1" t="s">
        <v>3536</v>
      </c>
      <c r="BA621" s="1" t="s">
        <v>3537</v>
      </c>
      <c r="BB621" s="1" t="s">
        <v>3537</v>
      </c>
      <c r="BC621" s="1" t="s">
        <v>140</v>
      </c>
      <c r="BD621" s="1" t="s">
        <v>51</v>
      </c>
      <c r="BE621" s="1" t="s">
        <v>179</v>
      </c>
      <c r="BF621" s="1" t="s">
        <v>52</v>
      </c>
      <c r="BG621" s="1" t="s">
        <v>53</v>
      </c>
      <c r="BH621" s="1" t="s">
        <v>47</v>
      </c>
      <c r="BI621" s="1" t="s">
        <v>159</v>
      </c>
    </row>
    <row r="622" spans="2:61" x14ac:dyDescent="0.25">
      <c r="B622" s="16">
        <f t="shared" si="150"/>
        <v>618</v>
      </c>
      <c r="C622" s="16" t="str">
        <f t="shared" si="151"/>
        <v>LHR</v>
      </c>
      <c r="D622" s="16" t="str">
        <f t="shared" si="152"/>
        <v>2025-08-24</v>
      </c>
      <c r="E622" s="16" t="str">
        <f t="shared" si="153"/>
        <v>99431913814</v>
      </c>
      <c r="F622" s="16" t="str">
        <f t="shared" si="154"/>
        <v>PGB026518490</v>
      </c>
      <c r="G622" s="16" t="str">
        <f t="shared" si="155"/>
        <v>최주영</v>
      </c>
      <c r="H622" s="16" t="str">
        <f t="shared" si="146"/>
        <v>일반(목록배제,Normal-Manifest Exception)</v>
      </c>
      <c r="I622" s="16">
        <f t="shared" si="156"/>
        <v>96.42</v>
      </c>
      <c r="J622" s="16">
        <f t="shared" si="157"/>
        <v>1</v>
      </c>
      <c r="K622" s="43">
        <f t="shared" si="158"/>
        <v>2.4</v>
      </c>
      <c r="L622" s="43">
        <f t="shared" si="159"/>
        <v>2.8</v>
      </c>
      <c r="M622" s="43">
        <f t="shared" si="159"/>
        <v>2.8</v>
      </c>
      <c r="N622" s="43">
        <f t="shared" si="147"/>
        <v>3</v>
      </c>
      <c r="O622" s="23" t="str">
        <f t="shared" si="160"/>
        <v>PGB026518490</v>
      </c>
      <c r="P622" s="51">
        <f>VLOOKUP(C622,MAPPING!$B$24:$G$27,2,0)+(N622-0.5)/0.5*VLOOKUP(C622,MAPPING!$B$24:$G$27,4,0)</f>
        <v>19510</v>
      </c>
      <c r="Q622" s="72">
        <f>VLOOKUP(C622,MAPPING!$B$24:$G$27,6,0)</f>
        <v>4.0719439987913404</v>
      </c>
      <c r="R622" s="105">
        <f>Q622*VLOOKUP(C622,MAPPING!$B$24:$H$27,7,0)</f>
        <v>5659.8799999999992</v>
      </c>
      <c r="S622" s="29">
        <f>VLOOKUP(H622,MAPPING!$B$3:$D$12,3,0)</f>
        <v>1100</v>
      </c>
      <c r="T622" s="67">
        <f t="shared" si="149"/>
        <v>0</v>
      </c>
      <c r="U622" s="75">
        <v>0</v>
      </c>
      <c r="V622" s="29">
        <f>(J622*VLOOKUP(M622/J622,MAPPING!$B$15:$C$22,2,10))</f>
        <v>550</v>
      </c>
      <c r="W622" s="100">
        <v>0</v>
      </c>
      <c r="X622" s="68">
        <f>IFERROR(IF($M622&lt;6.000001,0,VLOOKUP($M622,할증료!$B:$C,2,1)),0)</f>
        <v>0</v>
      </c>
      <c r="Y622" s="67">
        <v>0</v>
      </c>
      <c r="Z622" s="29">
        <f t="shared" si="148"/>
        <v>26819.879999999997</v>
      </c>
      <c r="AB622" s="1" t="s">
        <v>3347</v>
      </c>
      <c r="AC622" s="1" t="s">
        <v>137</v>
      </c>
      <c r="AD622" s="1" t="s">
        <v>3527</v>
      </c>
      <c r="AE622" s="1" t="s">
        <v>3538</v>
      </c>
      <c r="AF622" s="1" t="s">
        <v>400</v>
      </c>
      <c r="AG622" s="1" t="s">
        <v>401</v>
      </c>
      <c r="AH622" s="1">
        <v>14594</v>
      </c>
      <c r="AI622" s="1" t="s">
        <v>47</v>
      </c>
      <c r="AJ622" s="20">
        <v>1</v>
      </c>
      <c r="AK622" s="21">
        <v>2.4</v>
      </c>
      <c r="AL622" s="21">
        <v>2.8</v>
      </c>
      <c r="AM622" s="21">
        <v>2.8</v>
      </c>
      <c r="AN622" s="1" t="s">
        <v>54</v>
      </c>
      <c r="AO622" s="21">
        <v>96.42</v>
      </c>
      <c r="AP622" s="1" t="s">
        <v>49</v>
      </c>
      <c r="AQ622" s="1" t="s">
        <v>49</v>
      </c>
      <c r="AR622" s="1" t="s">
        <v>49</v>
      </c>
      <c r="AS622" s="1" t="s">
        <v>49</v>
      </c>
      <c r="AT622" s="1" t="s">
        <v>49</v>
      </c>
      <c r="AU622" s="1" t="s">
        <v>138</v>
      </c>
      <c r="AV622" s="1" t="s">
        <v>139</v>
      </c>
      <c r="AW622" s="1" t="s">
        <v>489</v>
      </c>
      <c r="AX622" s="1" t="s">
        <v>47</v>
      </c>
      <c r="AY622" s="1" t="s">
        <v>50</v>
      </c>
      <c r="AZ622" s="1" t="s">
        <v>3539</v>
      </c>
      <c r="BA622" s="1" t="s">
        <v>3540</v>
      </c>
      <c r="BB622" s="1" t="s">
        <v>3540</v>
      </c>
      <c r="BC622" s="1" t="s">
        <v>140</v>
      </c>
      <c r="BD622" s="1" t="s">
        <v>51</v>
      </c>
      <c r="BE622" s="1" t="s">
        <v>179</v>
      </c>
      <c r="BF622" s="1" t="s">
        <v>52</v>
      </c>
      <c r="BG622" s="1" t="s">
        <v>53</v>
      </c>
      <c r="BH622" s="1" t="s">
        <v>47</v>
      </c>
      <c r="BI622" s="1" t="s">
        <v>159</v>
      </c>
    </row>
    <row r="623" spans="2:61" x14ac:dyDescent="0.25">
      <c r="B623" s="16">
        <f t="shared" si="150"/>
        <v>619</v>
      </c>
      <c r="C623" s="16" t="str">
        <f t="shared" si="151"/>
        <v>LHR</v>
      </c>
      <c r="D623" s="16" t="str">
        <f t="shared" si="152"/>
        <v>2025-08-24</v>
      </c>
      <c r="E623" s="16" t="str">
        <f t="shared" si="153"/>
        <v>99431913814</v>
      </c>
      <c r="F623" s="16" t="str">
        <f t="shared" si="154"/>
        <v>PGB026518488</v>
      </c>
      <c r="G623" s="16" t="str">
        <f t="shared" si="155"/>
        <v>손병길</v>
      </c>
      <c r="H623" s="16" t="str">
        <f t="shared" si="146"/>
        <v>목록(Manifest)</v>
      </c>
      <c r="I623" s="16">
        <f t="shared" si="156"/>
        <v>57.97</v>
      </c>
      <c r="J623" s="16">
        <f t="shared" si="157"/>
        <v>1</v>
      </c>
      <c r="K623" s="43">
        <f t="shared" si="158"/>
        <v>0.51</v>
      </c>
      <c r="L623" s="43">
        <f t="shared" si="159"/>
        <v>0.4</v>
      </c>
      <c r="M623" s="43">
        <f t="shared" si="159"/>
        <v>0.6</v>
      </c>
      <c r="N623" s="43">
        <f t="shared" si="147"/>
        <v>1</v>
      </c>
      <c r="O623" s="23" t="str">
        <f t="shared" si="160"/>
        <v>PGB026518488</v>
      </c>
      <c r="P623" s="51">
        <f>VLOOKUP(C623,MAPPING!$B$24:$G$27,2,0)+(N623-0.5)/0.5*VLOOKUP(C623,MAPPING!$B$24:$G$27,4,0)</f>
        <v>9710</v>
      </c>
      <c r="Q623" s="72">
        <f>VLOOKUP(C623,MAPPING!$B$24:$G$27,6,0)</f>
        <v>4.0719439987913404</v>
      </c>
      <c r="R623" s="105">
        <f>Q623*VLOOKUP(C623,MAPPING!$B$24:$H$27,7,0)</f>
        <v>5659.8799999999992</v>
      </c>
      <c r="S623" s="29">
        <f>VLOOKUP(H623,MAPPING!$B$3:$D$12,3,0)</f>
        <v>0</v>
      </c>
      <c r="T623" s="67">
        <f t="shared" si="149"/>
        <v>0</v>
      </c>
      <c r="U623" s="75">
        <v>0</v>
      </c>
      <c r="V623" s="29">
        <f>(J623*VLOOKUP(M623/J623,MAPPING!$B$15:$C$22,2,10))</f>
        <v>0</v>
      </c>
      <c r="W623" s="100">
        <v>0</v>
      </c>
      <c r="X623" s="68">
        <f>IFERROR(IF($M623&lt;6.000001,0,VLOOKUP($M623,할증료!$B:$C,2,1)),0)</f>
        <v>0</v>
      </c>
      <c r="Y623" s="67">
        <v>0</v>
      </c>
      <c r="Z623" s="29">
        <f t="shared" si="148"/>
        <v>15369.88</v>
      </c>
      <c r="AB623" s="1" t="s">
        <v>3347</v>
      </c>
      <c r="AC623" s="1" t="s">
        <v>137</v>
      </c>
      <c r="AD623" s="1" t="s">
        <v>3527</v>
      </c>
      <c r="AE623" s="1" t="s">
        <v>3541</v>
      </c>
      <c r="AF623" s="1" t="s">
        <v>3542</v>
      </c>
      <c r="AG623" s="1" t="s">
        <v>3543</v>
      </c>
      <c r="AH623" s="1">
        <v>38408</v>
      </c>
      <c r="AI623" s="1" t="s">
        <v>47</v>
      </c>
      <c r="AJ623" s="20">
        <v>1</v>
      </c>
      <c r="AK623" s="21">
        <v>0.51</v>
      </c>
      <c r="AL623" s="21">
        <v>0.4</v>
      </c>
      <c r="AM623" s="21">
        <v>0.6</v>
      </c>
      <c r="AN623" s="1" t="s">
        <v>48</v>
      </c>
      <c r="AO623" s="21">
        <v>57.97</v>
      </c>
      <c r="AP623" s="1" t="s">
        <v>49</v>
      </c>
      <c r="AQ623" s="1" t="s">
        <v>49</v>
      </c>
      <c r="AR623" s="1" t="s">
        <v>49</v>
      </c>
      <c r="AS623" s="1" t="s">
        <v>49</v>
      </c>
      <c r="AT623" s="1" t="s">
        <v>49</v>
      </c>
      <c r="AU623" s="1" t="s">
        <v>138</v>
      </c>
      <c r="AV623" s="1" t="s">
        <v>139</v>
      </c>
      <c r="AW623" s="1" t="s">
        <v>3544</v>
      </c>
      <c r="AX623" s="1" t="s">
        <v>47</v>
      </c>
      <c r="AY623" s="1" t="s">
        <v>50</v>
      </c>
      <c r="AZ623" s="1" t="s">
        <v>3545</v>
      </c>
      <c r="BA623" s="1" t="s">
        <v>3546</v>
      </c>
      <c r="BB623" s="1" t="s">
        <v>3546</v>
      </c>
      <c r="BC623" s="1" t="s">
        <v>140</v>
      </c>
      <c r="BD623" s="1" t="s">
        <v>51</v>
      </c>
      <c r="BE623" s="1" t="s">
        <v>179</v>
      </c>
      <c r="BF623" s="1" t="s">
        <v>52</v>
      </c>
      <c r="BG623" s="1" t="s">
        <v>53</v>
      </c>
      <c r="BH623" s="1" t="s">
        <v>47</v>
      </c>
      <c r="BI623" s="1" t="s">
        <v>159</v>
      </c>
    </row>
    <row r="624" spans="2:61" x14ac:dyDescent="0.25">
      <c r="B624" s="16">
        <f t="shared" si="150"/>
        <v>620</v>
      </c>
      <c r="C624" s="16" t="str">
        <f t="shared" si="151"/>
        <v>LHR</v>
      </c>
      <c r="D624" s="16" t="str">
        <f t="shared" si="152"/>
        <v>2025-08-24</v>
      </c>
      <c r="E624" s="16" t="str">
        <f t="shared" si="153"/>
        <v>99431913814</v>
      </c>
      <c r="F624" s="16" t="str">
        <f t="shared" si="154"/>
        <v>PGB026518487</v>
      </c>
      <c r="G624" s="16" t="str">
        <f t="shared" si="155"/>
        <v>김도영</v>
      </c>
      <c r="H624" s="16" t="str">
        <f t="shared" si="146"/>
        <v>목록(Manifest)</v>
      </c>
      <c r="I624" s="16">
        <f t="shared" si="156"/>
        <v>138.88999999999999</v>
      </c>
      <c r="J624" s="16">
        <f t="shared" si="157"/>
        <v>1</v>
      </c>
      <c r="K624" s="43">
        <f t="shared" si="158"/>
        <v>2.0299999999999998</v>
      </c>
      <c r="L624" s="43">
        <f t="shared" si="159"/>
        <v>1.9</v>
      </c>
      <c r="M624" s="43">
        <f t="shared" si="159"/>
        <v>2.1</v>
      </c>
      <c r="N624" s="43">
        <f t="shared" si="147"/>
        <v>2.5</v>
      </c>
      <c r="O624" s="23" t="str">
        <f t="shared" si="160"/>
        <v>PGB026518487</v>
      </c>
      <c r="P624" s="51">
        <f>VLOOKUP(C624,MAPPING!$B$24:$G$27,2,0)+(N624-0.5)/0.5*VLOOKUP(C624,MAPPING!$B$24:$G$27,4,0)</f>
        <v>17060</v>
      </c>
      <c r="Q624" s="72">
        <f>VLOOKUP(C624,MAPPING!$B$24:$G$27,6,0)</f>
        <v>4.0719439987913404</v>
      </c>
      <c r="R624" s="105">
        <f>Q624*VLOOKUP(C624,MAPPING!$B$24:$H$27,7,0)</f>
        <v>5659.8799999999992</v>
      </c>
      <c r="S624" s="29">
        <f>VLOOKUP(H624,MAPPING!$B$3:$D$12,3,0)</f>
        <v>0</v>
      </c>
      <c r="T624" s="67">
        <f t="shared" si="149"/>
        <v>0</v>
      </c>
      <c r="U624" s="75">
        <v>0</v>
      </c>
      <c r="V624" s="29">
        <f>(J624*VLOOKUP(M624/J624,MAPPING!$B$15:$C$22,2,10))</f>
        <v>550</v>
      </c>
      <c r="W624" s="100">
        <v>0</v>
      </c>
      <c r="X624" s="68">
        <f>IFERROR(IF($M624&lt;6.000001,0,VLOOKUP($M624,할증료!$B:$C,2,1)),0)</f>
        <v>0</v>
      </c>
      <c r="Y624" s="67">
        <v>0</v>
      </c>
      <c r="Z624" s="29">
        <f t="shared" si="148"/>
        <v>23269.879999999997</v>
      </c>
      <c r="AB624" s="1" t="s">
        <v>3347</v>
      </c>
      <c r="AC624" s="1" t="s">
        <v>137</v>
      </c>
      <c r="AD624" s="1" t="s">
        <v>3527</v>
      </c>
      <c r="AE624" s="1" t="s">
        <v>3547</v>
      </c>
      <c r="AF624" s="1" t="s">
        <v>3548</v>
      </c>
      <c r="AG624" s="1" t="s">
        <v>3549</v>
      </c>
      <c r="AH624" s="1">
        <v>6033</v>
      </c>
      <c r="AI624" s="1" t="s">
        <v>47</v>
      </c>
      <c r="AJ624" s="20">
        <v>1</v>
      </c>
      <c r="AK624" s="21">
        <v>2.0299999999999998</v>
      </c>
      <c r="AL624" s="21">
        <v>1.9</v>
      </c>
      <c r="AM624" s="21">
        <v>2.1</v>
      </c>
      <c r="AN624" s="1" t="s">
        <v>48</v>
      </c>
      <c r="AO624" s="21">
        <v>138.88999999999999</v>
      </c>
      <c r="AP624" s="1" t="s">
        <v>49</v>
      </c>
      <c r="AQ624" s="1" t="s">
        <v>49</v>
      </c>
      <c r="AR624" s="1" t="s">
        <v>49</v>
      </c>
      <c r="AS624" s="1" t="s">
        <v>49</v>
      </c>
      <c r="AT624" s="1" t="s">
        <v>49</v>
      </c>
      <c r="AU624" s="1" t="s">
        <v>138</v>
      </c>
      <c r="AV624" s="1" t="s">
        <v>139</v>
      </c>
      <c r="AW624" s="1" t="s">
        <v>3550</v>
      </c>
      <c r="AX624" s="1" t="s">
        <v>47</v>
      </c>
      <c r="AY624" s="1" t="s">
        <v>50</v>
      </c>
      <c r="AZ624" s="1" t="s">
        <v>3551</v>
      </c>
      <c r="BA624" s="1" t="s">
        <v>3552</v>
      </c>
      <c r="BB624" s="1" t="s">
        <v>3552</v>
      </c>
      <c r="BC624" s="1" t="s">
        <v>140</v>
      </c>
      <c r="BD624" s="1" t="s">
        <v>51</v>
      </c>
      <c r="BE624" s="1" t="s">
        <v>179</v>
      </c>
      <c r="BF624" s="1" t="s">
        <v>52</v>
      </c>
      <c r="BG624" s="1" t="s">
        <v>53</v>
      </c>
      <c r="BH624" s="1" t="s">
        <v>47</v>
      </c>
      <c r="BI624" s="1" t="s">
        <v>159</v>
      </c>
    </row>
    <row r="625" spans="2:61" x14ac:dyDescent="0.25">
      <c r="B625" s="16">
        <f t="shared" si="150"/>
        <v>621</v>
      </c>
      <c r="C625" s="16" t="str">
        <f t="shared" si="151"/>
        <v>FRA</v>
      </c>
      <c r="D625" s="16" t="str">
        <f t="shared" si="152"/>
        <v>2025-08-24</v>
      </c>
      <c r="E625" s="16" t="str">
        <f t="shared" si="153"/>
        <v>99431947764</v>
      </c>
      <c r="F625" s="16" t="str">
        <f t="shared" si="154"/>
        <v>PDE026649361</v>
      </c>
      <c r="G625" s="16" t="str">
        <f t="shared" si="155"/>
        <v>박경순</v>
      </c>
      <c r="H625" s="16" t="str">
        <f t="shared" si="146"/>
        <v>일반(목록배제,Normal-Manifest Exception)</v>
      </c>
      <c r="I625" s="16">
        <f t="shared" si="156"/>
        <v>21.84</v>
      </c>
      <c r="J625" s="16">
        <f t="shared" si="157"/>
        <v>1</v>
      </c>
      <c r="K625" s="43">
        <f t="shared" si="158"/>
        <v>0.5</v>
      </c>
      <c r="L625" s="43">
        <f t="shared" si="159"/>
        <v>0.5</v>
      </c>
      <c r="M625" s="43">
        <f t="shared" si="159"/>
        <v>0.5</v>
      </c>
      <c r="N625" s="43">
        <f t="shared" si="147"/>
        <v>0.5</v>
      </c>
      <c r="O625" s="23" t="str">
        <f t="shared" si="160"/>
        <v>PDE026649361</v>
      </c>
      <c r="P625" s="51">
        <f>VLOOKUP(C625,MAPPING!$B$24:$G$27,2,0)+(N625-0.5)/0.5*VLOOKUP(C625,MAPPING!$B$24:$G$27,4,0)</f>
        <v>6900</v>
      </c>
      <c r="Q625" s="72">
        <f>VLOOKUP(C625,MAPPING!$B$24:$G$27,6,0)</f>
        <v>3.401757367653961</v>
      </c>
      <c r="R625" s="105">
        <f>Q625*VLOOKUP(C625,MAPPING!$B$24:$H$27,7,0)</f>
        <v>5508.2615999999998</v>
      </c>
      <c r="S625" s="29">
        <f>VLOOKUP(H625,MAPPING!$B$3:$D$12,3,0)</f>
        <v>1100</v>
      </c>
      <c r="T625" s="67">
        <f t="shared" si="149"/>
        <v>0</v>
      </c>
      <c r="U625" s="75">
        <v>0</v>
      </c>
      <c r="V625" s="29">
        <f>(J625*VLOOKUP(M625/J625,MAPPING!$B$15:$C$22,2,10))</f>
        <v>0</v>
      </c>
      <c r="W625" s="100">
        <v>0</v>
      </c>
      <c r="X625" s="68">
        <f>IFERROR(IF($M625&lt;6.000001,0,VLOOKUP($M625,할증료!$B:$C,2,1)),0)</f>
        <v>0</v>
      </c>
      <c r="Y625" s="67">
        <v>0</v>
      </c>
      <c r="Z625" s="29">
        <f t="shared" si="148"/>
        <v>13508.2616</v>
      </c>
      <c r="AB625" s="1" t="s">
        <v>3347</v>
      </c>
      <c r="AC625" s="1" t="s">
        <v>131</v>
      </c>
      <c r="AD625" s="1" t="s">
        <v>3348</v>
      </c>
      <c r="AE625" s="1" t="s">
        <v>3553</v>
      </c>
      <c r="AF625" s="1" t="s">
        <v>3554</v>
      </c>
      <c r="AG625" s="1" t="s">
        <v>3555</v>
      </c>
      <c r="AH625" s="1">
        <v>15451</v>
      </c>
      <c r="AI625" s="1" t="s">
        <v>47</v>
      </c>
      <c r="AJ625" s="20">
        <v>1</v>
      </c>
      <c r="AK625" s="21">
        <v>0.5</v>
      </c>
      <c r="AL625" s="21">
        <v>0.5</v>
      </c>
      <c r="AM625" s="21">
        <v>0.5</v>
      </c>
      <c r="AN625" s="1" t="s">
        <v>54</v>
      </c>
      <c r="AO625" s="21">
        <v>21.84</v>
      </c>
      <c r="AP625" s="1" t="s">
        <v>49</v>
      </c>
      <c r="AQ625" s="1" t="s">
        <v>49</v>
      </c>
      <c r="AR625" s="1" t="s">
        <v>49</v>
      </c>
      <c r="AS625" s="1" t="s">
        <v>49</v>
      </c>
      <c r="AT625" s="1" t="s">
        <v>49</v>
      </c>
      <c r="AU625" s="1" t="s">
        <v>133</v>
      </c>
      <c r="AV625" s="1" t="s">
        <v>134</v>
      </c>
      <c r="AW625" s="1" t="s">
        <v>3367</v>
      </c>
      <c r="AX625" s="1" t="s">
        <v>47</v>
      </c>
      <c r="AY625" s="1" t="s">
        <v>50</v>
      </c>
      <c r="AZ625" s="1" t="s">
        <v>3556</v>
      </c>
      <c r="BA625" s="1" t="s">
        <v>3557</v>
      </c>
      <c r="BB625" s="1" t="s">
        <v>3557</v>
      </c>
      <c r="BC625" s="1" t="s">
        <v>3354</v>
      </c>
      <c r="BD625" s="1" t="s">
        <v>3355</v>
      </c>
      <c r="BE625" s="1" t="s">
        <v>135</v>
      </c>
      <c r="BF625" s="1" t="s">
        <v>52</v>
      </c>
      <c r="BG625" s="1" t="s">
        <v>53</v>
      </c>
      <c r="BH625" s="1" t="s">
        <v>47</v>
      </c>
      <c r="BI625" s="1" t="s">
        <v>159</v>
      </c>
    </row>
    <row r="626" spans="2:61" x14ac:dyDescent="0.25">
      <c r="B626" s="16">
        <f t="shared" si="150"/>
        <v>622</v>
      </c>
      <c r="C626" s="16" t="str">
        <f t="shared" si="151"/>
        <v>FRA</v>
      </c>
      <c r="D626" s="16" t="str">
        <f t="shared" si="152"/>
        <v>2025-08-24</v>
      </c>
      <c r="E626" s="16" t="str">
        <f t="shared" si="153"/>
        <v>99431947764</v>
      </c>
      <c r="F626" s="16" t="str">
        <f t="shared" si="154"/>
        <v>PDE026649360</v>
      </c>
      <c r="G626" s="16" t="str">
        <f t="shared" si="155"/>
        <v>박상연</v>
      </c>
      <c r="H626" s="16" t="str">
        <f t="shared" si="146"/>
        <v>일반(목록배제,Normal-Manifest Exception)</v>
      </c>
      <c r="I626" s="16">
        <f t="shared" si="156"/>
        <v>21.84</v>
      </c>
      <c r="J626" s="16">
        <f t="shared" si="157"/>
        <v>1</v>
      </c>
      <c r="K626" s="43">
        <f t="shared" si="158"/>
        <v>0.5</v>
      </c>
      <c r="L626" s="43">
        <f t="shared" si="159"/>
        <v>0.5</v>
      </c>
      <c r="M626" s="43">
        <f t="shared" si="159"/>
        <v>0.5</v>
      </c>
      <c r="N626" s="43">
        <f t="shared" si="147"/>
        <v>0.5</v>
      </c>
      <c r="O626" s="23" t="str">
        <f t="shared" si="160"/>
        <v>PDE026649360</v>
      </c>
      <c r="P626" s="51">
        <f>VLOOKUP(C626,MAPPING!$B$24:$G$27,2,0)+(N626-0.5)/0.5*VLOOKUP(C626,MAPPING!$B$24:$G$27,4,0)</f>
        <v>6900</v>
      </c>
      <c r="Q626" s="72">
        <f>VLOOKUP(C626,MAPPING!$B$24:$G$27,6,0)</f>
        <v>3.401757367653961</v>
      </c>
      <c r="R626" s="105">
        <f>Q626*VLOOKUP(C626,MAPPING!$B$24:$H$27,7,0)</f>
        <v>5508.2615999999998</v>
      </c>
      <c r="S626" s="29">
        <f>VLOOKUP(H626,MAPPING!$B$3:$D$12,3,0)</f>
        <v>1100</v>
      </c>
      <c r="T626" s="67">
        <f t="shared" si="149"/>
        <v>0</v>
      </c>
      <c r="U626" s="75">
        <v>0</v>
      </c>
      <c r="V626" s="29">
        <f>(J626*VLOOKUP(M626/J626,MAPPING!$B$15:$C$22,2,10))</f>
        <v>0</v>
      </c>
      <c r="W626" s="100">
        <v>0</v>
      </c>
      <c r="X626" s="68">
        <f>IFERROR(IF($M626&lt;6.000001,0,VLOOKUP($M626,할증료!$B:$C,2,1)),0)</f>
        <v>0</v>
      </c>
      <c r="Y626" s="67">
        <v>0</v>
      </c>
      <c r="Z626" s="29">
        <f t="shared" si="148"/>
        <v>13508.2616</v>
      </c>
      <c r="AB626" s="1" t="s">
        <v>3347</v>
      </c>
      <c r="AC626" s="1" t="s">
        <v>131</v>
      </c>
      <c r="AD626" s="1" t="s">
        <v>3348</v>
      </c>
      <c r="AE626" s="1" t="s">
        <v>3558</v>
      </c>
      <c r="AF626" s="1" t="s">
        <v>3559</v>
      </c>
      <c r="AG626" s="1" t="s">
        <v>3560</v>
      </c>
      <c r="AH626" s="1">
        <v>1610</v>
      </c>
      <c r="AI626" s="1" t="s">
        <v>47</v>
      </c>
      <c r="AJ626" s="20">
        <v>1</v>
      </c>
      <c r="AK626" s="21">
        <v>0.5</v>
      </c>
      <c r="AL626" s="21">
        <v>0.5</v>
      </c>
      <c r="AM626" s="21">
        <v>0.5</v>
      </c>
      <c r="AN626" s="1" t="s">
        <v>54</v>
      </c>
      <c r="AO626" s="21">
        <v>21.84</v>
      </c>
      <c r="AP626" s="1" t="s">
        <v>49</v>
      </c>
      <c r="AQ626" s="1" t="s">
        <v>49</v>
      </c>
      <c r="AR626" s="1" t="s">
        <v>49</v>
      </c>
      <c r="AS626" s="1" t="s">
        <v>49</v>
      </c>
      <c r="AT626" s="1" t="s">
        <v>49</v>
      </c>
      <c r="AU626" s="1" t="s">
        <v>133</v>
      </c>
      <c r="AV626" s="1" t="s">
        <v>134</v>
      </c>
      <c r="AW626" s="1" t="s">
        <v>3367</v>
      </c>
      <c r="AX626" s="1" t="s">
        <v>47</v>
      </c>
      <c r="AY626" s="1" t="s">
        <v>50</v>
      </c>
      <c r="AZ626" s="1" t="s">
        <v>3561</v>
      </c>
      <c r="BA626" s="1" t="s">
        <v>3562</v>
      </c>
      <c r="BB626" s="1" t="s">
        <v>3562</v>
      </c>
      <c r="BC626" s="1" t="s">
        <v>3354</v>
      </c>
      <c r="BD626" s="1" t="s">
        <v>3355</v>
      </c>
      <c r="BE626" s="1" t="s">
        <v>135</v>
      </c>
      <c r="BF626" s="1" t="s">
        <v>52</v>
      </c>
      <c r="BG626" s="1" t="s">
        <v>53</v>
      </c>
      <c r="BH626" s="1" t="s">
        <v>47</v>
      </c>
      <c r="BI626" s="1" t="s">
        <v>159</v>
      </c>
    </row>
    <row r="627" spans="2:61" x14ac:dyDescent="0.25">
      <c r="B627" s="16">
        <f t="shared" si="150"/>
        <v>623</v>
      </c>
      <c r="C627" s="16" t="str">
        <f t="shared" si="151"/>
        <v>FRA</v>
      </c>
      <c r="D627" s="16" t="str">
        <f t="shared" si="152"/>
        <v>2025-08-24</v>
      </c>
      <c r="E627" s="16" t="str">
        <f t="shared" si="153"/>
        <v>99431947764</v>
      </c>
      <c r="F627" s="16" t="str">
        <f t="shared" si="154"/>
        <v>PDE026649352</v>
      </c>
      <c r="G627" s="16" t="str">
        <f t="shared" si="155"/>
        <v>구현숙</v>
      </c>
      <c r="H627" s="16" t="str">
        <f t="shared" si="146"/>
        <v>일반(목록배제,Normal-Manifest Exception)</v>
      </c>
      <c r="I627" s="16">
        <f t="shared" si="156"/>
        <v>21.84</v>
      </c>
      <c r="J627" s="16">
        <f t="shared" si="157"/>
        <v>1</v>
      </c>
      <c r="K627" s="43">
        <f t="shared" si="158"/>
        <v>0.5</v>
      </c>
      <c r="L627" s="43">
        <f t="shared" si="159"/>
        <v>0.5</v>
      </c>
      <c r="M627" s="43">
        <f t="shared" si="159"/>
        <v>0.5</v>
      </c>
      <c r="N627" s="43">
        <f t="shared" si="147"/>
        <v>0.5</v>
      </c>
      <c r="O627" s="23" t="str">
        <f t="shared" si="160"/>
        <v>PDE026649352</v>
      </c>
      <c r="P627" s="51">
        <f>VLOOKUP(C627,MAPPING!$B$24:$G$27,2,0)+(N627-0.5)/0.5*VLOOKUP(C627,MAPPING!$B$24:$G$27,4,0)</f>
        <v>6900</v>
      </c>
      <c r="Q627" s="72">
        <f>VLOOKUP(C627,MAPPING!$B$24:$G$27,6,0)</f>
        <v>3.401757367653961</v>
      </c>
      <c r="R627" s="105">
        <f>Q627*VLOOKUP(C627,MAPPING!$B$24:$H$27,7,0)</f>
        <v>5508.2615999999998</v>
      </c>
      <c r="S627" s="29">
        <f>VLOOKUP(H627,MAPPING!$B$3:$D$12,3,0)</f>
        <v>1100</v>
      </c>
      <c r="T627" s="67">
        <f t="shared" si="149"/>
        <v>0</v>
      </c>
      <c r="U627" s="75">
        <v>0</v>
      </c>
      <c r="V627" s="29">
        <f>(J627*VLOOKUP(M627/J627,MAPPING!$B$15:$C$22,2,10))</f>
        <v>0</v>
      </c>
      <c r="W627" s="100">
        <v>0</v>
      </c>
      <c r="X627" s="68">
        <f>IFERROR(IF($M627&lt;6.000001,0,VLOOKUP($M627,할증료!$B:$C,2,1)),0)</f>
        <v>0</v>
      </c>
      <c r="Y627" s="67">
        <v>0</v>
      </c>
      <c r="Z627" s="29">
        <f t="shared" si="148"/>
        <v>13508.2616</v>
      </c>
      <c r="AB627" s="1" t="s">
        <v>3347</v>
      </c>
      <c r="AC627" s="1" t="s">
        <v>131</v>
      </c>
      <c r="AD627" s="1" t="s">
        <v>3348</v>
      </c>
      <c r="AE627" s="1" t="s">
        <v>3563</v>
      </c>
      <c r="AF627" s="1" t="s">
        <v>3564</v>
      </c>
      <c r="AG627" s="1" t="s">
        <v>3565</v>
      </c>
      <c r="AH627" s="1">
        <v>10456</v>
      </c>
      <c r="AI627" s="1" t="s">
        <v>47</v>
      </c>
      <c r="AJ627" s="20">
        <v>1</v>
      </c>
      <c r="AK627" s="21">
        <v>0.5</v>
      </c>
      <c r="AL627" s="21">
        <v>0.5</v>
      </c>
      <c r="AM627" s="21">
        <v>0.5</v>
      </c>
      <c r="AN627" s="1" t="s">
        <v>54</v>
      </c>
      <c r="AO627" s="21">
        <v>21.84</v>
      </c>
      <c r="AP627" s="1" t="s">
        <v>49</v>
      </c>
      <c r="AQ627" s="1" t="s">
        <v>49</v>
      </c>
      <c r="AR627" s="1" t="s">
        <v>49</v>
      </c>
      <c r="AS627" s="1" t="s">
        <v>49</v>
      </c>
      <c r="AT627" s="1" t="s">
        <v>49</v>
      </c>
      <c r="AU627" s="1" t="s">
        <v>133</v>
      </c>
      <c r="AV627" s="1" t="s">
        <v>134</v>
      </c>
      <c r="AW627" s="1" t="s">
        <v>3367</v>
      </c>
      <c r="AX627" s="1" t="s">
        <v>47</v>
      </c>
      <c r="AY627" s="1" t="s">
        <v>50</v>
      </c>
      <c r="AZ627" s="1" t="s">
        <v>3566</v>
      </c>
      <c r="BA627" s="1" t="s">
        <v>3567</v>
      </c>
      <c r="BB627" s="1" t="s">
        <v>3567</v>
      </c>
      <c r="BC627" s="1" t="s">
        <v>3354</v>
      </c>
      <c r="BD627" s="1" t="s">
        <v>3355</v>
      </c>
      <c r="BE627" s="1" t="s">
        <v>135</v>
      </c>
      <c r="BF627" s="1" t="s">
        <v>52</v>
      </c>
      <c r="BG627" s="1" t="s">
        <v>53</v>
      </c>
      <c r="BH627" s="1" t="s">
        <v>47</v>
      </c>
      <c r="BI627" s="1" t="s">
        <v>159</v>
      </c>
    </row>
    <row r="628" spans="2:61" x14ac:dyDescent="0.25">
      <c r="B628" s="16">
        <f t="shared" si="150"/>
        <v>624</v>
      </c>
      <c r="C628" s="16" t="str">
        <f t="shared" si="151"/>
        <v>FRA</v>
      </c>
      <c r="D628" s="16" t="str">
        <f t="shared" si="152"/>
        <v>2025-08-24</v>
      </c>
      <c r="E628" s="16" t="str">
        <f t="shared" si="153"/>
        <v>99431947764</v>
      </c>
      <c r="F628" s="16" t="str">
        <f t="shared" si="154"/>
        <v>PDE026649351</v>
      </c>
      <c r="G628" s="16" t="str">
        <f t="shared" si="155"/>
        <v>황대실</v>
      </c>
      <c r="H628" s="16" t="str">
        <f t="shared" si="146"/>
        <v>일반(목록배제,Normal-Manifest Exception)</v>
      </c>
      <c r="I628" s="16">
        <f t="shared" si="156"/>
        <v>21.84</v>
      </c>
      <c r="J628" s="16">
        <f t="shared" si="157"/>
        <v>1</v>
      </c>
      <c r="K628" s="43">
        <f t="shared" si="158"/>
        <v>0.5</v>
      </c>
      <c r="L628" s="43">
        <f t="shared" si="159"/>
        <v>0.5</v>
      </c>
      <c r="M628" s="43">
        <f t="shared" si="159"/>
        <v>0.5</v>
      </c>
      <c r="N628" s="43">
        <f t="shared" si="147"/>
        <v>0.5</v>
      </c>
      <c r="O628" s="23" t="str">
        <f t="shared" si="160"/>
        <v>PDE026649351</v>
      </c>
      <c r="P628" s="51">
        <f>VLOOKUP(C628,MAPPING!$B$24:$G$27,2,0)+(N628-0.5)/0.5*VLOOKUP(C628,MAPPING!$B$24:$G$27,4,0)</f>
        <v>6900</v>
      </c>
      <c r="Q628" s="72">
        <f>VLOOKUP(C628,MAPPING!$B$24:$G$27,6,0)</f>
        <v>3.401757367653961</v>
      </c>
      <c r="R628" s="105">
        <f>Q628*VLOOKUP(C628,MAPPING!$B$24:$H$27,7,0)</f>
        <v>5508.2615999999998</v>
      </c>
      <c r="S628" s="29">
        <f>VLOOKUP(H628,MAPPING!$B$3:$D$12,3,0)</f>
        <v>1100</v>
      </c>
      <c r="T628" s="67">
        <f t="shared" si="149"/>
        <v>0</v>
      </c>
      <c r="U628" s="75">
        <v>0</v>
      </c>
      <c r="V628" s="29">
        <f>(J628*VLOOKUP(M628/J628,MAPPING!$B$15:$C$22,2,10))</f>
        <v>0</v>
      </c>
      <c r="W628" s="100">
        <v>0</v>
      </c>
      <c r="X628" s="68">
        <f>IFERROR(IF($M628&lt;6.000001,0,VLOOKUP($M628,할증료!$B:$C,2,1)),0)</f>
        <v>0</v>
      </c>
      <c r="Y628" s="67">
        <v>0</v>
      </c>
      <c r="Z628" s="29">
        <f t="shared" si="148"/>
        <v>13508.2616</v>
      </c>
      <c r="AB628" s="1" t="s">
        <v>3347</v>
      </c>
      <c r="AC628" s="1" t="s">
        <v>131</v>
      </c>
      <c r="AD628" s="1" t="s">
        <v>3348</v>
      </c>
      <c r="AE628" s="1" t="s">
        <v>3568</v>
      </c>
      <c r="AF628" s="1" t="s">
        <v>3569</v>
      </c>
      <c r="AG628" s="1" t="s">
        <v>3570</v>
      </c>
      <c r="AH628" s="1">
        <v>12153</v>
      </c>
      <c r="AI628" s="1" t="s">
        <v>47</v>
      </c>
      <c r="AJ628" s="20">
        <v>1</v>
      </c>
      <c r="AK628" s="21">
        <v>0.5</v>
      </c>
      <c r="AL628" s="21">
        <v>0.5</v>
      </c>
      <c r="AM628" s="21">
        <v>0.5</v>
      </c>
      <c r="AN628" s="1" t="s">
        <v>54</v>
      </c>
      <c r="AO628" s="21">
        <v>21.84</v>
      </c>
      <c r="AP628" s="1" t="s">
        <v>49</v>
      </c>
      <c r="AQ628" s="1" t="s">
        <v>49</v>
      </c>
      <c r="AR628" s="1" t="s">
        <v>49</v>
      </c>
      <c r="AS628" s="1" t="s">
        <v>49</v>
      </c>
      <c r="AT628" s="1" t="s">
        <v>49</v>
      </c>
      <c r="AU628" s="1" t="s">
        <v>133</v>
      </c>
      <c r="AV628" s="1" t="s">
        <v>134</v>
      </c>
      <c r="AW628" s="1" t="s">
        <v>3367</v>
      </c>
      <c r="AX628" s="1" t="s">
        <v>47</v>
      </c>
      <c r="AY628" s="1" t="s">
        <v>50</v>
      </c>
      <c r="AZ628" s="1" t="s">
        <v>3571</v>
      </c>
      <c r="BA628" s="1" t="s">
        <v>3572</v>
      </c>
      <c r="BB628" s="1" t="s">
        <v>3572</v>
      </c>
      <c r="BC628" s="1" t="s">
        <v>3354</v>
      </c>
      <c r="BD628" s="1" t="s">
        <v>3355</v>
      </c>
      <c r="BE628" s="1" t="s">
        <v>135</v>
      </c>
      <c r="BF628" s="1" t="s">
        <v>52</v>
      </c>
      <c r="BG628" s="1" t="s">
        <v>53</v>
      </c>
      <c r="BH628" s="1" t="s">
        <v>47</v>
      </c>
      <c r="BI628" s="1" t="s">
        <v>159</v>
      </c>
    </row>
    <row r="629" spans="2:61" x14ac:dyDescent="0.25">
      <c r="B629" s="16">
        <f t="shared" si="150"/>
        <v>625</v>
      </c>
      <c r="C629" s="16" t="str">
        <f t="shared" si="151"/>
        <v>FRA</v>
      </c>
      <c r="D629" s="16" t="str">
        <f t="shared" si="152"/>
        <v>2025-08-24</v>
      </c>
      <c r="E629" s="16" t="str">
        <f t="shared" si="153"/>
        <v>99431947764</v>
      </c>
      <c r="F629" s="16" t="str">
        <f t="shared" si="154"/>
        <v>PDE026649350</v>
      </c>
      <c r="G629" s="16" t="str">
        <f t="shared" si="155"/>
        <v>류현숙</v>
      </c>
      <c r="H629" s="16" t="str">
        <f t="shared" si="146"/>
        <v>일반(목록배제,Normal-Manifest Exception)</v>
      </c>
      <c r="I629" s="16">
        <f t="shared" si="156"/>
        <v>21.84</v>
      </c>
      <c r="J629" s="16">
        <f t="shared" si="157"/>
        <v>1</v>
      </c>
      <c r="K629" s="43">
        <f t="shared" si="158"/>
        <v>0.5</v>
      </c>
      <c r="L629" s="43">
        <f t="shared" si="159"/>
        <v>0.5</v>
      </c>
      <c r="M629" s="43">
        <f t="shared" si="159"/>
        <v>0.5</v>
      </c>
      <c r="N629" s="43">
        <f t="shared" si="147"/>
        <v>0.5</v>
      </c>
      <c r="O629" s="23" t="str">
        <f t="shared" si="160"/>
        <v>PDE026649350</v>
      </c>
      <c r="P629" s="51">
        <f>VLOOKUP(C629,MAPPING!$B$24:$G$27,2,0)+(N629-0.5)/0.5*VLOOKUP(C629,MAPPING!$B$24:$G$27,4,0)</f>
        <v>6900</v>
      </c>
      <c r="Q629" s="72">
        <f>VLOOKUP(C629,MAPPING!$B$24:$G$27,6,0)</f>
        <v>3.401757367653961</v>
      </c>
      <c r="R629" s="105">
        <f>Q629*VLOOKUP(C629,MAPPING!$B$24:$H$27,7,0)</f>
        <v>5508.2615999999998</v>
      </c>
      <c r="S629" s="29">
        <f>VLOOKUP(H629,MAPPING!$B$3:$D$12,3,0)</f>
        <v>1100</v>
      </c>
      <c r="T629" s="67">
        <f t="shared" si="149"/>
        <v>0</v>
      </c>
      <c r="U629" s="75">
        <v>0</v>
      </c>
      <c r="V629" s="29">
        <f>(J629*VLOOKUP(M629/J629,MAPPING!$B$15:$C$22,2,10))</f>
        <v>0</v>
      </c>
      <c r="W629" s="100">
        <v>0</v>
      </c>
      <c r="X629" s="68">
        <f>IFERROR(IF($M629&lt;6.000001,0,VLOOKUP($M629,할증료!$B:$C,2,1)),0)</f>
        <v>0</v>
      </c>
      <c r="Y629" s="67">
        <v>0</v>
      </c>
      <c r="Z629" s="29">
        <f t="shared" si="148"/>
        <v>13508.2616</v>
      </c>
      <c r="AB629" s="1" t="s">
        <v>3347</v>
      </c>
      <c r="AC629" s="1" t="s">
        <v>131</v>
      </c>
      <c r="AD629" s="1" t="s">
        <v>3348</v>
      </c>
      <c r="AE629" s="1" t="s">
        <v>3573</v>
      </c>
      <c r="AF629" s="1" t="s">
        <v>3574</v>
      </c>
      <c r="AG629" s="1" t="s">
        <v>3575</v>
      </c>
      <c r="AH629" s="1">
        <v>10911</v>
      </c>
      <c r="AI629" s="1" t="s">
        <v>47</v>
      </c>
      <c r="AJ629" s="20">
        <v>1</v>
      </c>
      <c r="AK629" s="21">
        <v>0.5</v>
      </c>
      <c r="AL629" s="21">
        <v>0.5</v>
      </c>
      <c r="AM629" s="21">
        <v>0.5</v>
      </c>
      <c r="AN629" s="1" t="s">
        <v>54</v>
      </c>
      <c r="AO629" s="21">
        <v>21.84</v>
      </c>
      <c r="AP629" s="1" t="s">
        <v>49</v>
      </c>
      <c r="AQ629" s="1" t="s">
        <v>49</v>
      </c>
      <c r="AR629" s="1" t="s">
        <v>49</v>
      </c>
      <c r="AS629" s="1" t="s">
        <v>49</v>
      </c>
      <c r="AT629" s="1" t="s">
        <v>49</v>
      </c>
      <c r="AU629" s="1" t="s">
        <v>133</v>
      </c>
      <c r="AV629" s="1" t="s">
        <v>134</v>
      </c>
      <c r="AW629" s="1" t="s">
        <v>3367</v>
      </c>
      <c r="AX629" s="1" t="s">
        <v>47</v>
      </c>
      <c r="AY629" s="1" t="s">
        <v>50</v>
      </c>
      <c r="AZ629" s="1" t="s">
        <v>3576</v>
      </c>
      <c r="BA629" s="1" t="s">
        <v>3577</v>
      </c>
      <c r="BB629" s="1" t="s">
        <v>3577</v>
      </c>
      <c r="BC629" s="1" t="s">
        <v>3354</v>
      </c>
      <c r="BD629" s="1" t="s">
        <v>3355</v>
      </c>
      <c r="BE629" s="1" t="s">
        <v>135</v>
      </c>
      <c r="BF629" s="1" t="s">
        <v>52</v>
      </c>
      <c r="BG629" s="1" t="s">
        <v>53</v>
      </c>
      <c r="BH629" s="1" t="s">
        <v>47</v>
      </c>
      <c r="BI629" s="1" t="s">
        <v>159</v>
      </c>
    </row>
    <row r="630" spans="2:61" x14ac:dyDescent="0.25">
      <c r="B630" s="16">
        <f t="shared" si="150"/>
        <v>626</v>
      </c>
      <c r="C630" s="16" t="str">
        <f t="shared" si="151"/>
        <v>FRA</v>
      </c>
      <c r="D630" s="16" t="str">
        <f t="shared" si="152"/>
        <v>2025-08-24</v>
      </c>
      <c r="E630" s="16" t="str">
        <f t="shared" si="153"/>
        <v>99431947764</v>
      </c>
      <c r="F630" s="16" t="str">
        <f t="shared" si="154"/>
        <v>PDE026649348</v>
      </c>
      <c r="G630" s="16" t="str">
        <f t="shared" si="155"/>
        <v>배경한</v>
      </c>
      <c r="H630" s="16" t="str">
        <f t="shared" si="146"/>
        <v>목록(Manifest)</v>
      </c>
      <c r="I630" s="16">
        <f t="shared" si="156"/>
        <v>135.22</v>
      </c>
      <c r="J630" s="16">
        <f t="shared" si="157"/>
        <v>1</v>
      </c>
      <c r="K630" s="43">
        <f t="shared" si="158"/>
        <v>5.5</v>
      </c>
      <c r="L630" s="43">
        <f t="shared" si="159"/>
        <v>15.7</v>
      </c>
      <c r="M630" s="43">
        <f t="shared" si="159"/>
        <v>16</v>
      </c>
      <c r="N630" s="43">
        <f t="shared" si="147"/>
        <v>16</v>
      </c>
      <c r="O630" s="23" t="str">
        <f t="shared" si="160"/>
        <v>PDE026649348</v>
      </c>
      <c r="P630" s="51">
        <f>VLOOKUP(C630,MAPPING!$B$24:$G$27,2,0)+(N630-0.5)/0.5*VLOOKUP(C630,MAPPING!$B$24:$G$27,4,0)</f>
        <v>82850</v>
      </c>
      <c r="Q630" s="72">
        <f>VLOOKUP(C630,MAPPING!$B$24:$G$27,6,0)</f>
        <v>3.401757367653961</v>
      </c>
      <c r="R630" s="105">
        <f>Q630*VLOOKUP(C630,MAPPING!$B$24:$H$27,7,0)</f>
        <v>5508.2615999999998</v>
      </c>
      <c r="S630" s="29">
        <f>VLOOKUP(H630,MAPPING!$B$3:$D$12,3,0)</f>
        <v>0</v>
      </c>
      <c r="T630" s="67">
        <f t="shared" si="149"/>
        <v>0</v>
      </c>
      <c r="U630" s="75">
        <v>0</v>
      </c>
      <c r="V630" s="29">
        <f>(J630*VLOOKUP(M630/J630,MAPPING!$B$15:$C$22,2,10))</f>
        <v>4500</v>
      </c>
      <c r="W630" s="100">
        <v>0</v>
      </c>
      <c r="X630" s="68">
        <f>IFERROR(IF($M630&lt;6.000001,0,VLOOKUP($M630,할증료!$B:$C,2,1)),0)</f>
        <v>1100</v>
      </c>
      <c r="Y630" s="67">
        <v>0</v>
      </c>
      <c r="Z630" s="29">
        <f t="shared" si="148"/>
        <v>93958.261599999998</v>
      </c>
      <c r="AB630" s="1" t="s">
        <v>3347</v>
      </c>
      <c r="AC630" s="1" t="s">
        <v>131</v>
      </c>
      <c r="AD630" s="1" t="s">
        <v>3348</v>
      </c>
      <c r="AE630" s="1" t="s">
        <v>3578</v>
      </c>
      <c r="AF630" s="1" t="s">
        <v>335</v>
      </c>
      <c r="AG630" s="1" t="s">
        <v>336</v>
      </c>
      <c r="AH630" s="1">
        <v>48219</v>
      </c>
      <c r="AI630" s="1" t="s">
        <v>47</v>
      </c>
      <c r="AJ630" s="20">
        <v>1</v>
      </c>
      <c r="AK630" s="21">
        <v>5.5</v>
      </c>
      <c r="AL630" s="21">
        <v>15.7</v>
      </c>
      <c r="AM630" s="21">
        <v>16</v>
      </c>
      <c r="AN630" s="1" t="s">
        <v>48</v>
      </c>
      <c r="AO630" s="21">
        <v>135.22</v>
      </c>
      <c r="AP630" s="1" t="s">
        <v>49</v>
      </c>
      <c r="AQ630" s="1" t="s">
        <v>49</v>
      </c>
      <c r="AR630" s="1" t="s">
        <v>49</v>
      </c>
      <c r="AS630" s="1" t="s">
        <v>49</v>
      </c>
      <c r="AT630" s="1" t="s">
        <v>49</v>
      </c>
      <c r="AU630" s="1" t="s">
        <v>133</v>
      </c>
      <c r="AV630" s="1" t="s">
        <v>134</v>
      </c>
      <c r="AW630" s="1" t="s">
        <v>215</v>
      </c>
      <c r="AX630" s="1" t="s">
        <v>47</v>
      </c>
      <c r="AY630" s="1" t="s">
        <v>50</v>
      </c>
      <c r="AZ630" s="1" t="s">
        <v>3579</v>
      </c>
      <c r="BA630" s="1" t="s">
        <v>3580</v>
      </c>
      <c r="BB630" s="1" t="s">
        <v>3580</v>
      </c>
      <c r="BC630" s="1" t="s">
        <v>3354</v>
      </c>
      <c r="BD630" s="1" t="s">
        <v>3355</v>
      </c>
      <c r="BE630" s="1" t="s">
        <v>135</v>
      </c>
      <c r="BF630" s="1" t="s">
        <v>52</v>
      </c>
      <c r="BG630" s="1" t="s">
        <v>53</v>
      </c>
      <c r="BH630" s="1" t="s">
        <v>47</v>
      </c>
      <c r="BI630" s="1" t="s">
        <v>159</v>
      </c>
    </row>
    <row r="631" spans="2:61" x14ac:dyDescent="0.25">
      <c r="B631" s="16">
        <f t="shared" si="150"/>
        <v>627</v>
      </c>
      <c r="C631" s="16" t="str">
        <f t="shared" si="151"/>
        <v>FRA</v>
      </c>
      <c r="D631" s="16" t="str">
        <f t="shared" si="152"/>
        <v>2025-08-24</v>
      </c>
      <c r="E631" s="16" t="str">
        <f t="shared" si="153"/>
        <v>99431947764</v>
      </c>
      <c r="F631" s="16" t="str">
        <f t="shared" si="154"/>
        <v>PDE026649343</v>
      </c>
      <c r="G631" s="16" t="str">
        <f t="shared" si="155"/>
        <v>이희정</v>
      </c>
      <c r="H631" s="16" t="str">
        <f t="shared" si="146"/>
        <v>일반(목록배제,Normal-Manifest Exception)</v>
      </c>
      <c r="I631" s="16">
        <f t="shared" si="156"/>
        <v>43.68</v>
      </c>
      <c r="J631" s="16">
        <f t="shared" si="157"/>
        <v>1</v>
      </c>
      <c r="K631" s="43">
        <f t="shared" si="158"/>
        <v>0.5</v>
      </c>
      <c r="L631" s="43">
        <f t="shared" si="159"/>
        <v>0.5</v>
      </c>
      <c r="M631" s="43">
        <f t="shared" si="159"/>
        <v>0.5</v>
      </c>
      <c r="N631" s="43">
        <f t="shared" si="147"/>
        <v>0.5</v>
      </c>
      <c r="O631" s="23" t="str">
        <f t="shared" si="160"/>
        <v>PDE026649343</v>
      </c>
      <c r="P631" s="51">
        <f>VLOOKUP(C631,MAPPING!$B$24:$G$27,2,0)+(N631-0.5)/0.5*VLOOKUP(C631,MAPPING!$B$24:$G$27,4,0)</f>
        <v>6900</v>
      </c>
      <c r="Q631" s="72">
        <f>VLOOKUP(C631,MAPPING!$B$24:$G$27,6,0)</f>
        <v>3.401757367653961</v>
      </c>
      <c r="R631" s="105">
        <f>Q631*VLOOKUP(C631,MAPPING!$B$24:$H$27,7,0)</f>
        <v>5508.2615999999998</v>
      </c>
      <c r="S631" s="29">
        <f>VLOOKUP(H631,MAPPING!$B$3:$D$12,3,0)</f>
        <v>1100</v>
      </c>
      <c r="T631" s="67">
        <f t="shared" si="149"/>
        <v>0</v>
      </c>
      <c r="U631" s="75">
        <v>0</v>
      </c>
      <c r="V631" s="29">
        <f>(J631*VLOOKUP(M631/J631,MAPPING!$B$15:$C$22,2,10))</f>
        <v>0</v>
      </c>
      <c r="W631" s="100">
        <v>0</v>
      </c>
      <c r="X631" s="68">
        <f>IFERROR(IF($M631&lt;6.000001,0,VLOOKUP($M631,할증료!$B:$C,2,1)),0)</f>
        <v>0</v>
      </c>
      <c r="Y631" s="67">
        <v>0</v>
      </c>
      <c r="Z631" s="29">
        <f t="shared" si="148"/>
        <v>13508.2616</v>
      </c>
      <c r="AB631" s="1" t="s">
        <v>3347</v>
      </c>
      <c r="AC631" s="1" t="s">
        <v>131</v>
      </c>
      <c r="AD631" s="1" t="s">
        <v>3348</v>
      </c>
      <c r="AE631" s="1" t="s">
        <v>3581</v>
      </c>
      <c r="AF631" s="1" t="s">
        <v>3582</v>
      </c>
      <c r="AG631" s="1" t="s">
        <v>3583</v>
      </c>
      <c r="AH631" s="1">
        <v>14508</v>
      </c>
      <c r="AI631" s="1" t="s">
        <v>47</v>
      </c>
      <c r="AJ631" s="20">
        <v>1</v>
      </c>
      <c r="AK631" s="21">
        <v>0.5</v>
      </c>
      <c r="AL631" s="21">
        <v>0.5</v>
      </c>
      <c r="AM631" s="21">
        <v>0.5</v>
      </c>
      <c r="AN631" s="1" t="s">
        <v>54</v>
      </c>
      <c r="AO631" s="21">
        <v>43.68</v>
      </c>
      <c r="AP631" s="1" t="s">
        <v>49</v>
      </c>
      <c r="AQ631" s="1" t="s">
        <v>49</v>
      </c>
      <c r="AR631" s="1" t="s">
        <v>49</v>
      </c>
      <c r="AS631" s="1" t="s">
        <v>49</v>
      </c>
      <c r="AT631" s="1" t="s">
        <v>49</v>
      </c>
      <c r="AU631" s="1" t="s">
        <v>133</v>
      </c>
      <c r="AV631" s="1" t="s">
        <v>134</v>
      </c>
      <c r="AW631" s="1" t="s">
        <v>3367</v>
      </c>
      <c r="AX631" s="1" t="s">
        <v>47</v>
      </c>
      <c r="AY631" s="1" t="s">
        <v>50</v>
      </c>
      <c r="AZ631" s="1" t="s">
        <v>3584</v>
      </c>
      <c r="BA631" s="1" t="s">
        <v>3585</v>
      </c>
      <c r="BB631" s="1" t="s">
        <v>3585</v>
      </c>
      <c r="BC631" s="1" t="s">
        <v>3354</v>
      </c>
      <c r="BD631" s="1" t="s">
        <v>3355</v>
      </c>
      <c r="BE631" s="1" t="s">
        <v>135</v>
      </c>
      <c r="BF631" s="1" t="s">
        <v>52</v>
      </c>
      <c r="BG631" s="1" t="s">
        <v>53</v>
      </c>
      <c r="BH631" s="1" t="s">
        <v>47</v>
      </c>
      <c r="BI631" s="1" t="s">
        <v>159</v>
      </c>
    </row>
    <row r="632" spans="2:61" x14ac:dyDescent="0.25">
      <c r="B632" s="16">
        <f t="shared" si="150"/>
        <v>628</v>
      </c>
      <c r="C632" s="16" t="str">
        <f t="shared" si="151"/>
        <v>FRA</v>
      </c>
      <c r="D632" s="16" t="str">
        <f t="shared" si="152"/>
        <v>2025-08-24</v>
      </c>
      <c r="E632" s="16" t="str">
        <f t="shared" si="153"/>
        <v>99431947764</v>
      </c>
      <c r="F632" s="16" t="str">
        <f t="shared" si="154"/>
        <v>PDE026649342</v>
      </c>
      <c r="G632" s="16" t="str">
        <f t="shared" si="155"/>
        <v>나지선</v>
      </c>
      <c r="H632" s="16" t="str">
        <f t="shared" si="146"/>
        <v>일반(목록배제,Normal-Manifest Exception)</v>
      </c>
      <c r="I632" s="16">
        <f t="shared" si="156"/>
        <v>21.84</v>
      </c>
      <c r="J632" s="16">
        <f t="shared" si="157"/>
        <v>1</v>
      </c>
      <c r="K632" s="43">
        <f t="shared" si="158"/>
        <v>0.5</v>
      </c>
      <c r="L632" s="43">
        <f t="shared" si="159"/>
        <v>0.5</v>
      </c>
      <c r="M632" s="43">
        <f t="shared" si="159"/>
        <v>0.5</v>
      </c>
      <c r="N632" s="43">
        <f t="shared" si="147"/>
        <v>0.5</v>
      </c>
      <c r="O632" s="23" t="str">
        <f t="shared" si="160"/>
        <v>PDE026649342</v>
      </c>
      <c r="P632" s="51">
        <f>VLOOKUP(C632,MAPPING!$B$24:$G$27,2,0)+(N632-0.5)/0.5*VLOOKUP(C632,MAPPING!$B$24:$G$27,4,0)</f>
        <v>6900</v>
      </c>
      <c r="Q632" s="72">
        <f>VLOOKUP(C632,MAPPING!$B$24:$G$27,6,0)</f>
        <v>3.401757367653961</v>
      </c>
      <c r="R632" s="105">
        <f>Q632*VLOOKUP(C632,MAPPING!$B$24:$H$27,7,0)</f>
        <v>5508.2615999999998</v>
      </c>
      <c r="S632" s="29">
        <f>VLOOKUP(H632,MAPPING!$B$3:$D$12,3,0)</f>
        <v>1100</v>
      </c>
      <c r="T632" s="67">
        <f t="shared" si="149"/>
        <v>0</v>
      </c>
      <c r="U632" s="75">
        <v>0</v>
      </c>
      <c r="V632" s="29">
        <f>(J632*VLOOKUP(M632/J632,MAPPING!$B$15:$C$22,2,10))</f>
        <v>0</v>
      </c>
      <c r="W632" s="100">
        <v>0</v>
      </c>
      <c r="X632" s="68">
        <f>IFERROR(IF($M632&lt;6.000001,0,VLOOKUP($M632,할증료!$B:$C,2,1)),0)</f>
        <v>0</v>
      </c>
      <c r="Y632" s="67">
        <v>0</v>
      </c>
      <c r="Z632" s="29">
        <f t="shared" si="148"/>
        <v>13508.2616</v>
      </c>
      <c r="AB632" s="1" t="s">
        <v>3347</v>
      </c>
      <c r="AC632" s="1" t="s">
        <v>131</v>
      </c>
      <c r="AD632" s="1" t="s">
        <v>3348</v>
      </c>
      <c r="AE632" s="1" t="s">
        <v>3586</v>
      </c>
      <c r="AF632" s="1" t="s">
        <v>3587</v>
      </c>
      <c r="AG632" s="1" t="s">
        <v>3588</v>
      </c>
      <c r="AH632" s="1">
        <v>5710</v>
      </c>
      <c r="AI632" s="1" t="s">
        <v>47</v>
      </c>
      <c r="AJ632" s="20">
        <v>1</v>
      </c>
      <c r="AK632" s="21">
        <v>0.5</v>
      </c>
      <c r="AL632" s="21">
        <v>0.5</v>
      </c>
      <c r="AM632" s="21">
        <v>0.5</v>
      </c>
      <c r="AN632" s="1" t="s">
        <v>54</v>
      </c>
      <c r="AO632" s="21">
        <v>21.84</v>
      </c>
      <c r="AP632" s="1" t="s">
        <v>49</v>
      </c>
      <c r="AQ632" s="1" t="s">
        <v>49</v>
      </c>
      <c r="AR632" s="1" t="s">
        <v>49</v>
      </c>
      <c r="AS632" s="1" t="s">
        <v>49</v>
      </c>
      <c r="AT632" s="1" t="s">
        <v>49</v>
      </c>
      <c r="AU632" s="1" t="s">
        <v>133</v>
      </c>
      <c r="AV632" s="1" t="s">
        <v>134</v>
      </c>
      <c r="AW632" s="1" t="s">
        <v>3367</v>
      </c>
      <c r="AX632" s="1" t="s">
        <v>47</v>
      </c>
      <c r="AY632" s="1" t="s">
        <v>50</v>
      </c>
      <c r="AZ632" s="1" t="s">
        <v>3589</v>
      </c>
      <c r="BA632" s="1" t="s">
        <v>3590</v>
      </c>
      <c r="BB632" s="1" t="s">
        <v>3590</v>
      </c>
      <c r="BC632" s="1" t="s">
        <v>3354</v>
      </c>
      <c r="BD632" s="1" t="s">
        <v>3355</v>
      </c>
      <c r="BE632" s="1" t="s">
        <v>135</v>
      </c>
      <c r="BF632" s="1" t="s">
        <v>52</v>
      </c>
      <c r="BG632" s="1" t="s">
        <v>53</v>
      </c>
      <c r="BH632" s="1" t="s">
        <v>47</v>
      </c>
      <c r="BI632" s="1" t="s">
        <v>159</v>
      </c>
    </row>
    <row r="633" spans="2:61" x14ac:dyDescent="0.25">
      <c r="B633" s="16">
        <f t="shared" si="150"/>
        <v>629</v>
      </c>
      <c r="C633" s="16" t="str">
        <f t="shared" si="151"/>
        <v>FRA</v>
      </c>
      <c r="D633" s="16" t="str">
        <f t="shared" si="152"/>
        <v>2025-08-24</v>
      </c>
      <c r="E633" s="16" t="str">
        <f t="shared" si="153"/>
        <v>99431947764</v>
      </c>
      <c r="F633" s="16" t="str">
        <f t="shared" si="154"/>
        <v>PDE026649341</v>
      </c>
      <c r="G633" s="16" t="str">
        <f t="shared" si="155"/>
        <v>이나리</v>
      </c>
      <c r="H633" s="16" t="str">
        <f t="shared" si="146"/>
        <v>일반(목록배제,Normal-Manifest Exception)</v>
      </c>
      <c r="I633" s="16">
        <f t="shared" si="156"/>
        <v>21.84</v>
      </c>
      <c r="J633" s="16">
        <f t="shared" si="157"/>
        <v>1</v>
      </c>
      <c r="K633" s="43">
        <f t="shared" si="158"/>
        <v>0.5</v>
      </c>
      <c r="L633" s="43">
        <f t="shared" si="159"/>
        <v>0.5</v>
      </c>
      <c r="M633" s="43">
        <f t="shared" si="159"/>
        <v>0.5</v>
      </c>
      <c r="N633" s="43">
        <f t="shared" si="147"/>
        <v>0.5</v>
      </c>
      <c r="O633" s="23" t="str">
        <f t="shared" si="160"/>
        <v>PDE026649341</v>
      </c>
      <c r="P633" s="51">
        <f>VLOOKUP(C633,MAPPING!$B$24:$G$27,2,0)+(N633-0.5)/0.5*VLOOKUP(C633,MAPPING!$B$24:$G$27,4,0)</f>
        <v>6900</v>
      </c>
      <c r="Q633" s="72">
        <f>VLOOKUP(C633,MAPPING!$B$24:$G$27,6,0)</f>
        <v>3.401757367653961</v>
      </c>
      <c r="R633" s="105">
        <f>Q633*VLOOKUP(C633,MAPPING!$B$24:$H$27,7,0)</f>
        <v>5508.2615999999998</v>
      </c>
      <c r="S633" s="29">
        <f>VLOOKUP(H633,MAPPING!$B$3:$D$12,3,0)</f>
        <v>1100</v>
      </c>
      <c r="T633" s="67">
        <f t="shared" si="149"/>
        <v>0</v>
      </c>
      <c r="U633" s="75">
        <v>0</v>
      </c>
      <c r="V633" s="29">
        <f>(J633*VLOOKUP(M633/J633,MAPPING!$B$15:$C$22,2,10))</f>
        <v>0</v>
      </c>
      <c r="W633" s="100">
        <v>0</v>
      </c>
      <c r="X633" s="68">
        <f>IFERROR(IF($M633&lt;6.000001,0,VLOOKUP($M633,할증료!$B:$C,2,1)),0)</f>
        <v>0</v>
      </c>
      <c r="Y633" s="67">
        <v>0</v>
      </c>
      <c r="Z633" s="29">
        <f t="shared" si="148"/>
        <v>13508.2616</v>
      </c>
      <c r="AB633" s="1" t="s">
        <v>3347</v>
      </c>
      <c r="AC633" s="1" t="s">
        <v>131</v>
      </c>
      <c r="AD633" s="1" t="s">
        <v>3348</v>
      </c>
      <c r="AE633" s="1" t="s">
        <v>3591</v>
      </c>
      <c r="AF633" s="1" t="s">
        <v>3592</v>
      </c>
      <c r="AG633" s="1" t="s">
        <v>3593</v>
      </c>
      <c r="AH633" s="1">
        <v>31462</v>
      </c>
      <c r="AI633" s="1" t="s">
        <v>47</v>
      </c>
      <c r="AJ633" s="20">
        <v>1</v>
      </c>
      <c r="AK633" s="21">
        <v>0.5</v>
      </c>
      <c r="AL633" s="21">
        <v>0.5</v>
      </c>
      <c r="AM633" s="21">
        <v>0.5</v>
      </c>
      <c r="AN633" s="1" t="s">
        <v>54</v>
      </c>
      <c r="AO633" s="21">
        <v>21.84</v>
      </c>
      <c r="AP633" s="1" t="s">
        <v>49</v>
      </c>
      <c r="AQ633" s="1" t="s">
        <v>49</v>
      </c>
      <c r="AR633" s="1" t="s">
        <v>49</v>
      </c>
      <c r="AS633" s="1" t="s">
        <v>49</v>
      </c>
      <c r="AT633" s="1" t="s">
        <v>49</v>
      </c>
      <c r="AU633" s="1" t="s">
        <v>133</v>
      </c>
      <c r="AV633" s="1" t="s">
        <v>134</v>
      </c>
      <c r="AW633" s="1" t="s">
        <v>3367</v>
      </c>
      <c r="AX633" s="1" t="s">
        <v>47</v>
      </c>
      <c r="AY633" s="1" t="s">
        <v>50</v>
      </c>
      <c r="AZ633" s="1" t="s">
        <v>3594</v>
      </c>
      <c r="BA633" s="1" t="s">
        <v>3595</v>
      </c>
      <c r="BB633" s="1" t="s">
        <v>3595</v>
      </c>
      <c r="BC633" s="1" t="s">
        <v>3354</v>
      </c>
      <c r="BD633" s="1" t="s">
        <v>3355</v>
      </c>
      <c r="BE633" s="1" t="s">
        <v>135</v>
      </c>
      <c r="BF633" s="1" t="s">
        <v>52</v>
      </c>
      <c r="BG633" s="1" t="s">
        <v>53</v>
      </c>
      <c r="BH633" s="1" t="s">
        <v>47</v>
      </c>
      <c r="BI633" s="1" t="s">
        <v>159</v>
      </c>
    </row>
    <row r="634" spans="2:61" x14ac:dyDescent="0.25">
      <c r="B634" s="16">
        <f t="shared" si="150"/>
        <v>630</v>
      </c>
      <c r="C634" s="16" t="str">
        <f t="shared" si="151"/>
        <v>FRA</v>
      </c>
      <c r="D634" s="16" t="str">
        <f t="shared" si="152"/>
        <v>2025-08-24</v>
      </c>
      <c r="E634" s="16" t="str">
        <f t="shared" si="153"/>
        <v>99431947764</v>
      </c>
      <c r="F634" s="16" t="str">
        <f t="shared" si="154"/>
        <v>PDE026649340</v>
      </c>
      <c r="G634" s="16" t="str">
        <f t="shared" si="155"/>
        <v>서공범</v>
      </c>
      <c r="H634" s="16" t="str">
        <f t="shared" si="146"/>
        <v>일반(목록배제,Normal-Manifest Exception)</v>
      </c>
      <c r="I634" s="16">
        <f t="shared" si="156"/>
        <v>21.84</v>
      </c>
      <c r="J634" s="16">
        <f t="shared" si="157"/>
        <v>1</v>
      </c>
      <c r="K634" s="43">
        <f t="shared" si="158"/>
        <v>0.5</v>
      </c>
      <c r="L634" s="43">
        <f t="shared" si="159"/>
        <v>0.5</v>
      </c>
      <c r="M634" s="43">
        <f t="shared" si="159"/>
        <v>0.5</v>
      </c>
      <c r="N634" s="43">
        <f t="shared" si="147"/>
        <v>0.5</v>
      </c>
      <c r="O634" s="23" t="str">
        <f t="shared" si="160"/>
        <v>PDE026649340</v>
      </c>
      <c r="P634" s="51">
        <f>VLOOKUP(C634,MAPPING!$B$24:$G$27,2,0)+(N634-0.5)/0.5*VLOOKUP(C634,MAPPING!$B$24:$G$27,4,0)</f>
        <v>6900</v>
      </c>
      <c r="Q634" s="72">
        <f>VLOOKUP(C634,MAPPING!$B$24:$G$27,6,0)</f>
        <v>3.401757367653961</v>
      </c>
      <c r="R634" s="105">
        <f>Q634*VLOOKUP(C634,MAPPING!$B$24:$H$27,7,0)</f>
        <v>5508.2615999999998</v>
      </c>
      <c r="S634" s="29">
        <f>VLOOKUP(H634,MAPPING!$B$3:$D$12,3,0)</f>
        <v>1100</v>
      </c>
      <c r="T634" s="67">
        <f t="shared" si="149"/>
        <v>0</v>
      </c>
      <c r="U634" s="75">
        <v>0</v>
      </c>
      <c r="V634" s="29">
        <f>(J634*VLOOKUP(M634/J634,MAPPING!$B$15:$C$22,2,10))</f>
        <v>0</v>
      </c>
      <c r="W634" s="100">
        <v>0</v>
      </c>
      <c r="X634" s="68">
        <f>IFERROR(IF($M634&lt;6.000001,0,VLOOKUP($M634,할증료!$B:$C,2,1)),0)</f>
        <v>0</v>
      </c>
      <c r="Y634" s="67">
        <v>0</v>
      </c>
      <c r="Z634" s="29">
        <f t="shared" si="148"/>
        <v>13508.2616</v>
      </c>
      <c r="AB634" s="1" t="s">
        <v>3347</v>
      </c>
      <c r="AC634" s="1" t="s">
        <v>131</v>
      </c>
      <c r="AD634" s="1" t="s">
        <v>3348</v>
      </c>
      <c r="AE634" s="1" t="s">
        <v>3596</v>
      </c>
      <c r="AF634" s="1" t="s">
        <v>3597</v>
      </c>
      <c r="AG634" s="1" t="s">
        <v>3598</v>
      </c>
      <c r="AH634" s="1">
        <v>39517</v>
      </c>
      <c r="AI634" s="1" t="s">
        <v>47</v>
      </c>
      <c r="AJ634" s="20">
        <v>1</v>
      </c>
      <c r="AK634" s="21">
        <v>0.5</v>
      </c>
      <c r="AL634" s="21">
        <v>0.5</v>
      </c>
      <c r="AM634" s="21">
        <v>0.5</v>
      </c>
      <c r="AN634" s="1" t="s">
        <v>54</v>
      </c>
      <c r="AO634" s="21">
        <v>21.84</v>
      </c>
      <c r="AP634" s="1" t="s">
        <v>49</v>
      </c>
      <c r="AQ634" s="1" t="s">
        <v>49</v>
      </c>
      <c r="AR634" s="1" t="s">
        <v>49</v>
      </c>
      <c r="AS634" s="1" t="s">
        <v>49</v>
      </c>
      <c r="AT634" s="1" t="s">
        <v>49</v>
      </c>
      <c r="AU634" s="1" t="s">
        <v>133</v>
      </c>
      <c r="AV634" s="1" t="s">
        <v>134</v>
      </c>
      <c r="AW634" s="1" t="s">
        <v>3367</v>
      </c>
      <c r="AX634" s="1" t="s">
        <v>47</v>
      </c>
      <c r="AY634" s="1" t="s">
        <v>50</v>
      </c>
      <c r="AZ634" s="1" t="s">
        <v>3599</v>
      </c>
      <c r="BA634" s="1" t="s">
        <v>3600</v>
      </c>
      <c r="BB634" s="1" t="s">
        <v>3600</v>
      </c>
      <c r="BC634" s="1" t="s">
        <v>3354</v>
      </c>
      <c r="BD634" s="1" t="s">
        <v>3355</v>
      </c>
      <c r="BE634" s="1" t="s">
        <v>135</v>
      </c>
      <c r="BF634" s="1" t="s">
        <v>52</v>
      </c>
      <c r="BG634" s="1" t="s">
        <v>53</v>
      </c>
      <c r="BH634" s="1" t="s">
        <v>47</v>
      </c>
      <c r="BI634" s="1" t="s">
        <v>159</v>
      </c>
    </row>
    <row r="635" spans="2:61" x14ac:dyDescent="0.25">
      <c r="B635" s="16">
        <f t="shared" si="150"/>
        <v>631</v>
      </c>
      <c r="C635" s="16" t="str">
        <f t="shared" ref="C635:C698" si="161">AC635</f>
        <v>LHR</v>
      </c>
      <c r="D635" s="16" t="str">
        <f t="shared" ref="D635:D698" si="162">AB635</f>
        <v>2025-08-24</v>
      </c>
      <c r="E635" s="16" t="str">
        <f t="shared" ref="E635:E698" si="163">AD635</f>
        <v>99431913814</v>
      </c>
      <c r="F635" s="16" t="str">
        <f t="shared" ref="F635:F698" si="164">AE635</f>
        <v>PGB026518484</v>
      </c>
      <c r="G635" s="16" t="str">
        <f t="shared" ref="G635:G698" si="165">AF635</f>
        <v>김지희</v>
      </c>
      <c r="H635" s="16" t="str">
        <f t="shared" ref="H635:H698" si="166">AN635</f>
        <v>목록(Manifest)</v>
      </c>
      <c r="I635" s="16">
        <f t="shared" ref="I635:I698" si="167">AO635</f>
        <v>101.13</v>
      </c>
      <c r="J635" s="16">
        <f t="shared" ref="J635:J698" si="168">AJ635</f>
        <v>1</v>
      </c>
      <c r="K635" s="43">
        <f t="shared" ref="K635:K698" si="169">AK635</f>
        <v>0.49</v>
      </c>
      <c r="L635" s="43">
        <f t="shared" ref="L635:L698" si="170">AL635</f>
        <v>0.7</v>
      </c>
      <c r="M635" s="43">
        <f t="shared" ref="M635:M698" si="171">AM635</f>
        <v>0.7</v>
      </c>
      <c r="N635" s="43">
        <f t="shared" ref="N635:N698" si="172">CEILING(M635,0.5)</f>
        <v>1</v>
      </c>
      <c r="O635" s="23" t="str">
        <f t="shared" ref="O635:O698" si="173">AE635</f>
        <v>PGB026518484</v>
      </c>
      <c r="P635" s="51">
        <f>VLOOKUP(C635,MAPPING!$B$24:$G$27,2,0)+(N635-0.5)/0.5*VLOOKUP(C635,MAPPING!$B$24:$G$27,4,0)</f>
        <v>9710</v>
      </c>
      <c r="Q635" s="72">
        <f>VLOOKUP(C635,MAPPING!$B$24:$G$27,6,0)</f>
        <v>4.0719439987913404</v>
      </c>
      <c r="R635" s="105">
        <f>Q635*VLOOKUP(C635,MAPPING!$B$24:$H$27,7,0)</f>
        <v>5659.8799999999992</v>
      </c>
      <c r="S635" s="29">
        <f>VLOOKUP(H635,MAPPING!$B$3:$D$12,3,0)</f>
        <v>0</v>
      </c>
      <c r="T635" s="67">
        <f t="shared" si="149"/>
        <v>0</v>
      </c>
      <c r="U635" s="75">
        <v>0</v>
      </c>
      <c r="V635" s="29">
        <f>(J635*VLOOKUP(M635/J635,MAPPING!$B$15:$C$22,2,10))</f>
        <v>0</v>
      </c>
      <c r="W635" s="100">
        <v>0</v>
      </c>
      <c r="X635" s="68">
        <f>IFERROR(IF($M635&lt;6.000001,0,VLOOKUP($M635,할증료!$B:$C,2,1)),0)</f>
        <v>0</v>
      </c>
      <c r="Y635" s="67">
        <v>0</v>
      </c>
      <c r="Z635" s="29">
        <f t="shared" ref="Z635:Z698" si="174">SUM(R635:Y635)+P635</f>
        <v>15369.88</v>
      </c>
      <c r="AB635" s="1" t="s">
        <v>3347</v>
      </c>
      <c r="AC635" s="1" t="s">
        <v>137</v>
      </c>
      <c r="AD635" s="1" t="s">
        <v>3527</v>
      </c>
      <c r="AE635" s="1" t="s">
        <v>3601</v>
      </c>
      <c r="AF635" s="1" t="s">
        <v>3602</v>
      </c>
      <c r="AG635" s="1" t="s">
        <v>3603</v>
      </c>
      <c r="AH635" s="1">
        <v>4204</v>
      </c>
      <c r="AI635" s="1" t="s">
        <v>47</v>
      </c>
      <c r="AJ635" s="20">
        <v>1</v>
      </c>
      <c r="AK635" s="21">
        <v>0.49</v>
      </c>
      <c r="AL635" s="21">
        <v>0.7</v>
      </c>
      <c r="AM635" s="21">
        <v>0.7</v>
      </c>
      <c r="AN635" s="1" t="s">
        <v>48</v>
      </c>
      <c r="AO635" s="21">
        <v>101.13</v>
      </c>
      <c r="AP635" s="1" t="s">
        <v>49</v>
      </c>
      <c r="AQ635" s="1" t="s">
        <v>49</v>
      </c>
      <c r="AR635" s="1" t="s">
        <v>49</v>
      </c>
      <c r="AS635" s="1" t="s">
        <v>49</v>
      </c>
      <c r="AT635" s="1" t="s">
        <v>49</v>
      </c>
      <c r="AU635" s="1" t="s">
        <v>138</v>
      </c>
      <c r="AV635" s="1" t="s">
        <v>139</v>
      </c>
      <c r="AW635" s="1" t="s">
        <v>3604</v>
      </c>
      <c r="AX635" s="1" t="s">
        <v>47</v>
      </c>
      <c r="AY635" s="1" t="s">
        <v>50</v>
      </c>
      <c r="AZ635" s="1" t="s">
        <v>3605</v>
      </c>
      <c r="BA635" s="1" t="s">
        <v>3606</v>
      </c>
      <c r="BB635" s="1" t="s">
        <v>3606</v>
      </c>
      <c r="BC635" s="1" t="s">
        <v>140</v>
      </c>
      <c r="BD635" s="1" t="s">
        <v>51</v>
      </c>
      <c r="BE635" s="1" t="s">
        <v>179</v>
      </c>
      <c r="BF635" s="1" t="s">
        <v>52</v>
      </c>
      <c r="BG635" s="1" t="s">
        <v>53</v>
      </c>
      <c r="BH635" s="1" t="s">
        <v>47</v>
      </c>
      <c r="BI635" s="1" t="s">
        <v>159</v>
      </c>
    </row>
    <row r="636" spans="2:61" x14ac:dyDescent="0.25">
      <c r="B636" s="16">
        <f t="shared" si="150"/>
        <v>632</v>
      </c>
      <c r="C636" s="16" t="str">
        <f t="shared" si="161"/>
        <v>LHR</v>
      </c>
      <c r="D636" s="16" t="str">
        <f t="shared" si="162"/>
        <v>2025-08-24</v>
      </c>
      <c r="E636" s="16" t="str">
        <f t="shared" si="163"/>
        <v>99431913814</v>
      </c>
      <c r="F636" s="16" t="str">
        <f t="shared" si="164"/>
        <v>PGB026518483</v>
      </c>
      <c r="G636" s="16" t="str">
        <f t="shared" si="165"/>
        <v>전정규</v>
      </c>
      <c r="H636" s="16" t="str">
        <f t="shared" si="166"/>
        <v>간이(Simple)</v>
      </c>
      <c r="I636" s="16">
        <f t="shared" si="167"/>
        <v>256.18</v>
      </c>
      <c r="J636" s="16">
        <f t="shared" si="168"/>
        <v>1</v>
      </c>
      <c r="K636" s="43">
        <f t="shared" si="169"/>
        <v>0.33</v>
      </c>
      <c r="L636" s="43">
        <f t="shared" si="170"/>
        <v>0.4</v>
      </c>
      <c r="M636" s="43">
        <f t="shared" si="171"/>
        <v>0.4</v>
      </c>
      <c r="N636" s="43">
        <f t="shared" si="172"/>
        <v>0.5</v>
      </c>
      <c r="O636" s="23" t="str">
        <f t="shared" si="173"/>
        <v>PGB026518483</v>
      </c>
      <c r="P636" s="51">
        <f>VLOOKUP(C636,MAPPING!$B$24:$G$27,2,0)+(N636-0.5)/0.5*VLOOKUP(C636,MAPPING!$B$24:$G$27,4,0)</f>
        <v>7260</v>
      </c>
      <c r="Q636" s="72">
        <f>VLOOKUP(C636,MAPPING!$B$24:$G$27,6,0)</f>
        <v>4.0719439987913404</v>
      </c>
      <c r="R636" s="105">
        <f>Q636*VLOOKUP(C636,MAPPING!$B$24:$H$27,7,0)</f>
        <v>5659.8799999999992</v>
      </c>
      <c r="S636" s="29">
        <f>VLOOKUP(H636,MAPPING!$B$3:$D$12,3,0)</f>
        <v>1100</v>
      </c>
      <c r="T636" s="67">
        <f t="shared" si="149"/>
        <v>0</v>
      </c>
      <c r="U636" s="75">
        <v>0</v>
      </c>
      <c r="V636" s="29">
        <f>(J636*VLOOKUP(M636/J636,MAPPING!$B$15:$C$22,2,10))</f>
        <v>0</v>
      </c>
      <c r="W636" s="100">
        <v>0</v>
      </c>
      <c r="X636" s="68">
        <f>IFERROR(IF($M636&lt;6.000001,0,VLOOKUP($M636,할증료!$B:$C,2,1)),0)</f>
        <v>0</v>
      </c>
      <c r="Y636" s="67">
        <v>0</v>
      </c>
      <c r="Z636" s="29">
        <f t="shared" si="174"/>
        <v>14019.88</v>
      </c>
      <c r="AB636" s="1" t="s">
        <v>3347</v>
      </c>
      <c r="AC636" s="1" t="s">
        <v>137</v>
      </c>
      <c r="AD636" s="1" t="s">
        <v>3527</v>
      </c>
      <c r="AE636" s="1" t="s">
        <v>3607</v>
      </c>
      <c r="AF636" s="1" t="s">
        <v>3608</v>
      </c>
      <c r="AG636" s="1" t="s">
        <v>3609</v>
      </c>
      <c r="AH636" s="1">
        <v>28222</v>
      </c>
      <c r="AI636" s="1" t="s">
        <v>47</v>
      </c>
      <c r="AJ636" s="20">
        <v>1</v>
      </c>
      <c r="AK636" s="21">
        <v>0.33</v>
      </c>
      <c r="AL636" s="21">
        <v>0.4</v>
      </c>
      <c r="AM636" s="21">
        <v>0.4</v>
      </c>
      <c r="AN636" s="1" t="s">
        <v>56</v>
      </c>
      <c r="AO636" s="21">
        <v>256.18</v>
      </c>
      <c r="AP636" s="1" t="s">
        <v>49</v>
      </c>
      <c r="AQ636" s="1" t="s">
        <v>49</v>
      </c>
      <c r="AR636" s="1" t="s">
        <v>49</v>
      </c>
      <c r="AS636" s="1" t="s">
        <v>49</v>
      </c>
      <c r="AT636" s="1" t="s">
        <v>49</v>
      </c>
      <c r="AU636" s="1" t="s">
        <v>138</v>
      </c>
      <c r="AV636" s="1" t="s">
        <v>139</v>
      </c>
      <c r="AW636" s="1" t="s">
        <v>3610</v>
      </c>
      <c r="AX636" s="1" t="s">
        <v>47</v>
      </c>
      <c r="AY636" s="1" t="s">
        <v>50</v>
      </c>
      <c r="AZ636" s="1" t="s">
        <v>3611</v>
      </c>
      <c r="BA636" s="1" t="s">
        <v>3612</v>
      </c>
      <c r="BB636" s="1" t="s">
        <v>3612</v>
      </c>
      <c r="BC636" s="1" t="s">
        <v>140</v>
      </c>
      <c r="BD636" s="1" t="s">
        <v>51</v>
      </c>
      <c r="BE636" s="1" t="s">
        <v>179</v>
      </c>
      <c r="BF636" s="1" t="s">
        <v>52</v>
      </c>
      <c r="BG636" s="1" t="s">
        <v>53</v>
      </c>
      <c r="BH636" s="1" t="s">
        <v>47</v>
      </c>
      <c r="BI636" s="1" t="s">
        <v>159</v>
      </c>
    </row>
    <row r="637" spans="2:61" x14ac:dyDescent="0.25">
      <c r="B637" s="16">
        <f t="shared" si="150"/>
        <v>633</v>
      </c>
      <c r="C637" s="16" t="str">
        <f t="shared" si="161"/>
        <v>LHR</v>
      </c>
      <c r="D637" s="16" t="str">
        <f t="shared" si="162"/>
        <v>2025-08-24</v>
      </c>
      <c r="E637" s="16" t="str">
        <f t="shared" si="163"/>
        <v>99431913814</v>
      </c>
      <c r="F637" s="16" t="str">
        <f t="shared" si="164"/>
        <v>PGB026518482</v>
      </c>
      <c r="G637" s="16" t="str">
        <f t="shared" si="165"/>
        <v>이시윤</v>
      </c>
      <c r="H637" s="16" t="str">
        <f t="shared" si="166"/>
        <v>간이(Simple)</v>
      </c>
      <c r="I637" s="16">
        <f t="shared" si="167"/>
        <v>186.09</v>
      </c>
      <c r="J637" s="16">
        <f t="shared" si="168"/>
        <v>1</v>
      </c>
      <c r="K637" s="43">
        <f t="shared" si="169"/>
        <v>1.2</v>
      </c>
      <c r="L637" s="43">
        <f t="shared" si="170"/>
        <v>1.4</v>
      </c>
      <c r="M637" s="43">
        <f t="shared" si="171"/>
        <v>1.4</v>
      </c>
      <c r="N637" s="43">
        <f t="shared" si="172"/>
        <v>1.5</v>
      </c>
      <c r="O637" s="23" t="str">
        <f t="shared" si="173"/>
        <v>PGB026518482</v>
      </c>
      <c r="P637" s="51">
        <f>VLOOKUP(C637,MAPPING!$B$24:$G$27,2,0)+(N637-0.5)/0.5*VLOOKUP(C637,MAPPING!$B$24:$G$27,4,0)</f>
        <v>12160</v>
      </c>
      <c r="Q637" s="72">
        <f>VLOOKUP(C637,MAPPING!$B$24:$G$27,6,0)</f>
        <v>4.0719439987913404</v>
      </c>
      <c r="R637" s="105">
        <f>Q637*VLOOKUP(C637,MAPPING!$B$24:$H$27,7,0)</f>
        <v>5659.8799999999992</v>
      </c>
      <c r="S637" s="29">
        <f>VLOOKUP(H637,MAPPING!$B$3:$D$12,3,0)</f>
        <v>1100</v>
      </c>
      <c r="T637" s="67">
        <f t="shared" si="149"/>
        <v>0</v>
      </c>
      <c r="U637" s="75">
        <v>0</v>
      </c>
      <c r="V637" s="29">
        <f>(J637*VLOOKUP(M637/J637,MAPPING!$B$15:$C$22,2,10))</f>
        <v>0</v>
      </c>
      <c r="W637" s="100">
        <v>0</v>
      </c>
      <c r="X637" s="68">
        <f>IFERROR(IF($M637&lt;6.000001,0,VLOOKUP($M637,할증료!$B:$C,2,1)),0)</f>
        <v>0</v>
      </c>
      <c r="Y637" s="67">
        <v>0</v>
      </c>
      <c r="Z637" s="29">
        <f t="shared" si="174"/>
        <v>18919.879999999997</v>
      </c>
      <c r="AB637" s="1" t="s">
        <v>3347</v>
      </c>
      <c r="AC637" s="1" t="s">
        <v>137</v>
      </c>
      <c r="AD637" s="1" t="s">
        <v>3527</v>
      </c>
      <c r="AE637" s="1" t="s">
        <v>3613</v>
      </c>
      <c r="AF637" s="1" t="s">
        <v>443</v>
      </c>
      <c r="AG637" s="1" t="s">
        <v>444</v>
      </c>
      <c r="AH637" s="1">
        <v>5676</v>
      </c>
      <c r="AI637" s="1" t="s">
        <v>47</v>
      </c>
      <c r="AJ637" s="20">
        <v>1</v>
      </c>
      <c r="AK637" s="21">
        <v>1.2</v>
      </c>
      <c r="AL637" s="21">
        <v>1.4</v>
      </c>
      <c r="AM637" s="21">
        <v>1.4</v>
      </c>
      <c r="AN637" s="1" t="s">
        <v>56</v>
      </c>
      <c r="AO637" s="21">
        <v>186.09</v>
      </c>
      <c r="AP637" s="1" t="s">
        <v>49</v>
      </c>
      <c r="AQ637" s="1" t="s">
        <v>49</v>
      </c>
      <c r="AR637" s="1" t="s">
        <v>49</v>
      </c>
      <c r="AS637" s="1" t="s">
        <v>49</v>
      </c>
      <c r="AT637" s="1" t="s">
        <v>49</v>
      </c>
      <c r="AU637" s="1" t="s">
        <v>138</v>
      </c>
      <c r="AV637" s="1" t="s">
        <v>139</v>
      </c>
      <c r="AW637" s="1" t="s">
        <v>3614</v>
      </c>
      <c r="AX637" s="1" t="s">
        <v>47</v>
      </c>
      <c r="AY637" s="1" t="s">
        <v>50</v>
      </c>
      <c r="AZ637" s="1" t="s">
        <v>3615</v>
      </c>
      <c r="BA637" s="1" t="s">
        <v>3616</v>
      </c>
      <c r="BB637" s="1" t="s">
        <v>3616</v>
      </c>
      <c r="BC637" s="1" t="s">
        <v>140</v>
      </c>
      <c r="BD637" s="1" t="s">
        <v>51</v>
      </c>
      <c r="BE637" s="1" t="s">
        <v>179</v>
      </c>
      <c r="BF637" s="1" t="s">
        <v>52</v>
      </c>
      <c r="BG637" s="1" t="s">
        <v>53</v>
      </c>
      <c r="BH637" s="1" t="s">
        <v>47</v>
      </c>
      <c r="BI637" s="1" t="s">
        <v>159</v>
      </c>
    </row>
    <row r="638" spans="2:61" x14ac:dyDescent="0.25">
      <c r="B638" s="16">
        <f t="shared" si="150"/>
        <v>634</v>
      </c>
      <c r="C638" s="16" t="str">
        <f t="shared" si="161"/>
        <v>LHR</v>
      </c>
      <c r="D638" s="16" t="str">
        <f t="shared" si="162"/>
        <v>2025-08-24</v>
      </c>
      <c r="E638" s="16" t="str">
        <f t="shared" si="163"/>
        <v>99431913814</v>
      </c>
      <c r="F638" s="16" t="str">
        <f t="shared" si="164"/>
        <v>PGB026518480</v>
      </c>
      <c r="G638" s="16" t="str">
        <f t="shared" si="165"/>
        <v>강상현</v>
      </c>
      <c r="H638" s="16" t="str">
        <f t="shared" si="166"/>
        <v>일반(목록배제,Normal-Manifest Exception)</v>
      </c>
      <c r="I638" s="16">
        <f t="shared" si="167"/>
        <v>102.66</v>
      </c>
      <c r="J638" s="16">
        <f t="shared" si="168"/>
        <v>1</v>
      </c>
      <c r="K638" s="43">
        <f t="shared" si="169"/>
        <v>0.19</v>
      </c>
      <c r="L638" s="43">
        <f t="shared" si="170"/>
        <v>0.3</v>
      </c>
      <c r="M638" s="43">
        <f t="shared" si="171"/>
        <v>0.3</v>
      </c>
      <c r="N638" s="43">
        <f t="shared" si="172"/>
        <v>0.5</v>
      </c>
      <c r="O638" s="23" t="str">
        <f t="shared" si="173"/>
        <v>PGB026518480</v>
      </c>
      <c r="P638" s="51">
        <f>VLOOKUP(C638,MAPPING!$B$24:$G$27,2,0)+(N638-0.5)/0.5*VLOOKUP(C638,MAPPING!$B$24:$G$27,4,0)</f>
        <v>7260</v>
      </c>
      <c r="Q638" s="72">
        <f>VLOOKUP(C638,MAPPING!$B$24:$G$27,6,0)</f>
        <v>4.0719439987913404</v>
      </c>
      <c r="R638" s="105">
        <f>Q638*VLOOKUP(C638,MAPPING!$B$24:$H$27,7,0)</f>
        <v>5659.8799999999992</v>
      </c>
      <c r="S638" s="29">
        <f>VLOOKUP(H638,MAPPING!$B$3:$D$12,3,0)</f>
        <v>1100</v>
      </c>
      <c r="T638" s="67">
        <f t="shared" si="149"/>
        <v>0</v>
      </c>
      <c r="U638" s="75">
        <v>0</v>
      </c>
      <c r="V638" s="29">
        <f>(J638*VLOOKUP(M638/J638,MAPPING!$B$15:$C$22,2,10))</f>
        <v>0</v>
      </c>
      <c r="W638" s="100">
        <v>0</v>
      </c>
      <c r="X638" s="68">
        <f>IFERROR(IF($M638&lt;6.000001,0,VLOOKUP($M638,할증료!$B:$C,2,1)),0)</f>
        <v>0</v>
      </c>
      <c r="Y638" s="67">
        <v>0</v>
      </c>
      <c r="Z638" s="29">
        <f t="shared" si="174"/>
        <v>14019.88</v>
      </c>
      <c r="AB638" s="1" t="s">
        <v>3347</v>
      </c>
      <c r="AC638" s="1" t="s">
        <v>137</v>
      </c>
      <c r="AD638" s="1" t="s">
        <v>3527</v>
      </c>
      <c r="AE638" s="1" t="s">
        <v>3617</v>
      </c>
      <c r="AF638" s="1" t="s">
        <v>2617</v>
      </c>
      <c r="AG638" s="1" t="s">
        <v>2618</v>
      </c>
      <c r="AH638" s="1">
        <v>4315</v>
      </c>
      <c r="AI638" s="1" t="s">
        <v>160</v>
      </c>
      <c r="AJ638" s="20">
        <v>1</v>
      </c>
      <c r="AK638" s="21">
        <v>0.19</v>
      </c>
      <c r="AL638" s="21">
        <v>0.3</v>
      </c>
      <c r="AM638" s="21">
        <v>0.3</v>
      </c>
      <c r="AN638" s="1" t="s">
        <v>54</v>
      </c>
      <c r="AO638" s="21">
        <v>102.66</v>
      </c>
      <c r="AP638" s="1" t="s">
        <v>49</v>
      </c>
      <c r="AQ638" s="1" t="s">
        <v>49</v>
      </c>
      <c r="AR638" s="1" t="s">
        <v>49</v>
      </c>
      <c r="AS638" s="1" t="s">
        <v>49</v>
      </c>
      <c r="AT638" s="1" t="s">
        <v>49</v>
      </c>
      <c r="AU638" s="1" t="s">
        <v>138</v>
      </c>
      <c r="AV638" s="1" t="s">
        <v>139</v>
      </c>
      <c r="AW638" s="1" t="s">
        <v>226</v>
      </c>
      <c r="AX638" s="1" t="s">
        <v>47</v>
      </c>
      <c r="AY638" s="1" t="s">
        <v>50</v>
      </c>
      <c r="AZ638" s="1" t="s">
        <v>3618</v>
      </c>
      <c r="BA638" s="1" t="s">
        <v>3619</v>
      </c>
      <c r="BB638" s="1" t="s">
        <v>3619</v>
      </c>
      <c r="BC638" s="1" t="s">
        <v>140</v>
      </c>
      <c r="BD638" s="1" t="s">
        <v>51</v>
      </c>
      <c r="BE638" s="1" t="s">
        <v>179</v>
      </c>
      <c r="BF638" s="1" t="s">
        <v>52</v>
      </c>
      <c r="BG638" s="1" t="s">
        <v>53</v>
      </c>
      <c r="BH638" s="1" t="s">
        <v>47</v>
      </c>
      <c r="BI638" s="1" t="s">
        <v>159</v>
      </c>
    </row>
    <row r="639" spans="2:61" x14ac:dyDescent="0.25">
      <c r="B639" s="16">
        <f t="shared" si="150"/>
        <v>635</v>
      </c>
      <c r="C639" s="16" t="str">
        <f t="shared" si="161"/>
        <v>LHR</v>
      </c>
      <c r="D639" s="16" t="str">
        <f t="shared" si="162"/>
        <v>2025-08-24</v>
      </c>
      <c r="E639" s="16" t="str">
        <f t="shared" si="163"/>
        <v>99431913814</v>
      </c>
      <c r="F639" s="16" t="str">
        <f t="shared" si="164"/>
        <v>PGB026518479</v>
      </c>
      <c r="G639" s="16" t="str">
        <f t="shared" si="165"/>
        <v>성연재</v>
      </c>
      <c r="H639" s="16" t="str">
        <f t="shared" si="166"/>
        <v>목록(Manifest)</v>
      </c>
      <c r="I639" s="16">
        <f t="shared" si="167"/>
        <v>18.88</v>
      </c>
      <c r="J639" s="16">
        <f t="shared" si="168"/>
        <v>1</v>
      </c>
      <c r="K639" s="43">
        <f t="shared" si="169"/>
        <v>1.29</v>
      </c>
      <c r="L639" s="43">
        <f t="shared" si="170"/>
        <v>0.8</v>
      </c>
      <c r="M639" s="43">
        <f t="shared" si="171"/>
        <v>1.3</v>
      </c>
      <c r="N639" s="43">
        <f t="shared" si="172"/>
        <v>1.5</v>
      </c>
      <c r="O639" s="23" t="str">
        <f t="shared" si="173"/>
        <v>PGB026518479</v>
      </c>
      <c r="P639" s="51">
        <f>VLOOKUP(C639,MAPPING!$B$24:$G$27,2,0)+(N639-0.5)/0.5*VLOOKUP(C639,MAPPING!$B$24:$G$27,4,0)</f>
        <v>12160</v>
      </c>
      <c r="Q639" s="72">
        <f>VLOOKUP(C639,MAPPING!$B$24:$G$27,6,0)</f>
        <v>4.0719439987913404</v>
      </c>
      <c r="R639" s="105">
        <f>Q639*VLOOKUP(C639,MAPPING!$B$24:$H$27,7,0)</f>
        <v>5659.8799999999992</v>
      </c>
      <c r="S639" s="29">
        <f>VLOOKUP(H639,MAPPING!$B$3:$D$12,3,0)</f>
        <v>0</v>
      </c>
      <c r="T639" s="67">
        <f t="shared" si="149"/>
        <v>0</v>
      </c>
      <c r="U639" s="75">
        <v>0</v>
      </c>
      <c r="V639" s="29">
        <f>(J639*VLOOKUP(M639/J639,MAPPING!$B$15:$C$22,2,10))</f>
        <v>0</v>
      </c>
      <c r="W639" s="100">
        <v>0</v>
      </c>
      <c r="X639" s="68">
        <f>IFERROR(IF($M639&lt;6.000001,0,VLOOKUP($M639,할증료!$B:$C,2,1)),0)</f>
        <v>0</v>
      </c>
      <c r="Y639" s="67">
        <v>0</v>
      </c>
      <c r="Z639" s="29">
        <f t="shared" si="174"/>
        <v>17819.879999999997</v>
      </c>
      <c r="AB639" s="1" t="s">
        <v>3347</v>
      </c>
      <c r="AC639" s="1" t="s">
        <v>137</v>
      </c>
      <c r="AD639" s="1" t="s">
        <v>3527</v>
      </c>
      <c r="AE639" s="1" t="s">
        <v>3620</v>
      </c>
      <c r="AF639" s="1" t="s">
        <v>218</v>
      </c>
      <c r="AG639" s="1" t="s">
        <v>219</v>
      </c>
      <c r="AH639" s="1">
        <v>50961</v>
      </c>
      <c r="AI639" s="1" t="s">
        <v>47</v>
      </c>
      <c r="AJ639" s="20">
        <v>1</v>
      </c>
      <c r="AK639" s="21">
        <v>1.29</v>
      </c>
      <c r="AL639" s="21">
        <v>0.8</v>
      </c>
      <c r="AM639" s="21">
        <v>1.3</v>
      </c>
      <c r="AN639" s="1" t="s">
        <v>48</v>
      </c>
      <c r="AO639" s="21">
        <v>18.88</v>
      </c>
      <c r="AP639" s="1" t="s">
        <v>49</v>
      </c>
      <c r="AQ639" s="1" t="s">
        <v>49</v>
      </c>
      <c r="AR639" s="1" t="s">
        <v>49</v>
      </c>
      <c r="AS639" s="1" t="s">
        <v>49</v>
      </c>
      <c r="AT639" s="1" t="s">
        <v>49</v>
      </c>
      <c r="AU639" s="1" t="s">
        <v>138</v>
      </c>
      <c r="AV639" s="1" t="s">
        <v>139</v>
      </c>
      <c r="AW639" s="1" t="s">
        <v>3621</v>
      </c>
      <c r="AX639" s="1" t="s">
        <v>47</v>
      </c>
      <c r="AY639" s="1" t="s">
        <v>50</v>
      </c>
      <c r="AZ639" s="1" t="s">
        <v>3622</v>
      </c>
      <c r="BA639" s="1" t="s">
        <v>3623</v>
      </c>
      <c r="BB639" s="1" t="s">
        <v>3623</v>
      </c>
      <c r="BC639" s="1" t="s">
        <v>140</v>
      </c>
      <c r="BD639" s="1" t="s">
        <v>51</v>
      </c>
      <c r="BE639" s="1" t="s">
        <v>179</v>
      </c>
      <c r="BF639" s="1" t="s">
        <v>52</v>
      </c>
      <c r="BG639" s="1" t="s">
        <v>53</v>
      </c>
      <c r="BH639" s="1" t="s">
        <v>47</v>
      </c>
      <c r="BI639" s="1" t="s">
        <v>159</v>
      </c>
    </row>
    <row r="640" spans="2:61" x14ac:dyDescent="0.25">
      <c r="B640" s="16">
        <f t="shared" si="150"/>
        <v>636</v>
      </c>
      <c r="C640" s="16" t="str">
        <f t="shared" si="161"/>
        <v>LHR</v>
      </c>
      <c r="D640" s="16" t="str">
        <f t="shared" si="162"/>
        <v>2025-08-24</v>
      </c>
      <c r="E640" s="16" t="str">
        <f t="shared" si="163"/>
        <v>99431913814</v>
      </c>
      <c r="F640" s="16" t="str">
        <f t="shared" si="164"/>
        <v>PGB026518475</v>
      </c>
      <c r="G640" s="16" t="str">
        <f t="shared" si="165"/>
        <v>최윤하</v>
      </c>
      <c r="H640" s="16" t="str">
        <f t="shared" si="166"/>
        <v>목록(Manifest)</v>
      </c>
      <c r="I640" s="16">
        <f t="shared" si="167"/>
        <v>72.8</v>
      </c>
      <c r="J640" s="16">
        <f t="shared" si="168"/>
        <v>1</v>
      </c>
      <c r="K640" s="43">
        <f t="shared" si="169"/>
        <v>3.43</v>
      </c>
      <c r="L640" s="43">
        <f t="shared" si="170"/>
        <v>1.1000000000000001</v>
      </c>
      <c r="M640" s="43">
        <f t="shared" si="171"/>
        <v>3.5</v>
      </c>
      <c r="N640" s="43">
        <f t="shared" si="172"/>
        <v>3.5</v>
      </c>
      <c r="O640" s="23" t="str">
        <f t="shared" si="173"/>
        <v>PGB026518475</v>
      </c>
      <c r="P640" s="51">
        <f>VLOOKUP(C640,MAPPING!$B$24:$G$27,2,0)+(N640-0.5)/0.5*VLOOKUP(C640,MAPPING!$B$24:$G$27,4,0)</f>
        <v>21960</v>
      </c>
      <c r="Q640" s="72">
        <f>VLOOKUP(C640,MAPPING!$B$24:$G$27,6,0)</f>
        <v>4.0719439987913404</v>
      </c>
      <c r="R640" s="105">
        <f>Q640*VLOOKUP(C640,MAPPING!$B$24:$H$27,7,0)</f>
        <v>5659.8799999999992</v>
      </c>
      <c r="S640" s="29">
        <f>VLOOKUP(H640,MAPPING!$B$3:$D$12,3,0)</f>
        <v>0</v>
      </c>
      <c r="T640" s="67">
        <f t="shared" si="149"/>
        <v>0</v>
      </c>
      <c r="U640" s="75">
        <v>0</v>
      </c>
      <c r="V640" s="29">
        <f>(J640*VLOOKUP(M640/J640,MAPPING!$B$15:$C$22,2,10))</f>
        <v>550</v>
      </c>
      <c r="W640" s="100">
        <v>0</v>
      </c>
      <c r="X640" s="68">
        <f>IFERROR(IF($M640&lt;6.000001,0,VLOOKUP($M640,할증료!$B:$C,2,1)),0)</f>
        <v>0</v>
      </c>
      <c r="Y640" s="67">
        <v>0</v>
      </c>
      <c r="Z640" s="29">
        <f t="shared" si="174"/>
        <v>28169.879999999997</v>
      </c>
      <c r="AB640" s="1" t="s">
        <v>3347</v>
      </c>
      <c r="AC640" s="1" t="s">
        <v>137</v>
      </c>
      <c r="AD640" s="1" t="s">
        <v>3527</v>
      </c>
      <c r="AE640" s="1" t="s">
        <v>3624</v>
      </c>
      <c r="AF640" s="1" t="s">
        <v>3625</v>
      </c>
      <c r="AG640" s="1" t="s">
        <v>3626</v>
      </c>
      <c r="AH640" s="1">
        <v>18379</v>
      </c>
      <c r="AI640" s="1" t="s">
        <v>47</v>
      </c>
      <c r="AJ640" s="20">
        <v>1</v>
      </c>
      <c r="AK640" s="21">
        <v>3.43</v>
      </c>
      <c r="AL640" s="21">
        <v>1.1000000000000001</v>
      </c>
      <c r="AM640" s="21">
        <v>3.5</v>
      </c>
      <c r="AN640" s="1" t="s">
        <v>48</v>
      </c>
      <c r="AO640" s="21">
        <v>72.8</v>
      </c>
      <c r="AP640" s="1" t="s">
        <v>49</v>
      </c>
      <c r="AQ640" s="1" t="s">
        <v>49</v>
      </c>
      <c r="AR640" s="1" t="s">
        <v>49</v>
      </c>
      <c r="AS640" s="1" t="s">
        <v>49</v>
      </c>
      <c r="AT640" s="1" t="s">
        <v>49</v>
      </c>
      <c r="AU640" s="1" t="s">
        <v>138</v>
      </c>
      <c r="AV640" s="1" t="s">
        <v>139</v>
      </c>
      <c r="AW640" s="1" t="s">
        <v>3627</v>
      </c>
      <c r="AX640" s="1" t="s">
        <v>47</v>
      </c>
      <c r="AY640" s="1" t="s">
        <v>50</v>
      </c>
      <c r="AZ640" s="1" t="s">
        <v>3628</v>
      </c>
      <c r="BA640" s="1" t="s">
        <v>3629</v>
      </c>
      <c r="BB640" s="1" t="s">
        <v>3629</v>
      </c>
      <c r="BC640" s="1" t="s">
        <v>140</v>
      </c>
      <c r="BD640" s="1" t="s">
        <v>51</v>
      </c>
      <c r="BE640" s="1" t="s">
        <v>179</v>
      </c>
      <c r="BF640" s="1" t="s">
        <v>52</v>
      </c>
      <c r="BG640" s="1" t="s">
        <v>53</v>
      </c>
      <c r="BH640" s="1" t="s">
        <v>47</v>
      </c>
      <c r="BI640" s="1" t="s">
        <v>159</v>
      </c>
    </row>
    <row r="641" spans="2:61" x14ac:dyDescent="0.25">
      <c r="B641" s="16">
        <f t="shared" si="150"/>
        <v>637</v>
      </c>
      <c r="C641" s="16" t="str">
        <f t="shared" si="161"/>
        <v>LHR</v>
      </c>
      <c r="D641" s="16" t="str">
        <f t="shared" si="162"/>
        <v>2025-08-24</v>
      </c>
      <c r="E641" s="16" t="str">
        <f t="shared" si="163"/>
        <v>99431913814</v>
      </c>
      <c r="F641" s="16" t="str">
        <f t="shared" si="164"/>
        <v>PGB026518474</v>
      </c>
      <c r="G641" s="16" t="str">
        <f t="shared" si="165"/>
        <v>이동건</v>
      </c>
      <c r="H641" s="16" t="str">
        <f t="shared" si="166"/>
        <v>목록(Manifest)</v>
      </c>
      <c r="I641" s="16">
        <f t="shared" si="167"/>
        <v>142.81</v>
      </c>
      <c r="J641" s="16">
        <f t="shared" si="168"/>
        <v>1</v>
      </c>
      <c r="K641" s="43">
        <f t="shared" si="169"/>
        <v>1.1000000000000001</v>
      </c>
      <c r="L641" s="43">
        <f t="shared" si="170"/>
        <v>1</v>
      </c>
      <c r="M641" s="43">
        <f t="shared" si="171"/>
        <v>1.1000000000000001</v>
      </c>
      <c r="N641" s="43">
        <f t="shared" si="172"/>
        <v>1.5</v>
      </c>
      <c r="O641" s="23" t="str">
        <f t="shared" si="173"/>
        <v>PGB026518474</v>
      </c>
      <c r="P641" s="51">
        <f>VLOOKUP(C641,MAPPING!$B$24:$G$27,2,0)+(N641-0.5)/0.5*VLOOKUP(C641,MAPPING!$B$24:$G$27,4,0)</f>
        <v>12160</v>
      </c>
      <c r="Q641" s="72">
        <f>VLOOKUP(C641,MAPPING!$B$24:$G$27,6,0)</f>
        <v>4.0719439987913404</v>
      </c>
      <c r="R641" s="105">
        <f>Q641*VLOOKUP(C641,MAPPING!$B$24:$H$27,7,0)</f>
        <v>5659.8799999999992</v>
      </c>
      <c r="S641" s="29">
        <f>VLOOKUP(H641,MAPPING!$B$3:$D$12,3,0)</f>
        <v>0</v>
      </c>
      <c r="T641" s="67">
        <f t="shared" si="149"/>
        <v>0</v>
      </c>
      <c r="U641" s="75">
        <v>0</v>
      </c>
      <c r="V641" s="29">
        <f>(J641*VLOOKUP(M641/J641,MAPPING!$B$15:$C$22,2,10))</f>
        <v>0</v>
      </c>
      <c r="W641" s="100">
        <v>0</v>
      </c>
      <c r="X641" s="68">
        <f>IFERROR(IF($M641&lt;6.000001,0,VLOOKUP($M641,할증료!$B:$C,2,1)),0)</f>
        <v>0</v>
      </c>
      <c r="Y641" s="67">
        <v>0</v>
      </c>
      <c r="Z641" s="29">
        <f t="shared" si="174"/>
        <v>17819.879999999997</v>
      </c>
      <c r="AB641" s="1" t="s">
        <v>3347</v>
      </c>
      <c r="AC641" s="1" t="s">
        <v>137</v>
      </c>
      <c r="AD641" s="1" t="s">
        <v>3527</v>
      </c>
      <c r="AE641" s="1" t="s">
        <v>3630</v>
      </c>
      <c r="AF641" s="1" t="s">
        <v>271</v>
      </c>
      <c r="AG641" s="1" t="s">
        <v>272</v>
      </c>
      <c r="AH641" s="1">
        <v>3618</v>
      </c>
      <c r="AI641" s="1" t="s">
        <v>47</v>
      </c>
      <c r="AJ641" s="20">
        <v>1</v>
      </c>
      <c r="AK641" s="21">
        <v>1.1000000000000001</v>
      </c>
      <c r="AL641" s="21">
        <v>1</v>
      </c>
      <c r="AM641" s="21">
        <v>1.1000000000000001</v>
      </c>
      <c r="AN641" s="1" t="s">
        <v>48</v>
      </c>
      <c r="AO641" s="21">
        <v>142.81</v>
      </c>
      <c r="AP641" s="1" t="s">
        <v>49</v>
      </c>
      <c r="AQ641" s="1" t="s">
        <v>49</v>
      </c>
      <c r="AR641" s="1" t="s">
        <v>49</v>
      </c>
      <c r="AS641" s="1" t="s">
        <v>49</v>
      </c>
      <c r="AT641" s="1" t="s">
        <v>49</v>
      </c>
      <c r="AU641" s="1" t="s">
        <v>138</v>
      </c>
      <c r="AV641" s="1" t="s">
        <v>139</v>
      </c>
      <c r="AW641" s="1" t="s">
        <v>494</v>
      </c>
      <c r="AX641" s="1" t="s">
        <v>47</v>
      </c>
      <c r="AY641" s="1" t="s">
        <v>50</v>
      </c>
      <c r="AZ641" s="1" t="s">
        <v>3631</v>
      </c>
      <c r="BA641" s="1" t="s">
        <v>3632</v>
      </c>
      <c r="BB641" s="1" t="s">
        <v>3632</v>
      </c>
      <c r="BC641" s="1" t="s">
        <v>140</v>
      </c>
      <c r="BD641" s="1" t="s">
        <v>51</v>
      </c>
      <c r="BE641" s="1" t="s">
        <v>179</v>
      </c>
      <c r="BF641" s="1" t="s">
        <v>52</v>
      </c>
      <c r="BG641" s="1" t="s">
        <v>53</v>
      </c>
      <c r="BH641" s="1" t="s">
        <v>47</v>
      </c>
      <c r="BI641" s="1" t="s">
        <v>159</v>
      </c>
    </row>
    <row r="642" spans="2:61" x14ac:dyDescent="0.25">
      <c r="B642" s="16">
        <f t="shared" si="150"/>
        <v>638</v>
      </c>
      <c r="C642" s="16" t="str">
        <f t="shared" si="161"/>
        <v>LHR</v>
      </c>
      <c r="D642" s="16" t="str">
        <f t="shared" si="162"/>
        <v>2025-08-24</v>
      </c>
      <c r="E642" s="16" t="str">
        <f t="shared" si="163"/>
        <v>99431913814</v>
      </c>
      <c r="F642" s="16" t="str">
        <f t="shared" si="164"/>
        <v>PGB026518470</v>
      </c>
      <c r="G642" s="16" t="str">
        <f t="shared" si="165"/>
        <v>홍성현</v>
      </c>
      <c r="H642" s="16" t="str">
        <f t="shared" si="166"/>
        <v>간이(Simple)</v>
      </c>
      <c r="I642" s="16">
        <f t="shared" si="167"/>
        <v>256.04000000000002</v>
      </c>
      <c r="J642" s="16">
        <f t="shared" si="168"/>
        <v>1</v>
      </c>
      <c r="K642" s="43">
        <f t="shared" si="169"/>
        <v>5.64</v>
      </c>
      <c r="L642" s="43">
        <f t="shared" si="170"/>
        <v>6.1</v>
      </c>
      <c r="M642" s="43">
        <f t="shared" si="171"/>
        <v>6.5</v>
      </c>
      <c r="N642" s="43">
        <f t="shared" si="172"/>
        <v>6.5</v>
      </c>
      <c r="O642" s="23" t="str">
        <f t="shared" si="173"/>
        <v>PGB026518470</v>
      </c>
      <c r="P642" s="51">
        <f>VLOOKUP(C642,MAPPING!$B$24:$G$27,2,0)+(N642-0.5)/0.5*VLOOKUP(C642,MAPPING!$B$24:$G$27,4,0)</f>
        <v>36660</v>
      </c>
      <c r="Q642" s="72">
        <f>VLOOKUP(C642,MAPPING!$B$24:$G$27,6,0)</f>
        <v>4.0719439987913404</v>
      </c>
      <c r="R642" s="105">
        <f>Q642*VLOOKUP(C642,MAPPING!$B$24:$H$27,7,0)</f>
        <v>5659.8799999999992</v>
      </c>
      <c r="S642" s="29">
        <f>VLOOKUP(H642,MAPPING!$B$3:$D$12,3,0)</f>
        <v>1100</v>
      </c>
      <c r="T642" s="67">
        <f t="shared" si="149"/>
        <v>0</v>
      </c>
      <c r="U642" s="75">
        <v>0</v>
      </c>
      <c r="V642" s="29">
        <f>(J642*VLOOKUP(M642/J642,MAPPING!$B$15:$C$22,2,10))</f>
        <v>1200</v>
      </c>
      <c r="W642" s="100">
        <v>0</v>
      </c>
      <c r="X642" s="68">
        <f>IFERROR(IF($M642&lt;6.000001,0,VLOOKUP($M642,할증료!$B:$C,2,1)),0)</f>
        <v>100</v>
      </c>
      <c r="Y642" s="67">
        <v>0</v>
      </c>
      <c r="Z642" s="29">
        <f t="shared" si="174"/>
        <v>44719.88</v>
      </c>
      <c r="AB642" s="1" t="s">
        <v>3347</v>
      </c>
      <c r="AC642" s="1" t="s">
        <v>137</v>
      </c>
      <c r="AD642" s="1" t="s">
        <v>3527</v>
      </c>
      <c r="AE642" s="1" t="s">
        <v>3633</v>
      </c>
      <c r="AF642" s="1" t="s">
        <v>300</v>
      </c>
      <c r="AG642" s="1" t="s">
        <v>301</v>
      </c>
      <c r="AH642" s="1">
        <v>6607</v>
      </c>
      <c r="AI642" s="1" t="s">
        <v>47</v>
      </c>
      <c r="AJ642" s="20">
        <v>1</v>
      </c>
      <c r="AK642" s="21">
        <v>5.64</v>
      </c>
      <c r="AL642" s="21">
        <v>6.1</v>
      </c>
      <c r="AM642" s="21">
        <v>6.5</v>
      </c>
      <c r="AN642" s="1" t="s">
        <v>56</v>
      </c>
      <c r="AO642" s="21">
        <v>256.04000000000002</v>
      </c>
      <c r="AP642" s="1" t="s">
        <v>49</v>
      </c>
      <c r="AQ642" s="1" t="s">
        <v>49</v>
      </c>
      <c r="AR642" s="1" t="s">
        <v>49</v>
      </c>
      <c r="AS642" s="1" t="s">
        <v>49</v>
      </c>
      <c r="AT642" s="1" t="s">
        <v>49</v>
      </c>
      <c r="AU642" s="1" t="s">
        <v>138</v>
      </c>
      <c r="AV642" s="1" t="s">
        <v>139</v>
      </c>
      <c r="AW642" s="1" t="s">
        <v>3634</v>
      </c>
      <c r="AX642" s="1" t="s">
        <v>47</v>
      </c>
      <c r="AY642" s="1" t="s">
        <v>50</v>
      </c>
      <c r="AZ642" s="1" t="s">
        <v>3635</v>
      </c>
      <c r="BA642" s="1" t="s">
        <v>3636</v>
      </c>
      <c r="BB642" s="1" t="s">
        <v>3636</v>
      </c>
      <c r="BC642" s="1" t="s">
        <v>140</v>
      </c>
      <c r="BD642" s="1" t="s">
        <v>51</v>
      </c>
      <c r="BE642" s="1" t="s">
        <v>179</v>
      </c>
      <c r="BF642" s="1" t="s">
        <v>52</v>
      </c>
      <c r="BG642" s="1" t="s">
        <v>53</v>
      </c>
      <c r="BH642" s="1" t="s">
        <v>47</v>
      </c>
      <c r="BI642" s="1" t="s">
        <v>159</v>
      </c>
    </row>
    <row r="643" spans="2:61" x14ac:dyDescent="0.25">
      <c r="B643" s="16">
        <f t="shared" si="150"/>
        <v>639</v>
      </c>
      <c r="C643" s="16" t="str">
        <f t="shared" si="161"/>
        <v>LHR</v>
      </c>
      <c r="D643" s="16" t="str">
        <f t="shared" si="162"/>
        <v>2025-08-24</v>
      </c>
      <c r="E643" s="16" t="str">
        <f t="shared" si="163"/>
        <v>99431913814</v>
      </c>
      <c r="F643" s="16" t="str">
        <f t="shared" si="164"/>
        <v>PGB026518469</v>
      </c>
      <c r="G643" s="16" t="str">
        <f t="shared" si="165"/>
        <v>서승범</v>
      </c>
      <c r="H643" s="16" t="str">
        <f t="shared" si="166"/>
        <v>목록(Manifest)</v>
      </c>
      <c r="I643" s="16">
        <f t="shared" si="167"/>
        <v>114.62</v>
      </c>
      <c r="J643" s="16">
        <f t="shared" si="168"/>
        <v>1</v>
      </c>
      <c r="K643" s="43">
        <f t="shared" si="169"/>
        <v>0.6</v>
      </c>
      <c r="L643" s="43">
        <f t="shared" si="170"/>
        <v>0.5</v>
      </c>
      <c r="M643" s="43">
        <f t="shared" si="171"/>
        <v>0.6</v>
      </c>
      <c r="N643" s="43">
        <f t="shared" si="172"/>
        <v>1</v>
      </c>
      <c r="O643" s="23" t="str">
        <f t="shared" si="173"/>
        <v>PGB026518469</v>
      </c>
      <c r="P643" s="51">
        <f>VLOOKUP(C643,MAPPING!$B$24:$G$27,2,0)+(N643-0.5)/0.5*VLOOKUP(C643,MAPPING!$B$24:$G$27,4,0)</f>
        <v>9710</v>
      </c>
      <c r="Q643" s="72">
        <f>VLOOKUP(C643,MAPPING!$B$24:$G$27,6,0)</f>
        <v>4.0719439987913404</v>
      </c>
      <c r="R643" s="105">
        <f>Q643*VLOOKUP(C643,MAPPING!$B$24:$H$27,7,0)</f>
        <v>5659.8799999999992</v>
      </c>
      <c r="S643" s="29">
        <f>VLOOKUP(H643,MAPPING!$B$3:$D$12,3,0)</f>
        <v>0</v>
      </c>
      <c r="T643" s="67">
        <f t="shared" si="149"/>
        <v>0</v>
      </c>
      <c r="U643" s="75">
        <v>0</v>
      </c>
      <c r="V643" s="29">
        <f>(J643*VLOOKUP(M643/J643,MAPPING!$B$15:$C$22,2,10))</f>
        <v>0</v>
      </c>
      <c r="W643" s="100">
        <v>0</v>
      </c>
      <c r="X643" s="68">
        <f>IFERROR(IF($M643&lt;6.000001,0,VLOOKUP($M643,할증료!$B:$C,2,1)),0)</f>
        <v>0</v>
      </c>
      <c r="Y643" s="67">
        <v>0</v>
      </c>
      <c r="Z643" s="29">
        <f t="shared" si="174"/>
        <v>15369.88</v>
      </c>
      <c r="AB643" s="1" t="s">
        <v>3347</v>
      </c>
      <c r="AC643" s="1" t="s">
        <v>137</v>
      </c>
      <c r="AD643" s="1" t="s">
        <v>3527</v>
      </c>
      <c r="AE643" s="1" t="s">
        <v>3637</v>
      </c>
      <c r="AF643" s="1" t="s">
        <v>478</v>
      </c>
      <c r="AG643" s="1" t="s">
        <v>3638</v>
      </c>
      <c r="AH643" s="1">
        <v>12245</v>
      </c>
      <c r="AI643" s="1" t="s">
        <v>47</v>
      </c>
      <c r="AJ643" s="20">
        <v>1</v>
      </c>
      <c r="AK643" s="21">
        <v>0.6</v>
      </c>
      <c r="AL643" s="21">
        <v>0.5</v>
      </c>
      <c r="AM643" s="21">
        <v>0.6</v>
      </c>
      <c r="AN643" s="1" t="s">
        <v>48</v>
      </c>
      <c r="AO643" s="21">
        <v>114.62</v>
      </c>
      <c r="AP643" s="1" t="s">
        <v>49</v>
      </c>
      <c r="AQ643" s="1" t="s">
        <v>49</v>
      </c>
      <c r="AR643" s="1" t="s">
        <v>49</v>
      </c>
      <c r="AS643" s="1" t="s">
        <v>49</v>
      </c>
      <c r="AT643" s="1" t="s">
        <v>49</v>
      </c>
      <c r="AU643" s="1" t="s">
        <v>138</v>
      </c>
      <c r="AV643" s="1" t="s">
        <v>139</v>
      </c>
      <c r="AW643" s="1" t="s">
        <v>352</v>
      </c>
      <c r="AX643" s="1" t="s">
        <v>47</v>
      </c>
      <c r="AY643" s="1" t="s">
        <v>50</v>
      </c>
      <c r="AZ643" s="1" t="s">
        <v>3639</v>
      </c>
      <c r="BA643" s="1" t="s">
        <v>3640</v>
      </c>
      <c r="BB643" s="1" t="s">
        <v>3640</v>
      </c>
      <c r="BC643" s="1" t="s">
        <v>140</v>
      </c>
      <c r="BD643" s="1" t="s">
        <v>51</v>
      </c>
      <c r="BE643" s="1" t="s">
        <v>179</v>
      </c>
      <c r="BF643" s="1" t="s">
        <v>52</v>
      </c>
      <c r="BG643" s="1" t="s">
        <v>53</v>
      </c>
      <c r="BH643" s="1" t="s">
        <v>47</v>
      </c>
      <c r="BI643" s="1" t="s">
        <v>159</v>
      </c>
    </row>
    <row r="644" spans="2:61" x14ac:dyDescent="0.25">
      <c r="B644" s="16">
        <f t="shared" si="150"/>
        <v>640</v>
      </c>
      <c r="C644" s="16" t="str">
        <f t="shared" si="161"/>
        <v>LHR</v>
      </c>
      <c r="D644" s="16" t="str">
        <f t="shared" si="162"/>
        <v>2025-08-24</v>
      </c>
      <c r="E644" s="16" t="str">
        <f t="shared" si="163"/>
        <v>99431913814</v>
      </c>
      <c r="F644" s="16" t="str">
        <f t="shared" si="164"/>
        <v>PGB026518454</v>
      </c>
      <c r="G644" s="16" t="str">
        <f t="shared" si="165"/>
        <v>김숙현</v>
      </c>
      <c r="H644" s="16" t="str">
        <f t="shared" si="166"/>
        <v>일반(목록배제,Normal-Manifest Exception)</v>
      </c>
      <c r="I644" s="16">
        <f t="shared" si="167"/>
        <v>73.319999999999993</v>
      </c>
      <c r="J644" s="16">
        <f t="shared" si="168"/>
        <v>1</v>
      </c>
      <c r="K644" s="43">
        <f t="shared" si="169"/>
        <v>0.33</v>
      </c>
      <c r="L644" s="43">
        <f t="shared" si="170"/>
        <v>0.4</v>
      </c>
      <c r="M644" s="43">
        <f t="shared" si="171"/>
        <v>0.4</v>
      </c>
      <c r="N644" s="43">
        <f t="shared" si="172"/>
        <v>0.5</v>
      </c>
      <c r="O644" s="23" t="str">
        <f t="shared" si="173"/>
        <v>PGB026518454</v>
      </c>
      <c r="P644" s="51">
        <f>VLOOKUP(C644,MAPPING!$B$24:$G$27,2,0)+(N644-0.5)/0.5*VLOOKUP(C644,MAPPING!$B$24:$G$27,4,0)</f>
        <v>7260</v>
      </c>
      <c r="Q644" s="72">
        <f>VLOOKUP(C644,MAPPING!$B$24:$G$27,6,0)</f>
        <v>4.0719439987913404</v>
      </c>
      <c r="R644" s="105">
        <f>Q644*VLOOKUP(C644,MAPPING!$B$24:$H$27,7,0)</f>
        <v>5659.8799999999992</v>
      </c>
      <c r="S644" s="29">
        <f>VLOOKUP(H644,MAPPING!$B$3:$D$12,3,0)</f>
        <v>1100</v>
      </c>
      <c r="T644" s="67">
        <f t="shared" si="149"/>
        <v>0</v>
      </c>
      <c r="U644" s="75">
        <v>0</v>
      </c>
      <c r="V644" s="29">
        <f>(J644*VLOOKUP(M644/J644,MAPPING!$B$15:$C$22,2,10))</f>
        <v>0</v>
      </c>
      <c r="W644" s="100">
        <v>0</v>
      </c>
      <c r="X644" s="68">
        <f>IFERROR(IF($M644&lt;6.000001,0,VLOOKUP($M644,할증료!$B:$C,2,1)),0)</f>
        <v>0</v>
      </c>
      <c r="Y644" s="67">
        <v>0</v>
      </c>
      <c r="Z644" s="29">
        <f t="shared" si="174"/>
        <v>14019.88</v>
      </c>
      <c r="AB644" s="1" t="s">
        <v>3347</v>
      </c>
      <c r="AC644" s="1" t="s">
        <v>137</v>
      </c>
      <c r="AD644" s="1" t="s">
        <v>3527</v>
      </c>
      <c r="AE644" s="1" t="s">
        <v>3641</v>
      </c>
      <c r="AF644" s="1" t="s">
        <v>3642</v>
      </c>
      <c r="AG644" s="1" t="s">
        <v>3643</v>
      </c>
      <c r="AH644" s="1">
        <v>59720</v>
      </c>
      <c r="AI644" s="1" t="s">
        <v>47</v>
      </c>
      <c r="AJ644" s="20">
        <v>1</v>
      </c>
      <c r="AK644" s="21">
        <v>0.33</v>
      </c>
      <c r="AL644" s="21">
        <v>0.4</v>
      </c>
      <c r="AM644" s="21">
        <v>0.4</v>
      </c>
      <c r="AN644" s="1" t="s">
        <v>54</v>
      </c>
      <c r="AO644" s="21">
        <v>73.319999999999993</v>
      </c>
      <c r="AP644" s="1" t="s">
        <v>49</v>
      </c>
      <c r="AQ644" s="1" t="s">
        <v>49</v>
      </c>
      <c r="AR644" s="1" t="s">
        <v>49</v>
      </c>
      <c r="AS644" s="1" t="s">
        <v>49</v>
      </c>
      <c r="AT644" s="1" t="s">
        <v>49</v>
      </c>
      <c r="AU644" s="1" t="s">
        <v>138</v>
      </c>
      <c r="AV644" s="1" t="s">
        <v>139</v>
      </c>
      <c r="AW644" s="1" t="s">
        <v>3163</v>
      </c>
      <c r="AX644" s="1" t="s">
        <v>47</v>
      </c>
      <c r="AY644" s="1" t="s">
        <v>50</v>
      </c>
      <c r="AZ644" s="1" t="s">
        <v>3644</v>
      </c>
      <c r="BA644" s="1" t="s">
        <v>3645</v>
      </c>
      <c r="BB644" s="1" t="s">
        <v>3645</v>
      </c>
      <c r="BC644" s="1" t="s">
        <v>140</v>
      </c>
      <c r="BD644" s="1" t="s">
        <v>51</v>
      </c>
      <c r="BE644" s="1" t="s">
        <v>179</v>
      </c>
      <c r="BF644" s="1" t="s">
        <v>52</v>
      </c>
      <c r="BG644" s="1" t="s">
        <v>53</v>
      </c>
      <c r="BH644" s="1" t="s">
        <v>47</v>
      </c>
      <c r="BI644" s="1" t="s">
        <v>159</v>
      </c>
    </row>
    <row r="645" spans="2:61" x14ac:dyDescent="0.25">
      <c r="B645" s="16">
        <f t="shared" si="150"/>
        <v>641</v>
      </c>
      <c r="C645" s="16" t="str">
        <f t="shared" si="161"/>
        <v>FRA</v>
      </c>
      <c r="D645" s="16" t="str">
        <f t="shared" si="162"/>
        <v>2025-08-24</v>
      </c>
      <c r="E645" s="16" t="str">
        <f t="shared" si="163"/>
        <v>99431947764</v>
      </c>
      <c r="F645" s="16" t="str">
        <f t="shared" si="164"/>
        <v>PDE026649339</v>
      </c>
      <c r="G645" s="16" t="str">
        <f t="shared" si="165"/>
        <v>최종숙</v>
      </c>
      <c r="H645" s="16" t="str">
        <f t="shared" si="166"/>
        <v>일반(목록배제,Normal-Manifest Exception)</v>
      </c>
      <c r="I645" s="16">
        <f t="shared" si="167"/>
        <v>21.84</v>
      </c>
      <c r="J645" s="16">
        <f t="shared" si="168"/>
        <v>1</v>
      </c>
      <c r="K645" s="43">
        <f t="shared" si="169"/>
        <v>0.5</v>
      </c>
      <c r="L645" s="43">
        <f t="shared" si="170"/>
        <v>0.5</v>
      </c>
      <c r="M645" s="43">
        <f t="shared" si="171"/>
        <v>0.5</v>
      </c>
      <c r="N645" s="43">
        <f t="shared" si="172"/>
        <v>0.5</v>
      </c>
      <c r="O645" s="23" t="str">
        <f t="shared" si="173"/>
        <v>PDE026649339</v>
      </c>
      <c r="P645" s="51">
        <f>VLOOKUP(C645,MAPPING!$B$24:$G$27,2,0)+(N645-0.5)/0.5*VLOOKUP(C645,MAPPING!$B$24:$G$27,4,0)</f>
        <v>6900</v>
      </c>
      <c r="Q645" s="72">
        <f>VLOOKUP(C645,MAPPING!$B$24:$G$27,6,0)</f>
        <v>3.401757367653961</v>
      </c>
      <c r="R645" s="105">
        <f>Q645*VLOOKUP(C645,MAPPING!$B$24:$H$27,7,0)</f>
        <v>5508.2615999999998</v>
      </c>
      <c r="S645" s="29">
        <f>VLOOKUP(H645,MAPPING!$B$3:$D$12,3,0)</f>
        <v>1100</v>
      </c>
      <c r="T645" s="67">
        <f t="shared" ref="T645:T708" si="175">2500*(J645-1)</f>
        <v>0</v>
      </c>
      <c r="U645" s="75">
        <v>0</v>
      </c>
      <c r="V645" s="29">
        <f>(J645*VLOOKUP(M645/J645,MAPPING!$B$15:$C$22,2,10))</f>
        <v>0</v>
      </c>
      <c r="W645" s="100">
        <v>0</v>
      </c>
      <c r="X645" s="68">
        <f>IFERROR(IF($M645&lt;6.000001,0,VLOOKUP($M645,할증료!$B:$C,2,1)),0)</f>
        <v>0</v>
      </c>
      <c r="Y645" s="67">
        <v>0</v>
      </c>
      <c r="Z645" s="29">
        <f t="shared" si="174"/>
        <v>13508.2616</v>
      </c>
      <c r="AB645" s="1" t="s">
        <v>3347</v>
      </c>
      <c r="AC645" s="1" t="s">
        <v>131</v>
      </c>
      <c r="AD645" s="1" t="s">
        <v>3348</v>
      </c>
      <c r="AE645" s="1" t="s">
        <v>3646</v>
      </c>
      <c r="AF645" s="1" t="s">
        <v>3647</v>
      </c>
      <c r="AG645" s="1" t="s">
        <v>3648</v>
      </c>
      <c r="AH645" s="1">
        <v>61077</v>
      </c>
      <c r="AI645" s="1" t="s">
        <v>47</v>
      </c>
      <c r="AJ645" s="20">
        <v>1</v>
      </c>
      <c r="AK645" s="21">
        <v>0.5</v>
      </c>
      <c r="AL645" s="21">
        <v>0.5</v>
      </c>
      <c r="AM645" s="21">
        <v>0.5</v>
      </c>
      <c r="AN645" s="1" t="s">
        <v>54</v>
      </c>
      <c r="AO645" s="21">
        <v>21.84</v>
      </c>
      <c r="AP645" s="1" t="s">
        <v>49</v>
      </c>
      <c r="AQ645" s="1" t="s">
        <v>49</v>
      </c>
      <c r="AR645" s="1" t="s">
        <v>49</v>
      </c>
      <c r="AS645" s="1" t="s">
        <v>49</v>
      </c>
      <c r="AT645" s="1" t="s">
        <v>49</v>
      </c>
      <c r="AU645" s="1" t="s">
        <v>133</v>
      </c>
      <c r="AV645" s="1" t="s">
        <v>134</v>
      </c>
      <c r="AW645" s="1" t="s">
        <v>3367</v>
      </c>
      <c r="AX645" s="1" t="s">
        <v>47</v>
      </c>
      <c r="AY645" s="1" t="s">
        <v>50</v>
      </c>
      <c r="AZ645" s="1" t="s">
        <v>3649</v>
      </c>
      <c r="BA645" s="1" t="s">
        <v>3650</v>
      </c>
      <c r="BB645" s="1" t="s">
        <v>3650</v>
      </c>
      <c r="BC645" s="1" t="s">
        <v>3354</v>
      </c>
      <c r="BD645" s="1" t="s">
        <v>3355</v>
      </c>
      <c r="BE645" s="1" t="s">
        <v>135</v>
      </c>
      <c r="BF645" s="1" t="s">
        <v>52</v>
      </c>
      <c r="BG645" s="1" t="s">
        <v>53</v>
      </c>
      <c r="BH645" s="1" t="s">
        <v>47</v>
      </c>
      <c r="BI645" s="1" t="s">
        <v>159</v>
      </c>
    </row>
    <row r="646" spans="2:61" x14ac:dyDescent="0.25">
      <c r="B646" s="16">
        <f t="shared" ref="B646:B709" si="176">B645+1</f>
        <v>642</v>
      </c>
      <c r="C646" s="16" t="str">
        <f t="shared" si="161"/>
        <v>FRA</v>
      </c>
      <c r="D646" s="16" t="str">
        <f t="shared" si="162"/>
        <v>2025-08-24</v>
      </c>
      <c r="E646" s="16" t="str">
        <f t="shared" si="163"/>
        <v>99431947764</v>
      </c>
      <c r="F646" s="16" t="str">
        <f t="shared" si="164"/>
        <v>PDE026649338</v>
      </c>
      <c r="G646" s="16" t="str">
        <f t="shared" si="165"/>
        <v>박서영</v>
      </c>
      <c r="H646" s="16" t="str">
        <f t="shared" si="166"/>
        <v>일반(목록배제,Normal-Manifest Exception)</v>
      </c>
      <c r="I646" s="16">
        <f t="shared" si="167"/>
        <v>21.84</v>
      </c>
      <c r="J646" s="16">
        <f t="shared" si="168"/>
        <v>1</v>
      </c>
      <c r="K646" s="43">
        <f t="shared" si="169"/>
        <v>0.5</v>
      </c>
      <c r="L646" s="43">
        <f t="shared" si="170"/>
        <v>0.5</v>
      </c>
      <c r="M646" s="43">
        <f t="shared" si="171"/>
        <v>0.5</v>
      </c>
      <c r="N646" s="43">
        <f t="shared" si="172"/>
        <v>0.5</v>
      </c>
      <c r="O646" s="23" t="str">
        <f t="shared" si="173"/>
        <v>PDE026649338</v>
      </c>
      <c r="P646" s="51">
        <f>VLOOKUP(C646,MAPPING!$B$24:$G$27,2,0)+(N646-0.5)/0.5*VLOOKUP(C646,MAPPING!$B$24:$G$27,4,0)</f>
        <v>6900</v>
      </c>
      <c r="Q646" s="72">
        <f>VLOOKUP(C646,MAPPING!$B$24:$G$27,6,0)</f>
        <v>3.401757367653961</v>
      </c>
      <c r="R646" s="105">
        <f>Q646*VLOOKUP(C646,MAPPING!$B$24:$H$27,7,0)</f>
        <v>5508.2615999999998</v>
      </c>
      <c r="S646" s="29">
        <f>VLOOKUP(H646,MAPPING!$B$3:$D$12,3,0)</f>
        <v>1100</v>
      </c>
      <c r="T646" s="67">
        <f t="shared" si="175"/>
        <v>0</v>
      </c>
      <c r="U646" s="75">
        <v>0</v>
      </c>
      <c r="V646" s="29">
        <f>(J646*VLOOKUP(M646/J646,MAPPING!$B$15:$C$22,2,10))</f>
        <v>0</v>
      </c>
      <c r="W646" s="100">
        <v>0</v>
      </c>
      <c r="X646" s="68">
        <f>IFERROR(IF($M646&lt;6.000001,0,VLOOKUP($M646,할증료!$B:$C,2,1)),0)</f>
        <v>0</v>
      </c>
      <c r="Y646" s="67">
        <v>0</v>
      </c>
      <c r="Z646" s="29">
        <f t="shared" si="174"/>
        <v>13508.2616</v>
      </c>
      <c r="AB646" s="1" t="s">
        <v>3347</v>
      </c>
      <c r="AC646" s="1" t="s">
        <v>131</v>
      </c>
      <c r="AD646" s="1" t="s">
        <v>3348</v>
      </c>
      <c r="AE646" s="1" t="s">
        <v>3651</v>
      </c>
      <c r="AF646" s="1" t="s">
        <v>3652</v>
      </c>
      <c r="AG646" s="1" t="s">
        <v>3653</v>
      </c>
      <c r="AH646" s="1">
        <v>18429</v>
      </c>
      <c r="AI646" s="1" t="s">
        <v>47</v>
      </c>
      <c r="AJ646" s="20">
        <v>1</v>
      </c>
      <c r="AK646" s="21">
        <v>0.5</v>
      </c>
      <c r="AL646" s="21">
        <v>0.5</v>
      </c>
      <c r="AM646" s="21">
        <v>0.5</v>
      </c>
      <c r="AN646" s="1" t="s">
        <v>54</v>
      </c>
      <c r="AO646" s="21">
        <v>21.84</v>
      </c>
      <c r="AP646" s="1" t="s">
        <v>49</v>
      </c>
      <c r="AQ646" s="1" t="s">
        <v>49</v>
      </c>
      <c r="AR646" s="1" t="s">
        <v>49</v>
      </c>
      <c r="AS646" s="1" t="s">
        <v>49</v>
      </c>
      <c r="AT646" s="1" t="s">
        <v>49</v>
      </c>
      <c r="AU646" s="1" t="s">
        <v>133</v>
      </c>
      <c r="AV646" s="1" t="s">
        <v>134</v>
      </c>
      <c r="AW646" s="1" t="s">
        <v>3367</v>
      </c>
      <c r="AX646" s="1" t="s">
        <v>47</v>
      </c>
      <c r="AY646" s="1" t="s">
        <v>50</v>
      </c>
      <c r="AZ646" s="1" t="s">
        <v>3654</v>
      </c>
      <c r="BA646" s="1" t="s">
        <v>3655</v>
      </c>
      <c r="BB646" s="1" t="s">
        <v>3655</v>
      </c>
      <c r="BC646" s="1" t="s">
        <v>3354</v>
      </c>
      <c r="BD646" s="1" t="s">
        <v>3355</v>
      </c>
      <c r="BE646" s="1" t="s">
        <v>135</v>
      </c>
      <c r="BF646" s="1" t="s">
        <v>52</v>
      </c>
      <c r="BG646" s="1" t="s">
        <v>53</v>
      </c>
      <c r="BH646" s="1" t="s">
        <v>47</v>
      </c>
      <c r="BI646" s="1" t="s">
        <v>159</v>
      </c>
    </row>
    <row r="647" spans="2:61" x14ac:dyDescent="0.25">
      <c r="B647" s="16">
        <f t="shared" si="176"/>
        <v>643</v>
      </c>
      <c r="C647" s="16" t="str">
        <f t="shared" si="161"/>
        <v>FRA</v>
      </c>
      <c r="D647" s="16" t="str">
        <f t="shared" si="162"/>
        <v>2025-08-24</v>
      </c>
      <c r="E647" s="16" t="str">
        <f t="shared" si="163"/>
        <v>99431947764</v>
      </c>
      <c r="F647" s="16" t="str">
        <f t="shared" si="164"/>
        <v>PDE026649337</v>
      </c>
      <c r="G647" s="16" t="str">
        <f t="shared" si="165"/>
        <v>김설희</v>
      </c>
      <c r="H647" s="16" t="str">
        <f t="shared" si="166"/>
        <v>일반(목록배제,Normal-Manifest Exception)</v>
      </c>
      <c r="I647" s="16">
        <f t="shared" si="167"/>
        <v>65.52</v>
      </c>
      <c r="J647" s="16">
        <f t="shared" si="168"/>
        <v>1</v>
      </c>
      <c r="K647" s="43">
        <f t="shared" si="169"/>
        <v>0.5</v>
      </c>
      <c r="L647" s="43">
        <f t="shared" si="170"/>
        <v>0.5</v>
      </c>
      <c r="M647" s="43">
        <f t="shared" si="171"/>
        <v>0.5</v>
      </c>
      <c r="N647" s="43">
        <f t="shared" si="172"/>
        <v>0.5</v>
      </c>
      <c r="O647" s="23" t="str">
        <f t="shared" si="173"/>
        <v>PDE026649337</v>
      </c>
      <c r="P647" s="51">
        <f>VLOOKUP(C647,MAPPING!$B$24:$G$27,2,0)+(N647-0.5)/0.5*VLOOKUP(C647,MAPPING!$B$24:$G$27,4,0)</f>
        <v>6900</v>
      </c>
      <c r="Q647" s="72">
        <f>VLOOKUP(C647,MAPPING!$B$24:$G$27,6,0)</f>
        <v>3.401757367653961</v>
      </c>
      <c r="R647" s="105">
        <f>Q647*VLOOKUP(C647,MAPPING!$B$24:$H$27,7,0)</f>
        <v>5508.2615999999998</v>
      </c>
      <c r="S647" s="29">
        <f>VLOOKUP(H647,MAPPING!$B$3:$D$12,3,0)</f>
        <v>1100</v>
      </c>
      <c r="T647" s="67">
        <f t="shared" si="175"/>
        <v>0</v>
      </c>
      <c r="U647" s="75">
        <v>0</v>
      </c>
      <c r="V647" s="29">
        <f>(J647*VLOOKUP(M647/J647,MAPPING!$B$15:$C$22,2,10))</f>
        <v>0</v>
      </c>
      <c r="W647" s="100">
        <v>0</v>
      </c>
      <c r="X647" s="68">
        <f>IFERROR(IF($M647&lt;6.000001,0,VLOOKUP($M647,할증료!$B:$C,2,1)),0)</f>
        <v>0</v>
      </c>
      <c r="Y647" s="67">
        <v>0</v>
      </c>
      <c r="Z647" s="29">
        <f t="shared" si="174"/>
        <v>13508.2616</v>
      </c>
      <c r="AB647" s="1" t="s">
        <v>3347</v>
      </c>
      <c r="AC647" s="1" t="s">
        <v>131</v>
      </c>
      <c r="AD647" s="1" t="s">
        <v>3348</v>
      </c>
      <c r="AE647" s="1" t="s">
        <v>3656</v>
      </c>
      <c r="AF647" s="1" t="s">
        <v>3657</v>
      </c>
      <c r="AG647" s="1" t="s">
        <v>3658</v>
      </c>
      <c r="AH647" s="1">
        <v>51676</v>
      </c>
      <c r="AI647" s="1" t="s">
        <v>47</v>
      </c>
      <c r="AJ647" s="20">
        <v>1</v>
      </c>
      <c r="AK647" s="21">
        <v>0.5</v>
      </c>
      <c r="AL647" s="21">
        <v>0.5</v>
      </c>
      <c r="AM647" s="21">
        <v>0.5</v>
      </c>
      <c r="AN647" s="1" t="s">
        <v>54</v>
      </c>
      <c r="AO647" s="21">
        <v>65.52</v>
      </c>
      <c r="AP647" s="1" t="s">
        <v>49</v>
      </c>
      <c r="AQ647" s="1" t="s">
        <v>49</v>
      </c>
      <c r="AR647" s="1" t="s">
        <v>49</v>
      </c>
      <c r="AS647" s="1" t="s">
        <v>49</v>
      </c>
      <c r="AT647" s="1" t="s">
        <v>49</v>
      </c>
      <c r="AU647" s="1" t="s">
        <v>133</v>
      </c>
      <c r="AV647" s="1" t="s">
        <v>134</v>
      </c>
      <c r="AW647" s="1" t="s">
        <v>3367</v>
      </c>
      <c r="AX647" s="1" t="s">
        <v>47</v>
      </c>
      <c r="AY647" s="1" t="s">
        <v>50</v>
      </c>
      <c r="AZ647" s="1" t="s">
        <v>3659</v>
      </c>
      <c r="BA647" s="1" t="s">
        <v>3660</v>
      </c>
      <c r="BB647" s="1" t="s">
        <v>3660</v>
      </c>
      <c r="BC647" s="1" t="s">
        <v>3354</v>
      </c>
      <c r="BD647" s="1" t="s">
        <v>3355</v>
      </c>
      <c r="BE647" s="1" t="s">
        <v>135</v>
      </c>
      <c r="BF647" s="1" t="s">
        <v>52</v>
      </c>
      <c r="BG647" s="1" t="s">
        <v>53</v>
      </c>
      <c r="BH647" s="1" t="s">
        <v>47</v>
      </c>
      <c r="BI647" s="1" t="s">
        <v>159</v>
      </c>
    </row>
    <row r="648" spans="2:61" x14ac:dyDescent="0.25">
      <c r="B648" s="16">
        <f t="shared" si="176"/>
        <v>644</v>
      </c>
      <c r="C648" s="16" t="str">
        <f t="shared" si="161"/>
        <v>FRA</v>
      </c>
      <c r="D648" s="16" t="str">
        <f t="shared" si="162"/>
        <v>2025-08-24</v>
      </c>
      <c r="E648" s="16" t="str">
        <f t="shared" si="163"/>
        <v>99431947764</v>
      </c>
      <c r="F648" s="16" t="str">
        <f t="shared" si="164"/>
        <v>PDE026649336</v>
      </c>
      <c r="G648" s="16" t="str">
        <f t="shared" si="165"/>
        <v>최은정</v>
      </c>
      <c r="H648" s="16" t="str">
        <f t="shared" si="166"/>
        <v>일반(목록배제,Normal-Manifest Exception)</v>
      </c>
      <c r="I648" s="16">
        <f t="shared" si="167"/>
        <v>21.84</v>
      </c>
      <c r="J648" s="16">
        <f t="shared" si="168"/>
        <v>1</v>
      </c>
      <c r="K648" s="43">
        <f t="shared" si="169"/>
        <v>0.5</v>
      </c>
      <c r="L648" s="43">
        <f t="shared" si="170"/>
        <v>0.5</v>
      </c>
      <c r="M648" s="43">
        <f t="shared" si="171"/>
        <v>0.5</v>
      </c>
      <c r="N648" s="43">
        <f t="shared" si="172"/>
        <v>0.5</v>
      </c>
      <c r="O648" s="23" t="str">
        <f t="shared" si="173"/>
        <v>PDE026649336</v>
      </c>
      <c r="P648" s="51">
        <f>VLOOKUP(C648,MAPPING!$B$24:$G$27,2,0)+(N648-0.5)/0.5*VLOOKUP(C648,MAPPING!$B$24:$G$27,4,0)</f>
        <v>6900</v>
      </c>
      <c r="Q648" s="72">
        <f>VLOOKUP(C648,MAPPING!$B$24:$G$27,6,0)</f>
        <v>3.401757367653961</v>
      </c>
      <c r="R648" s="105">
        <f>Q648*VLOOKUP(C648,MAPPING!$B$24:$H$27,7,0)</f>
        <v>5508.2615999999998</v>
      </c>
      <c r="S648" s="29">
        <f>VLOOKUP(H648,MAPPING!$B$3:$D$12,3,0)</f>
        <v>1100</v>
      </c>
      <c r="T648" s="67">
        <f t="shared" si="175"/>
        <v>0</v>
      </c>
      <c r="U648" s="75">
        <v>0</v>
      </c>
      <c r="V648" s="29">
        <f>(J648*VLOOKUP(M648/J648,MAPPING!$B$15:$C$22,2,10))</f>
        <v>0</v>
      </c>
      <c r="W648" s="100">
        <v>0</v>
      </c>
      <c r="X648" s="68">
        <f>IFERROR(IF($M648&lt;6.000001,0,VLOOKUP($M648,할증료!$B:$C,2,1)),0)</f>
        <v>0</v>
      </c>
      <c r="Y648" s="67">
        <v>0</v>
      </c>
      <c r="Z648" s="29">
        <f t="shared" si="174"/>
        <v>13508.2616</v>
      </c>
      <c r="AB648" s="1" t="s">
        <v>3347</v>
      </c>
      <c r="AC648" s="1" t="s">
        <v>131</v>
      </c>
      <c r="AD648" s="1" t="s">
        <v>3348</v>
      </c>
      <c r="AE648" s="1" t="s">
        <v>3661</v>
      </c>
      <c r="AF648" s="1" t="s">
        <v>3662</v>
      </c>
      <c r="AG648" s="1" t="s">
        <v>3663</v>
      </c>
      <c r="AH648" s="1">
        <v>14067</v>
      </c>
      <c r="AI648" s="1" t="s">
        <v>47</v>
      </c>
      <c r="AJ648" s="20">
        <v>1</v>
      </c>
      <c r="AK648" s="21">
        <v>0.5</v>
      </c>
      <c r="AL648" s="21">
        <v>0.5</v>
      </c>
      <c r="AM648" s="21">
        <v>0.5</v>
      </c>
      <c r="AN648" s="1" t="s">
        <v>54</v>
      </c>
      <c r="AO648" s="21">
        <v>21.84</v>
      </c>
      <c r="AP648" s="1" t="s">
        <v>49</v>
      </c>
      <c r="AQ648" s="1" t="s">
        <v>49</v>
      </c>
      <c r="AR648" s="1" t="s">
        <v>49</v>
      </c>
      <c r="AS648" s="1" t="s">
        <v>49</v>
      </c>
      <c r="AT648" s="1" t="s">
        <v>49</v>
      </c>
      <c r="AU648" s="1" t="s">
        <v>133</v>
      </c>
      <c r="AV648" s="1" t="s">
        <v>134</v>
      </c>
      <c r="AW648" s="1" t="s">
        <v>3367</v>
      </c>
      <c r="AX648" s="1" t="s">
        <v>47</v>
      </c>
      <c r="AY648" s="1" t="s">
        <v>50</v>
      </c>
      <c r="AZ648" s="1" t="s">
        <v>3664</v>
      </c>
      <c r="BA648" s="1" t="s">
        <v>3665</v>
      </c>
      <c r="BB648" s="1" t="s">
        <v>3665</v>
      </c>
      <c r="BC648" s="1" t="s">
        <v>3354</v>
      </c>
      <c r="BD648" s="1" t="s">
        <v>3355</v>
      </c>
      <c r="BE648" s="1" t="s">
        <v>135</v>
      </c>
      <c r="BF648" s="1" t="s">
        <v>52</v>
      </c>
      <c r="BG648" s="1" t="s">
        <v>53</v>
      </c>
      <c r="BH648" s="1" t="s">
        <v>47</v>
      </c>
      <c r="BI648" s="1" t="s">
        <v>159</v>
      </c>
    </row>
    <row r="649" spans="2:61" x14ac:dyDescent="0.25">
      <c r="B649" s="16">
        <f t="shared" si="176"/>
        <v>645</v>
      </c>
      <c r="C649" s="16" t="str">
        <f t="shared" si="161"/>
        <v>FRA</v>
      </c>
      <c r="D649" s="16" t="str">
        <f t="shared" si="162"/>
        <v>2025-08-24</v>
      </c>
      <c r="E649" s="16" t="str">
        <f t="shared" si="163"/>
        <v>99431947764</v>
      </c>
      <c r="F649" s="16" t="str">
        <f t="shared" si="164"/>
        <v>PDE026649335</v>
      </c>
      <c r="G649" s="16" t="str">
        <f t="shared" si="165"/>
        <v>임미용</v>
      </c>
      <c r="H649" s="16" t="str">
        <f t="shared" si="166"/>
        <v>일반(목록배제,Normal-Manifest Exception)</v>
      </c>
      <c r="I649" s="16">
        <f t="shared" si="167"/>
        <v>21.84</v>
      </c>
      <c r="J649" s="16">
        <f t="shared" si="168"/>
        <v>1</v>
      </c>
      <c r="K649" s="43">
        <f t="shared" si="169"/>
        <v>0.5</v>
      </c>
      <c r="L649" s="43">
        <f t="shared" si="170"/>
        <v>0.5</v>
      </c>
      <c r="M649" s="43">
        <f t="shared" si="171"/>
        <v>0.5</v>
      </c>
      <c r="N649" s="43">
        <f t="shared" si="172"/>
        <v>0.5</v>
      </c>
      <c r="O649" s="23" t="str">
        <f t="shared" si="173"/>
        <v>PDE026649335</v>
      </c>
      <c r="P649" s="51">
        <f>VLOOKUP(C649,MAPPING!$B$24:$G$27,2,0)+(N649-0.5)/0.5*VLOOKUP(C649,MAPPING!$B$24:$G$27,4,0)</f>
        <v>6900</v>
      </c>
      <c r="Q649" s="72">
        <f>VLOOKUP(C649,MAPPING!$B$24:$G$27,6,0)</f>
        <v>3.401757367653961</v>
      </c>
      <c r="R649" s="105">
        <f>Q649*VLOOKUP(C649,MAPPING!$B$24:$H$27,7,0)</f>
        <v>5508.2615999999998</v>
      </c>
      <c r="S649" s="29">
        <f>VLOOKUP(H649,MAPPING!$B$3:$D$12,3,0)</f>
        <v>1100</v>
      </c>
      <c r="T649" s="67">
        <f t="shared" si="175"/>
        <v>0</v>
      </c>
      <c r="U649" s="75">
        <v>0</v>
      </c>
      <c r="V649" s="29">
        <f>(J649*VLOOKUP(M649/J649,MAPPING!$B$15:$C$22,2,10))</f>
        <v>0</v>
      </c>
      <c r="W649" s="100">
        <v>0</v>
      </c>
      <c r="X649" s="68">
        <f>IFERROR(IF($M649&lt;6.000001,0,VLOOKUP($M649,할증료!$B:$C,2,1)),0)</f>
        <v>0</v>
      </c>
      <c r="Y649" s="67">
        <v>0</v>
      </c>
      <c r="Z649" s="29">
        <f t="shared" si="174"/>
        <v>13508.2616</v>
      </c>
      <c r="AB649" s="1" t="s">
        <v>3347</v>
      </c>
      <c r="AC649" s="1" t="s">
        <v>131</v>
      </c>
      <c r="AD649" s="1" t="s">
        <v>3348</v>
      </c>
      <c r="AE649" s="1" t="s">
        <v>3666</v>
      </c>
      <c r="AF649" s="1" t="s">
        <v>3667</v>
      </c>
      <c r="AG649" s="1" t="s">
        <v>3668</v>
      </c>
      <c r="AH649" s="1">
        <v>18149</v>
      </c>
      <c r="AI649" s="1" t="s">
        <v>47</v>
      </c>
      <c r="AJ649" s="20">
        <v>1</v>
      </c>
      <c r="AK649" s="21">
        <v>0.5</v>
      </c>
      <c r="AL649" s="21">
        <v>0.5</v>
      </c>
      <c r="AM649" s="21">
        <v>0.5</v>
      </c>
      <c r="AN649" s="1" t="s">
        <v>54</v>
      </c>
      <c r="AO649" s="21">
        <v>21.84</v>
      </c>
      <c r="AP649" s="1" t="s">
        <v>49</v>
      </c>
      <c r="AQ649" s="1" t="s">
        <v>49</v>
      </c>
      <c r="AR649" s="1" t="s">
        <v>49</v>
      </c>
      <c r="AS649" s="1" t="s">
        <v>49</v>
      </c>
      <c r="AT649" s="1" t="s">
        <v>49</v>
      </c>
      <c r="AU649" s="1" t="s">
        <v>133</v>
      </c>
      <c r="AV649" s="1" t="s">
        <v>134</v>
      </c>
      <c r="AW649" s="1" t="s">
        <v>3367</v>
      </c>
      <c r="AX649" s="1" t="s">
        <v>47</v>
      </c>
      <c r="AY649" s="1" t="s">
        <v>50</v>
      </c>
      <c r="AZ649" s="1" t="s">
        <v>3669</v>
      </c>
      <c r="BA649" s="1" t="s">
        <v>3670</v>
      </c>
      <c r="BB649" s="1" t="s">
        <v>3670</v>
      </c>
      <c r="BC649" s="1" t="s">
        <v>3354</v>
      </c>
      <c r="BD649" s="1" t="s">
        <v>3355</v>
      </c>
      <c r="BE649" s="1" t="s">
        <v>135</v>
      </c>
      <c r="BF649" s="1" t="s">
        <v>52</v>
      </c>
      <c r="BG649" s="1" t="s">
        <v>53</v>
      </c>
      <c r="BH649" s="1" t="s">
        <v>47</v>
      </c>
      <c r="BI649" s="1" t="s">
        <v>159</v>
      </c>
    </row>
    <row r="650" spans="2:61" x14ac:dyDescent="0.25">
      <c r="B650" s="16">
        <f t="shared" si="176"/>
        <v>646</v>
      </c>
      <c r="C650" s="16" t="str">
        <f t="shared" si="161"/>
        <v>FRA</v>
      </c>
      <c r="D650" s="16" t="str">
        <f t="shared" si="162"/>
        <v>2025-08-24</v>
      </c>
      <c r="E650" s="16" t="str">
        <f t="shared" si="163"/>
        <v>99431947764</v>
      </c>
      <c r="F650" s="16" t="str">
        <f t="shared" si="164"/>
        <v>PDE026649334</v>
      </c>
      <c r="G650" s="16" t="str">
        <f t="shared" si="165"/>
        <v>최은진</v>
      </c>
      <c r="H650" s="16" t="str">
        <f t="shared" si="166"/>
        <v>일반(목록배제,Normal-Manifest Exception)</v>
      </c>
      <c r="I650" s="16">
        <f t="shared" si="167"/>
        <v>21.84</v>
      </c>
      <c r="J650" s="16">
        <f t="shared" si="168"/>
        <v>1</v>
      </c>
      <c r="K650" s="43">
        <f t="shared" si="169"/>
        <v>0.5</v>
      </c>
      <c r="L650" s="43">
        <f t="shared" si="170"/>
        <v>0.5</v>
      </c>
      <c r="M650" s="43">
        <f t="shared" si="171"/>
        <v>0.5</v>
      </c>
      <c r="N650" s="43">
        <f t="shared" si="172"/>
        <v>0.5</v>
      </c>
      <c r="O650" s="23" t="str">
        <f t="shared" si="173"/>
        <v>PDE026649334</v>
      </c>
      <c r="P650" s="51">
        <f>VLOOKUP(C650,MAPPING!$B$24:$G$27,2,0)+(N650-0.5)/0.5*VLOOKUP(C650,MAPPING!$B$24:$G$27,4,0)</f>
        <v>6900</v>
      </c>
      <c r="Q650" s="72">
        <f>VLOOKUP(C650,MAPPING!$B$24:$G$27,6,0)</f>
        <v>3.401757367653961</v>
      </c>
      <c r="R650" s="105">
        <f>Q650*VLOOKUP(C650,MAPPING!$B$24:$H$27,7,0)</f>
        <v>5508.2615999999998</v>
      </c>
      <c r="S650" s="29">
        <f>VLOOKUP(H650,MAPPING!$B$3:$D$12,3,0)</f>
        <v>1100</v>
      </c>
      <c r="T650" s="67">
        <f t="shared" si="175"/>
        <v>0</v>
      </c>
      <c r="U650" s="75">
        <v>0</v>
      </c>
      <c r="V650" s="29">
        <f>(J650*VLOOKUP(M650/J650,MAPPING!$B$15:$C$22,2,10))</f>
        <v>0</v>
      </c>
      <c r="W650" s="100">
        <v>0</v>
      </c>
      <c r="X650" s="68">
        <f>IFERROR(IF($M650&lt;6.000001,0,VLOOKUP($M650,할증료!$B:$C,2,1)),0)</f>
        <v>0</v>
      </c>
      <c r="Y650" s="67">
        <v>0</v>
      </c>
      <c r="Z650" s="29">
        <f t="shared" si="174"/>
        <v>13508.2616</v>
      </c>
      <c r="AB650" s="1" t="s">
        <v>3347</v>
      </c>
      <c r="AC650" s="1" t="s">
        <v>131</v>
      </c>
      <c r="AD650" s="1" t="s">
        <v>3348</v>
      </c>
      <c r="AE650" s="1" t="s">
        <v>3671</v>
      </c>
      <c r="AF650" s="1" t="s">
        <v>372</v>
      </c>
      <c r="AG650" s="1" t="s">
        <v>3672</v>
      </c>
      <c r="AH650" s="1">
        <v>42759</v>
      </c>
      <c r="AI650" s="1" t="s">
        <v>47</v>
      </c>
      <c r="AJ650" s="20">
        <v>1</v>
      </c>
      <c r="AK650" s="21">
        <v>0.5</v>
      </c>
      <c r="AL650" s="21">
        <v>0.5</v>
      </c>
      <c r="AM650" s="21">
        <v>0.5</v>
      </c>
      <c r="AN650" s="1" t="s">
        <v>54</v>
      </c>
      <c r="AO650" s="21">
        <v>21.84</v>
      </c>
      <c r="AP650" s="1" t="s">
        <v>49</v>
      </c>
      <c r="AQ650" s="1" t="s">
        <v>49</v>
      </c>
      <c r="AR650" s="1" t="s">
        <v>49</v>
      </c>
      <c r="AS650" s="1" t="s">
        <v>49</v>
      </c>
      <c r="AT650" s="1" t="s">
        <v>49</v>
      </c>
      <c r="AU650" s="1" t="s">
        <v>133</v>
      </c>
      <c r="AV650" s="1" t="s">
        <v>134</v>
      </c>
      <c r="AW650" s="1" t="s">
        <v>3367</v>
      </c>
      <c r="AX650" s="1" t="s">
        <v>47</v>
      </c>
      <c r="AY650" s="1" t="s">
        <v>50</v>
      </c>
      <c r="AZ650" s="1" t="s">
        <v>3673</v>
      </c>
      <c r="BA650" s="1" t="s">
        <v>3674</v>
      </c>
      <c r="BB650" s="1" t="s">
        <v>3674</v>
      </c>
      <c r="BC650" s="1" t="s">
        <v>3354</v>
      </c>
      <c r="BD650" s="1" t="s">
        <v>3355</v>
      </c>
      <c r="BE650" s="1" t="s">
        <v>135</v>
      </c>
      <c r="BF650" s="1" t="s">
        <v>52</v>
      </c>
      <c r="BG650" s="1" t="s">
        <v>53</v>
      </c>
      <c r="BH650" s="1" t="s">
        <v>47</v>
      </c>
      <c r="BI650" s="1" t="s">
        <v>159</v>
      </c>
    </row>
    <row r="651" spans="2:61" x14ac:dyDescent="0.25">
      <c r="B651" s="16">
        <f t="shared" si="176"/>
        <v>647</v>
      </c>
      <c r="C651" s="16" t="str">
        <f t="shared" si="161"/>
        <v>FRA</v>
      </c>
      <c r="D651" s="16" t="str">
        <f t="shared" si="162"/>
        <v>2025-08-24</v>
      </c>
      <c r="E651" s="16" t="str">
        <f t="shared" si="163"/>
        <v>99431947764</v>
      </c>
      <c r="F651" s="16" t="str">
        <f t="shared" si="164"/>
        <v>PDE026649333</v>
      </c>
      <c r="G651" s="16" t="str">
        <f t="shared" si="165"/>
        <v>임주연</v>
      </c>
      <c r="H651" s="16" t="str">
        <f t="shared" si="166"/>
        <v>일반(목록배제,Normal-Manifest Exception)</v>
      </c>
      <c r="I651" s="16">
        <f t="shared" si="167"/>
        <v>21.84</v>
      </c>
      <c r="J651" s="16">
        <f t="shared" si="168"/>
        <v>1</v>
      </c>
      <c r="K651" s="43">
        <f t="shared" si="169"/>
        <v>0.5</v>
      </c>
      <c r="L651" s="43">
        <f t="shared" si="170"/>
        <v>0.5</v>
      </c>
      <c r="M651" s="43">
        <f t="shared" si="171"/>
        <v>0.5</v>
      </c>
      <c r="N651" s="43">
        <f t="shared" si="172"/>
        <v>0.5</v>
      </c>
      <c r="O651" s="23" t="str">
        <f t="shared" si="173"/>
        <v>PDE026649333</v>
      </c>
      <c r="P651" s="51">
        <f>VLOOKUP(C651,MAPPING!$B$24:$G$27,2,0)+(N651-0.5)/0.5*VLOOKUP(C651,MAPPING!$B$24:$G$27,4,0)</f>
        <v>6900</v>
      </c>
      <c r="Q651" s="72">
        <f>VLOOKUP(C651,MAPPING!$B$24:$G$27,6,0)</f>
        <v>3.401757367653961</v>
      </c>
      <c r="R651" s="105">
        <f>Q651*VLOOKUP(C651,MAPPING!$B$24:$H$27,7,0)</f>
        <v>5508.2615999999998</v>
      </c>
      <c r="S651" s="29">
        <f>VLOOKUP(H651,MAPPING!$B$3:$D$12,3,0)</f>
        <v>1100</v>
      </c>
      <c r="T651" s="67">
        <f t="shared" si="175"/>
        <v>0</v>
      </c>
      <c r="U651" s="75">
        <v>0</v>
      </c>
      <c r="V651" s="29">
        <f>(J651*VLOOKUP(M651/J651,MAPPING!$B$15:$C$22,2,10))</f>
        <v>0</v>
      </c>
      <c r="W651" s="100">
        <v>0</v>
      </c>
      <c r="X651" s="68">
        <f>IFERROR(IF($M651&lt;6.000001,0,VLOOKUP($M651,할증료!$B:$C,2,1)),0)</f>
        <v>0</v>
      </c>
      <c r="Y651" s="67">
        <v>0</v>
      </c>
      <c r="Z651" s="29">
        <f t="shared" si="174"/>
        <v>13508.2616</v>
      </c>
      <c r="AB651" s="1" t="s">
        <v>3347</v>
      </c>
      <c r="AC651" s="1" t="s">
        <v>131</v>
      </c>
      <c r="AD651" s="1" t="s">
        <v>3348</v>
      </c>
      <c r="AE651" s="1" t="s">
        <v>3675</v>
      </c>
      <c r="AF651" s="1" t="s">
        <v>3676</v>
      </c>
      <c r="AG651" s="1" t="s">
        <v>3677</v>
      </c>
      <c r="AH651" s="1">
        <v>39855</v>
      </c>
      <c r="AI651" s="1" t="s">
        <v>47</v>
      </c>
      <c r="AJ651" s="20">
        <v>1</v>
      </c>
      <c r="AK651" s="21">
        <v>0.5</v>
      </c>
      <c r="AL651" s="21">
        <v>0.5</v>
      </c>
      <c r="AM651" s="21">
        <v>0.5</v>
      </c>
      <c r="AN651" s="1" t="s">
        <v>54</v>
      </c>
      <c r="AO651" s="21">
        <v>21.84</v>
      </c>
      <c r="AP651" s="1" t="s">
        <v>49</v>
      </c>
      <c r="AQ651" s="1" t="s">
        <v>49</v>
      </c>
      <c r="AR651" s="1" t="s">
        <v>49</v>
      </c>
      <c r="AS651" s="1" t="s">
        <v>49</v>
      </c>
      <c r="AT651" s="1" t="s">
        <v>49</v>
      </c>
      <c r="AU651" s="1" t="s">
        <v>133</v>
      </c>
      <c r="AV651" s="1" t="s">
        <v>134</v>
      </c>
      <c r="AW651" s="1" t="s">
        <v>3367</v>
      </c>
      <c r="AX651" s="1" t="s">
        <v>47</v>
      </c>
      <c r="AY651" s="1" t="s">
        <v>50</v>
      </c>
      <c r="AZ651" s="1" t="s">
        <v>3678</v>
      </c>
      <c r="BA651" s="1" t="s">
        <v>3679</v>
      </c>
      <c r="BB651" s="1" t="s">
        <v>3679</v>
      </c>
      <c r="BC651" s="1" t="s">
        <v>3354</v>
      </c>
      <c r="BD651" s="1" t="s">
        <v>3355</v>
      </c>
      <c r="BE651" s="1" t="s">
        <v>135</v>
      </c>
      <c r="BF651" s="1" t="s">
        <v>52</v>
      </c>
      <c r="BG651" s="1" t="s">
        <v>53</v>
      </c>
      <c r="BH651" s="1" t="s">
        <v>47</v>
      </c>
      <c r="BI651" s="1" t="s">
        <v>159</v>
      </c>
    </row>
    <row r="652" spans="2:61" x14ac:dyDescent="0.25">
      <c r="B652" s="16">
        <f t="shared" si="176"/>
        <v>648</v>
      </c>
      <c r="C652" s="16" t="str">
        <f t="shared" si="161"/>
        <v>FRA</v>
      </c>
      <c r="D652" s="16" t="str">
        <f t="shared" si="162"/>
        <v>2025-08-24</v>
      </c>
      <c r="E652" s="16" t="str">
        <f t="shared" si="163"/>
        <v>99431947764</v>
      </c>
      <c r="F652" s="16" t="str">
        <f t="shared" si="164"/>
        <v>PDE026649332</v>
      </c>
      <c r="G652" s="16" t="str">
        <f t="shared" si="165"/>
        <v>조성오</v>
      </c>
      <c r="H652" s="16" t="str">
        <f t="shared" si="166"/>
        <v>일반(목록배제,Normal-Manifest Exception)</v>
      </c>
      <c r="I652" s="16">
        <f t="shared" si="167"/>
        <v>21.84</v>
      </c>
      <c r="J652" s="16">
        <f t="shared" si="168"/>
        <v>1</v>
      </c>
      <c r="K652" s="43">
        <f t="shared" si="169"/>
        <v>0.5</v>
      </c>
      <c r="L652" s="43">
        <f t="shared" si="170"/>
        <v>0.5</v>
      </c>
      <c r="M652" s="43">
        <f t="shared" si="171"/>
        <v>0.5</v>
      </c>
      <c r="N652" s="43">
        <f t="shared" si="172"/>
        <v>0.5</v>
      </c>
      <c r="O652" s="23" t="str">
        <f t="shared" si="173"/>
        <v>PDE026649332</v>
      </c>
      <c r="P652" s="51">
        <f>VLOOKUP(C652,MAPPING!$B$24:$G$27,2,0)+(N652-0.5)/0.5*VLOOKUP(C652,MAPPING!$B$24:$G$27,4,0)</f>
        <v>6900</v>
      </c>
      <c r="Q652" s="72">
        <f>VLOOKUP(C652,MAPPING!$B$24:$G$27,6,0)</f>
        <v>3.401757367653961</v>
      </c>
      <c r="R652" s="105">
        <f>Q652*VLOOKUP(C652,MAPPING!$B$24:$H$27,7,0)</f>
        <v>5508.2615999999998</v>
      </c>
      <c r="S652" s="29">
        <f>VLOOKUP(H652,MAPPING!$B$3:$D$12,3,0)</f>
        <v>1100</v>
      </c>
      <c r="T652" s="67">
        <f t="shared" si="175"/>
        <v>0</v>
      </c>
      <c r="U652" s="75">
        <v>0</v>
      </c>
      <c r="V652" s="29">
        <f>(J652*VLOOKUP(M652/J652,MAPPING!$B$15:$C$22,2,10))</f>
        <v>0</v>
      </c>
      <c r="W652" s="100">
        <v>0</v>
      </c>
      <c r="X652" s="68">
        <f>IFERROR(IF($M652&lt;6.000001,0,VLOOKUP($M652,할증료!$B:$C,2,1)),0)</f>
        <v>0</v>
      </c>
      <c r="Y652" s="67">
        <v>0</v>
      </c>
      <c r="Z652" s="29">
        <f t="shared" si="174"/>
        <v>13508.2616</v>
      </c>
      <c r="AB652" s="1" t="s">
        <v>3347</v>
      </c>
      <c r="AC652" s="1" t="s">
        <v>131</v>
      </c>
      <c r="AD652" s="1" t="s">
        <v>3348</v>
      </c>
      <c r="AE652" s="1" t="s">
        <v>3680</v>
      </c>
      <c r="AF652" s="1" t="s">
        <v>3681</v>
      </c>
      <c r="AG652" s="1" t="s">
        <v>3682</v>
      </c>
      <c r="AH652" s="1">
        <v>37241</v>
      </c>
      <c r="AI652" s="1" t="s">
        <v>47</v>
      </c>
      <c r="AJ652" s="20">
        <v>1</v>
      </c>
      <c r="AK652" s="21">
        <v>0.5</v>
      </c>
      <c r="AL652" s="21">
        <v>0.5</v>
      </c>
      <c r="AM652" s="21">
        <v>0.5</v>
      </c>
      <c r="AN652" s="1" t="s">
        <v>54</v>
      </c>
      <c r="AO652" s="21">
        <v>21.84</v>
      </c>
      <c r="AP652" s="1" t="s">
        <v>49</v>
      </c>
      <c r="AQ652" s="1" t="s">
        <v>49</v>
      </c>
      <c r="AR652" s="1" t="s">
        <v>49</v>
      </c>
      <c r="AS652" s="1" t="s">
        <v>49</v>
      </c>
      <c r="AT652" s="1" t="s">
        <v>49</v>
      </c>
      <c r="AU652" s="1" t="s">
        <v>133</v>
      </c>
      <c r="AV652" s="1" t="s">
        <v>134</v>
      </c>
      <c r="AW652" s="1" t="s">
        <v>3367</v>
      </c>
      <c r="AX652" s="1" t="s">
        <v>47</v>
      </c>
      <c r="AY652" s="1" t="s">
        <v>50</v>
      </c>
      <c r="AZ652" s="1" t="s">
        <v>3683</v>
      </c>
      <c r="BA652" s="1" t="s">
        <v>3684</v>
      </c>
      <c r="BB652" s="1" t="s">
        <v>3684</v>
      </c>
      <c r="BC652" s="1" t="s">
        <v>3354</v>
      </c>
      <c r="BD652" s="1" t="s">
        <v>3355</v>
      </c>
      <c r="BE652" s="1" t="s">
        <v>135</v>
      </c>
      <c r="BF652" s="1" t="s">
        <v>52</v>
      </c>
      <c r="BG652" s="1" t="s">
        <v>53</v>
      </c>
      <c r="BH652" s="1" t="s">
        <v>47</v>
      </c>
      <c r="BI652" s="1" t="s">
        <v>159</v>
      </c>
    </row>
    <row r="653" spans="2:61" x14ac:dyDescent="0.25">
      <c r="B653" s="16">
        <f t="shared" si="176"/>
        <v>649</v>
      </c>
      <c r="C653" s="16" t="str">
        <f t="shared" si="161"/>
        <v>FRA</v>
      </c>
      <c r="D653" s="16" t="str">
        <f t="shared" si="162"/>
        <v>2025-08-24</v>
      </c>
      <c r="E653" s="16" t="str">
        <f t="shared" si="163"/>
        <v>99431947764</v>
      </c>
      <c r="F653" s="16" t="str">
        <f t="shared" si="164"/>
        <v>PDE026649331</v>
      </c>
      <c r="G653" s="16" t="str">
        <f t="shared" si="165"/>
        <v>심지경</v>
      </c>
      <c r="H653" s="16" t="str">
        <f t="shared" si="166"/>
        <v>일반(목록배제,Normal-Manifest Exception)</v>
      </c>
      <c r="I653" s="16">
        <f t="shared" si="167"/>
        <v>21.84</v>
      </c>
      <c r="J653" s="16">
        <f t="shared" si="168"/>
        <v>1</v>
      </c>
      <c r="K653" s="43">
        <f t="shared" si="169"/>
        <v>0.5</v>
      </c>
      <c r="L653" s="43">
        <f t="shared" si="170"/>
        <v>0.5</v>
      </c>
      <c r="M653" s="43">
        <f t="shared" si="171"/>
        <v>0.5</v>
      </c>
      <c r="N653" s="43">
        <f t="shared" si="172"/>
        <v>0.5</v>
      </c>
      <c r="O653" s="23" t="str">
        <f t="shared" si="173"/>
        <v>PDE026649331</v>
      </c>
      <c r="P653" s="51">
        <f>VLOOKUP(C653,MAPPING!$B$24:$G$27,2,0)+(N653-0.5)/0.5*VLOOKUP(C653,MAPPING!$B$24:$G$27,4,0)</f>
        <v>6900</v>
      </c>
      <c r="Q653" s="72">
        <f>VLOOKUP(C653,MAPPING!$B$24:$G$27,6,0)</f>
        <v>3.401757367653961</v>
      </c>
      <c r="R653" s="105">
        <f>Q653*VLOOKUP(C653,MAPPING!$B$24:$H$27,7,0)</f>
        <v>5508.2615999999998</v>
      </c>
      <c r="S653" s="29">
        <f>VLOOKUP(H653,MAPPING!$B$3:$D$12,3,0)</f>
        <v>1100</v>
      </c>
      <c r="T653" s="67">
        <f t="shared" si="175"/>
        <v>0</v>
      </c>
      <c r="U653" s="75">
        <v>0</v>
      </c>
      <c r="V653" s="29">
        <f>(J653*VLOOKUP(M653/J653,MAPPING!$B$15:$C$22,2,10))</f>
        <v>0</v>
      </c>
      <c r="W653" s="100">
        <v>0</v>
      </c>
      <c r="X653" s="68">
        <f>IFERROR(IF($M653&lt;6.000001,0,VLOOKUP($M653,할증료!$B:$C,2,1)),0)</f>
        <v>0</v>
      </c>
      <c r="Y653" s="67">
        <v>0</v>
      </c>
      <c r="Z653" s="29">
        <f t="shared" si="174"/>
        <v>13508.2616</v>
      </c>
      <c r="AB653" s="1" t="s">
        <v>3347</v>
      </c>
      <c r="AC653" s="1" t="s">
        <v>131</v>
      </c>
      <c r="AD653" s="1" t="s">
        <v>3348</v>
      </c>
      <c r="AE653" s="1" t="s">
        <v>3685</v>
      </c>
      <c r="AF653" s="1" t="s">
        <v>3686</v>
      </c>
      <c r="AG653" s="1" t="s">
        <v>3687</v>
      </c>
      <c r="AH653" s="1">
        <v>50596</v>
      </c>
      <c r="AI653" s="1" t="s">
        <v>47</v>
      </c>
      <c r="AJ653" s="20">
        <v>1</v>
      </c>
      <c r="AK653" s="21">
        <v>0.5</v>
      </c>
      <c r="AL653" s="21">
        <v>0.5</v>
      </c>
      <c r="AM653" s="21">
        <v>0.5</v>
      </c>
      <c r="AN653" s="1" t="s">
        <v>54</v>
      </c>
      <c r="AO653" s="21">
        <v>21.84</v>
      </c>
      <c r="AP653" s="1" t="s">
        <v>49</v>
      </c>
      <c r="AQ653" s="1" t="s">
        <v>49</v>
      </c>
      <c r="AR653" s="1" t="s">
        <v>49</v>
      </c>
      <c r="AS653" s="1" t="s">
        <v>49</v>
      </c>
      <c r="AT653" s="1" t="s">
        <v>49</v>
      </c>
      <c r="AU653" s="1" t="s">
        <v>133</v>
      </c>
      <c r="AV653" s="1" t="s">
        <v>134</v>
      </c>
      <c r="AW653" s="1" t="s">
        <v>3367</v>
      </c>
      <c r="AX653" s="1" t="s">
        <v>47</v>
      </c>
      <c r="AY653" s="1" t="s">
        <v>50</v>
      </c>
      <c r="AZ653" s="1" t="s">
        <v>3688</v>
      </c>
      <c r="BA653" s="1" t="s">
        <v>3689</v>
      </c>
      <c r="BB653" s="1" t="s">
        <v>3689</v>
      </c>
      <c r="BC653" s="1" t="s">
        <v>3354</v>
      </c>
      <c r="BD653" s="1" t="s">
        <v>3355</v>
      </c>
      <c r="BE653" s="1" t="s">
        <v>135</v>
      </c>
      <c r="BF653" s="1" t="s">
        <v>52</v>
      </c>
      <c r="BG653" s="1" t="s">
        <v>53</v>
      </c>
      <c r="BH653" s="1" t="s">
        <v>47</v>
      </c>
      <c r="BI653" s="1" t="s">
        <v>159</v>
      </c>
    </row>
    <row r="654" spans="2:61" x14ac:dyDescent="0.25">
      <c r="B654" s="16">
        <f t="shared" si="176"/>
        <v>650</v>
      </c>
      <c r="C654" s="16" t="str">
        <f t="shared" si="161"/>
        <v>FRA</v>
      </c>
      <c r="D654" s="16" t="str">
        <f t="shared" si="162"/>
        <v>2025-08-24</v>
      </c>
      <c r="E654" s="16" t="str">
        <f t="shared" si="163"/>
        <v>99431947764</v>
      </c>
      <c r="F654" s="16" t="str">
        <f t="shared" si="164"/>
        <v>PDE026649330</v>
      </c>
      <c r="G654" s="16" t="str">
        <f t="shared" si="165"/>
        <v>서지호</v>
      </c>
      <c r="H654" s="16" t="str">
        <f t="shared" si="166"/>
        <v>일반(목록배제,Normal-Manifest Exception)</v>
      </c>
      <c r="I654" s="16">
        <f t="shared" si="167"/>
        <v>21.84</v>
      </c>
      <c r="J654" s="16">
        <f t="shared" si="168"/>
        <v>1</v>
      </c>
      <c r="K654" s="43">
        <f t="shared" si="169"/>
        <v>0.5</v>
      </c>
      <c r="L654" s="43">
        <f t="shared" si="170"/>
        <v>0.5</v>
      </c>
      <c r="M654" s="43">
        <f t="shared" si="171"/>
        <v>0.5</v>
      </c>
      <c r="N654" s="43">
        <f t="shared" si="172"/>
        <v>0.5</v>
      </c>
      <c r="O654" s="23" t="str">
        <f t="shared" si="173"/>
        <v>PDE026649330</v>
      </c>
      <c r="P654" s="51">
        <f>VLOOKUP(C654,MAPPING!$B$24:$G$27,2,0)+(N654-0.5)/0.5*VLOOKUP(C654,MAPPING!$B$24:$G$27,4,0)</f>
        <v>6900</v>
      </c>
      <c r="Q654" s="72">
        <f>VLOOKUP(C654,MAPPING!$B$24:$G$27,6,0)</f>
        <v>3.401757367653961</v>
      </c>
      <c r="R654" s="105">
        <f>Q654*VLOOKUP(C654,MAPPING!$B$24:$H$27,7,0)</f>
        <v>5508.2615999999998</v>
      </c>
      <c r="S654" s="29">
        <f>VLOOKUP(H654,MAPPING!$B$3:$D$12,3,0)</f>
        <v>1100</v>
      </c>
      <c r="T654" s="67">
        <f t="shared" si="175"/>
        <v>0</v>
      </c>
      <c r="U654" s="75">
        <v>0</v>
      </c>
      <c r="V654" s="29">
        <f>(J654*VLOOKUP(M654/J654,MAPPING!$B$15:$C$22,2,10))</f>
        <v>0</v>
      </c>
      <c r="W654" s="100">
        <v>0</v>
      </c>
      <c r="X654" s="68">
        <f>IFERROR(IF($M654&lt;6.000001,0,VLOOKUP($M654,할증료!$B:$C,2,1)),0)</f>
        <v>0</v>
      </c>
      <c r="Y654" s="67">
        <v>0</v>
      </c>
      <c r="Z654" s="29">
        <f t="shared" si="174"/>
        <v>13508.2616</v>
      </c>
      <c r="AB654" s="1" t="s">
        <v>3347</v>
      </c>
      <c r="AC654" s="1" t="s">
        <v>131</v>
      </c>
      <c r="AD654" s="1" t="s">
        <v>3348</v>
      </c>
      <c r="AE654" s="1" t="s">
        <v>3690</v>
      </c>
      <c r="AF654" s="1" t="s">
        <v>3691</v>
      </c>
      <c r="AG654" s="1" t="s">
        <v>3692</v>
      </c>
      <c r="AH654" s="1">
        <v>31187</v>
      </c>
      <c r="AI654" s="1" t="s">
        <v>47</v>
      </c>
      <c r="AJ654" s="20">
        <v>1</v>
      </c>
      <c r="AK654" s="21">
        <v>0.5</v>
      </c>
      <c r="AL654" s="21">
        <v>0.5</v>
      </c>
      <c r="AM654" s="21">
        <v>0.5</v>
      </c>
      <c r="AN654" s="1" t="s">
        <v>54</v>
      </c>
      <c r="AO654" s="21">
        <v>21.84</v>
      </c>
      <c r="AP654" s="1" t="s">
        <v>49</v>
      </c>
      <c r="AQ654" s="1" t="s">
        <v>49</v>
      </c>
      <c r="AR654" s="1" t="s">
        <v>49</v>
      </c>
      <c r="AS654" s="1" t="s">
        <v>49</v>
      </c>
      <c r="AT654" s="1" t="s">
        <v>49</v>
      </c>
      <c r="AU654" s="1" t="s">
        <v>133</v>
      </c>
      <c r="AV654" s="1" t="s">
        <v>134</v>
      </c>
      <c r="AW654" s="1" t="s">
        <v>3367</v>
      </c>
      <c r="AX654" s="1" t="s">
        <v>47</v>
      </c>
      <c r="AY654" s="1" t="s">
        <v>50</v>
      </c>
      <c r="AZ654" s="1" t="s">
        <v>3693</v>
      </c>
      <c r="BA654" s="1" t="s">
        <v>3694</v>
      </c>
      <c r="BB654" s="1" t="s">
        <v>3694</v>
      </c>
      <c r="BC654" s="1" t="s">
        <v>3354</v>
      </c>
      <c r="BD654" s="1" t="s">
        <v>3355</v>
      </c>
      <c r="BE654" s="1" t="s">
        <v>135</v>
      </c>
      <c r="BF654" s="1" t="s">
        <v>52</v>
      </c>
      <c r="BG654" s="1" t="s">
        <v>53</v>
      </c>
      <c r="BH654" s="1" t="s">
        <v>47</v>
      </c>
      <c r="BI654" s="1" t="s">
        <v>159</v>
      </c>
    </row>
    <row r="655" spans="2:61" x14ac:dyDescent="0.25">
      <c r="B655" s="16">
        <f t="shared" si="176"/>
        <v>651</v>
      </c>
      <c r="C655" s="16" t="str">
        <f t="shared" si="161"/>
        <v>LHR</v>
      </c>
      <c r="D655" s="16" t="str">
        <f t="shared" si="162"/>
        <v>2025-08-24</v>
      </c>
      <c r="E655" s="16" t="str">
        <f t="shared" si="163"/>
        <v>99431913814</v>
      </c>
      <c r="F655" s="16" t="str">
        <f t="shared" si="164"/>
        <v>PGB026518446</v>
      </c>
      <c r="G655" s="16" t="str">
        <f t="shared" si="165"/>
        <v>홍선희</v>
      </c>
      <c r="H655" s="16" t="str">
        <f t="shared" si="166"/>
        <v>목록(Manifest)</v>
      </c>
      <c r="I655" s="16">
        <f t="shared" si="167"/>
        <v>114.62</v>
      </c>
      <c r="J655" s="16">
        <f t="shared" si="168"/>
        <v>1</v>
      </c>
      <c r="K655" s="43">
        <f t="shared" si="169"/>
        <v>0.77</v>
      </c>
      <c r="L655" s="43">
        <f t="shared" si="170"/>
        <v>1.1000000000000001</v>
      </c>
      <c r="M655" s="43">
        <f t="shared" si="171"/>
        <v>1.1000000000000001</v>
      </c>
      <c r="N655" s="43">
        <f t="shared" si="172"/>
        <v>1.5</v>
      </c>
      <c r="O655" s="23" t="str">
        <f t="shared" si="173"/>
        <v>PGB026518446</v>
      </c>
      <c r="P655" s="51">
        <f>VLOOKUP(C655,MAPPING!$B$24:$G$27,2,0)+(N655-0.5)/0.5*VLOOKUP(C655,MAPPING!$B$24:$G$27,4,0)</f>
        <v>12160</v>
      </c>
      <c r="Q655" s="72">
        <f>VLOOKUP(C655,MAPPING!$B$24:$G$27,6,0)</f>
        <v>4.0719439987913404</v>
      </c>
      <c r="R655" s="105">
        <f>Q655*VLOOKUP(C655,MAPPING!$B$24:$H$27,7,0)</f>
        <v>5659.8799999999992</v>
      </c>
      <c r="S655" s="29">
        <f>VLOOKUP(H655,MAPPING!$B$3:$D$12,3,0)</f>
        <v>0</v>
      </c>
      <c r="T655" s="67">
        <f t="shared" si="175"/>
        <v>0</v>
      </c>
      <c r="U655" s="75">
        <v>0</v>
      </c>
      <c r="V655" s="29">
        <f>(J655*VLOOKUP(M655/J655,MAPPING!$B$15:$C$22,2,10))</f>
        <v>0</v>
      </c>
      <c r="W655" s="100">
        <v>0</v>
      </c>
      <c r="X655" s="68">
        <f>IFERROR(IF($M655&lt;6.000001,0,VLOOKUP($M655,할증료!$B:$C,2,1)),0)</f>
        <v>0</v>
      </c>
      <c r="Y655" s="67">
        <v>0</v>
      </c>
      <c r="Z655" s="29">
        <f t="shared" si="174"/>
        <v>17819.879999999997</v>
      </c>
      <c r="AB655" s="1" t="s">
        <v>3347</v>
      </c>
      <c r="AC655" s="1" t="s">
        <v>137</v>
      </c>
      <c r="AD655" s="1" t="s">
        <v>3527</v>
      </c>
      <c r="AE655" s="1" t="s">
        <v>3695</v>
      </c>
      <c r="AF655" s="1" t="s">
        <v>3696</v>
      </c>
      <c r="AG655" s="1" t="s">
        <v>3697</v>
      </c>
      <c r="AH655" s="1">
        <v>5748</v>
      </c>
      <c r="AI655" s="1" t="s">
        <v>47</v>
      </c>
      <c r="AJ655" s="20">
        <v>1</v>
      </c>
      <c r="AK655" s="21">
        <v>0.77</v>
      </c>
      <c r="AL655" s="21">
        <v>1.1000000000000001</v>
      </c>
      <c r="AM655" s="21">
        <v>1.1000000000000001</v>
      </c>
      <c r="AN655" s="1" t="s">
        <v>48</v>
      </c>
      <c r="AO655" s="21">
        <v>114.62</v>
      </c>
      <c r="AP655" s="1" t="s">
        <v>49</v>
      </c>
      <c r="AQ655" s="1" t="s">
        <v>49</v>
      </c>
      <c r="AR655" s="1" t="s">
        <v>49</v>
      </c>
      <c r="AS655" s="1" t="s">
        <v>49</v>
      </c>
      <c r="AT655" s="1" t="s">
        <v>49</v>
      </c>
      <c r="AU655" s="1" t="s">
        <v>138</v>
      </c>
      <c r="AV655" s="1" t="s">
        <v>139</v>
      </c>
      <c r="AW655" s="1" t="s">
        <v>352</v>
      </c>
      <c r="AX655" s="1" t="s">
        <v>47</v>
      </c>
      <c r="AY655" s="1" t="s">
        <v>50</v>
      </c>
      <c r="AZ655" s="1" t="s">
        <v>3698</v>
      </c>
      <c r="BA655" s="1" t="s">
        <v>3699</v>
      </c>
      <c r="BB655" s="1" t="s">
        <v>3699</v>
      </c>
      <c r="BC655" s="1" t="s">
        <v>140</v>
      </c>
      <c r="BD655" s="1" t="s">
        <v>51</v>
      </c>
      <c r="BE655" s="1" t="s">
        <v>179</v>
      </c>
      <c r="BF655" s="1" t="s">
        <v>52</v>
      </c>
      <c r="BG655" s="1" t="s">
        <v>53</v>
      </c>
      <c r="BH655" s="1" t="s">
        <v>47</v>
      </c>
      <c r="BI655" s="1" t="s">
        <v>159</v>
      </c>
    </row>
    <row r="656" spans="2:61" x14ac:dyDescent="0.25">
      <c r="B656" s="16">
        <f t="shared" si="176"/>
        <v>652</v>
      </c>
      <c r="C656" s="16" t="str">
        <f t="shared" si="161"/>
        <v>LHR</v>
      </c>
      <c r="D656" s="16" t="str">
        <f t="shared" si="162"/>
        <v>2025-08-24</v>
      </c>
      <c r="E656" s="16" t="str">
        <f t="shared" si="163"/>
        <v>99431913814</v>
      </c>
      <c r="F656" s="16" t="str">
        <f t="shared" si="164"/>
        <v>PGB026518445</v>
      </c>
      <c r="G656" s="16" t="str">
        <f t="shared" si="165"/>
        <v>홍선희</v>
      </c>
      <c r="H656" s="16" t="str">
        <f t="shared" si="166"/>
        <v>목록(Manifest)</v>
      </c>
      <c r="I656" s="16">
        <f t="shared" si="167"/>
        <v>114.62</v>
      </c>
      <c r="J656" s="16">
        <f t="shared" si="168"/>
        <v>1</v>
      </c>
      <c r="K656" s="43">
        <f t="shared" si="169"/>
        <v>0.59</v>
      </c>
      <c r="L656" s="43">
        <f t="shared" si="170"/>
        <v>0.5</v>
      </c>
      <c r="M656" s="43">
        <f t="shared" si="171"/>
        <v>0.6</v>
      </c>
      <c r="N656" s="43">
        <f t="shared" si="172"/>
        <v>1</v>
      </c>
      <c r="O656" s="23" t="str">
        <f t="shared" si="173"/>
        <v>PGB026518445</v>
      </c>
      <c r="P656" s="51">
        <f>VLOOKUP(C656,MAPPING!$B$24:$G$27,2,0)+(N656-0.5)/0.5*VLOOKUP(C656,MAPPING!$B$24:$G$27,4,0)</f>
        <v>9710</v>
      </c>
      <c r="Q656" s="72">
        <f>VLOOKUP(C656,MAPPING!$B$24:$G$27,6,0)</f>
        <v>4.0719439987913404</v>
      </c>
      <c r="R656" s="105">
        <f>Q656*VLOOKUP(C656,MAPPING!$B$24:$H$27,7,0)</f>
        <v>5659.8799999999992</v>
      </c>
      <c r="S656" s="29">
        <f>VLOOKUP(H656,MAPPING!$B$3:$D$12,3,0)</f>
        <v>0</v>
      </c>
      <c r="T656" s="67">
        <f t="shared" si="175"/>
        <v>0</v>
      </c>
      <c r="U656" s="75">
        <v>0</v>
      </c>
      <c r="V656" s="29">
        <f>(J656*VLOOKUP(M656/J656,MAPPING!$B$15:$C$22,2,10))</f>
        <v>0</v>
      </c>
      <c r="W656" s="100">
        <v>0</v>
      </c>
      <c r="X656" s="68">
        <f>IFERROR(IF($M656&lt;6.000001,0,VLOOKUP($M656,할증료!$B:$C,2,1)),0)</f>
        <v>0</v>
      </c>
      <c r="Y656" s="67">
        <v>0</v>
      </c>
      <c r="Z656" s="29">
        <f t="shared" si="174"/>
        <v>15369.88</v>
      </c>
      <c r="AB656" s="1" t="s">
        <v>3347</v>
      </c>
      <c r="AC656" s="1" t="s">
        <v>137</v>
      </c>
      <c r="AD656" s="1" t="s">
        <v>3527</v>
      </c>
      <c r="AE656" s="1" t="s">
        <v>3700</v>
      </c>
      <c r="AF656" s="1" t="s">
        <v>3696</v>
      </c>
      <c r="AG656" s="1" t="s">
        <v>3697</v>
      </c>
      <c r="AH656" s="1">
        <v>5748</v>
      </c>
      <c r="AI656" s="1" t="s">
        <v>47</v>
      </c>
      <c r="AJ656" s="20">
        <v>1</v>
      </c>
      <c r="AK656" s="21">
        <v>0.59</v>
      </c>
      <c r="AL656" s="21">
        <v>0.5</v>
      </c>
      <c r="AM656" s="21">
        <v>0.6</v>
      </c>
      <c r="AN656" s="1" t="s">
        <v>48</v>
      </c>
      <c r="AO656" s="21">
        <v>114.62</v>
      </c>
      <c r="AP656" s="1" t="s">
        <v>49</v>
      </c>
      <c r="AQ656" s="1" t="s">
        <v>49</v>
      </c>
      <c r="AR656" s="1" t="s">
        <v>49</v>
      </c>
      <c r="AS656" s="1" t="s">
        <v>49</v>
      </c>
      <c r="AT656" s="1" t="s">
        <v>49</v>
      </c>
      <c r="AU656" s="1" t="s">
        <v>138</v>
      </c>
      <c r="AV656" s="1" t="s">
        <v>139</v>
      </c>
      <c r="AW656" s="1" t="s">
        <v>352</v>
      </c>
      <c r="AX656" s="1" t="s">
        <v>47</v>
      </c>
      <c r="AY656" s="1" t="s">
        <v>50</v>
      </c>
      <c r="AZ656" s="1" t="s">
        <v>3701</v>
      </c>
      <c r="BA656" s="1" t="s">
        <v>3702</v>
      </c>
      <c r="BB656" s="1" t="s">
        <v>3702</v>
      </c>
      <c r="BC656" s="1" t="s">
        <v>140</v>
      </c>
      <c r="BD656" s="1" t="s">
        <v>51</v>
      </c>
      <c r="BE656" s="1" t="s">
        <v>179</v>
      </c>
      <c r="BF656" s="1" t="s">
        <v>52</v>
      </c>
      <c r="BG656" s="1" t="s">
        <v>53</v>
      </c>
      <c r="BH656" s="1" t="s">
        <v>47</v>
      </c>
      <c r="BI656" s="1" t="s">
        <v>159</v>
      </c>
    </row>
    <row r="657" spans="2:61" x14ac:dyDescent="0.25">
      <c r="B657" s="16">
        <f t="shared" si="176"/>
        <v>653</v>
      </c>
      <c r="C657" s="16" t="str">
        <f t="shared" si="161"/>
        <v>LHR</v>
      </c>
      <c r="D657" s="16" t="str">
        <f t="shared" si="162"/>
        <v>2025-08-24</v>
      </c>
      <c r="E657" s="16" t="str">
        <f t="shared" si="163"/>
        <v>99431913814</v>
      </c>
      <c r="F657" s="16" t="str">
        <f t="shared" si="164"/>
        <v>PGB026518439</v>
      </c>
      <c r="G657" s="16" t="str">
        <f t="shared" si="165"/>
        <v>김대솔</v>
      </c>
      <c r="H657" s="16" t="str">
        <f t="shared" si="166"/>
        <v>목록(Manifest)</v>
      </c>
      <c r="I657" s="16">
        <f t="shared" si="167"/>
        <v>121.78</v>
      </c>
      <c r="J657" s="16">
        <f t="shared" si="168"/>
        <v>1</v>
      </c>
      <c r="K657" s="43">
        <f t="shared" si="169"/>
        <v>0.99</v>
      </c>
      <c r="L657" s="43">
        <f t="shared" si="170"/>
        <v>1</v>
      </c>
      <c r="M657" s="43">
        <f t="shared" si="171"/>
        <v>1</v>
      </c>
      <c r="N657" s="43">
        <f t="shared" si="172"/>
        <v>1</v>
      </c>
      <c r="O657" s="23" t="str">
        <f t="shared" si="173"/>
        <v>PGB026518439</v>
      </c>
      <c r="P657" s="51">
        <f>VLOOKUP(C657,MAPPING!$B$24:$G$27,2,0)+(N657-0.5)/0.5*VLOOKUP(C657,MAPPING!$B$24:$G$27,4,0)</f>
        <v>9710</v>
      </c>
      <c r="Q657" s="72">
        <f>VLOOKUP(C657,MAPPING!$B$24:$G$27,6,0)</f>
        <v>4.0719439987913404</v>
      </c>
      <c r="R657" s="105">
        <f>Q657*VLOOKUP(C657,MAPPING!$B$24:$H$27,7,0)</f>
        <v>5659.8799999999992</v>
      </c>
      <c r="S657" s="29">
        <f>VLOOKUP(H657,MAPPING!$B$3:$D$12,3,0)</f>
        <v>0</v>
      </c>
      <c r="T657" s="67">
        <f t="shared" si="175"/>
        <v>0</v>
      </c>
      <c r="U657" s="75">
        <v>0</v>
      </c>
      <c r="V657" s="29">
        <f>(J657*VLOOKUP(M657/J657,MAPPING!$B$15:$C$22,2,10))</f>
        <v>0</v>
      </c>
      <c r="W657" s="100">
        <v>0</v>
      </c>
      <c r="X657" s="68">
        <f>IFERROR(IF($M657&lt;6.000001,0,VLOOKUP($M657,할증료!$B:$C,2,1)),0)</f>
        <v>0</v>
      </c>
      <c r="Y657" s="67">
        <v>0</v>
      </c>
      <c r="Z657" s="29">
        <f t="shared" si="174"/>
        <v>15369.88</v>
      </c>
      <c r="AB657" s="1" t="s">
        <v>3347</v>
      </c>
      <c r="AC657" s="1" t="s">
        <v>137</v>
      </c>
      <c r="AD657" s="1" t="s">
        <v>3527</v>
      </c>
      <c r="AE657" s="1" t="s">
        <v>3703</v>
      </c>
      <c r="AF657" s="1" t="s">
        <v>330</v>
      </c>
      <c r="AG657" s="1" t="s">
        <v>331</v>
      </c>
      <c r="AH657" s="1">
        <v>41543</v>
      </c>
      <c r="AI657" s="1" t="s">
        <v>47</v>
      </c>
      <c r="AJ657" s="20">
        <v>1</v>
      </c>
      <c r="AK657" s="21">
        <v>0.99</v>
      </c>
      <c r="AL657" s="21">
        <v>1</v>
      </c>
      <c r="AM657" s="21">
        <v>1</v>
      </c>
      <c r="AN657" s="1" t="s">
        <v>48</v>
      </c>
      <c r="AO657" s="21">
        <v>121.78</v>
      </c>
      <c r="AP657" s="1" t="s">
        <v>49</v>
      </c>
      <c r="AQ657" s="1" t="s">
        <v>49</v>
      </c>
      <c r="AR657" s="1" t="s">
        <v>49</v>
      </c>
      <c r="AS657" s="1" t="s">
        <v>49</v>
      </c>
      <c r="AT657" s="1" t="s">
        <v>49</v>
      </c>
      <c r="AU657" s="1" t="s">
        <v>138</v>
      </c>
      <c r="AV657" s="1" t="s">
        <v>139</v>
      </c>
      <c r="AW657" s="1" t="s">
        <v>3704</v>
      </c>
      <c r="AX657" s="1" t="s">
        <v>47</v>
      </c>
      <c r="AY657" s="1" t="s">
        <v>50</v>
      </c>
      <c r="AZ657" s="1" t="s">
        <v>3705</v>
      </c>
      <c r="BA657" s="1" t="s">
        <v>3706</v>
      </c>
      <c r="BB657" s="1" t="s">
        <v>3706</v>
      </c>
      <c r="BC657" s="1" t="s">
        <v>140</v>
      </c>
      <c r="BD657" s="1" t="s">
        <v>51</v>
      </c>
      <c r="BE657" s="1" t="s">
        <v>179</v>
      </c>
      <c r="BF657" s="1" t="s">
        <v>52</v>
      </c>
      <c r="BG657" s="1" t="s">
        <v>53</v>
      </c>
      <c r="BH657" s="1" t="s">
        <v>47</v>
      </c>
      <c r="BI657" s="1" t="s">
        <v>159</v>
      </c>
    </row>
    <row r="658" spans="2:61" x14ac:dyDescent="0.25">
      <c r="B658" s="16">
        <f t="shared" si="176"/>
        <v>654</v>
      </c>
      <c r="C658" s="16" t="str">
        <f t="shared" si="161"/>
        <v>LHR</v>
      </c>
      <c r="D658" s="16" t="str">
        <f t="shared" si="162"/>
        <v>2025-08-24</v>
      </c>
      <c r="E658" s="16" t="str">
        <f t="shared" si="163"/>
        <v>99431913814</v>
      </c>
      <c r="F658" s="16" t="str">
        <f t="shared" si="164"/>
        <v>PGB026518438</v>
      </c>
      <c r="G658" s="16" t="str">
        <f t="shared" si="165"/>
        <v>정영화</v>
      </c>
      <c r="H658" s="16" t="str">
        <f t="shared" si="166"/>
        <v>간이(Simple)</v>
      </c>
      <c r="I658" s="16">
        <f t="shared" si="167"/>
        <v>852.85</v>
      </c>
      <c r="J658" s="16">
        <f t="shared" si="168"/>
        <v>1</v>
      </c>
      <c r="K658" s="43">
        <f t="shared" si="169"/>
        <v>3.27</v>
      </c>
      <c r="L658" s="43">
        <f t="shared" si="170"/>
        <v>2.7</v>
      </c>
      <c r="M658" s="43">
        <f t="shared" si="171"/>
        <v>3.3</v>
      </c>
      <c r="N658" s="43">
        <f t="shared" si="172"/>
        <v>3.5</v>
      </c>
      <c r="O658" s="23" t="str">
        <f t="shared" si="173"/>
        <v>PGB026518438</v>
      </c>
      <c r="P658" s="51">
        <f>VLOOKUP(C658,MAPPING!$B$24:$G$27,2,0)+(N658-0.5)/0.5*VLOOKUP(C658,MAPPING!$B$24:$G$27,4,0)</f>
        <v>21960</v>
      </c>
      <c r="Q658" s="72">
        <f>VLOOKUP(C658,MAPPING!$B$24:$G$27,6,0)</f>
        <v>4.0719439987913404</v>
      </c>
      <c r="R658" s="105">
        <f>Q658*VLOOKUP(C658,MAPPING!$B$24:$H$27,7,0)</f>
        <v>5659.8799999999992</v>
      </c>
      <c r="S658" s="29">
        <f>VLOOKUP(H658,MAPPING!$B$3:$D$12,3,0)</f>
        <v>1100</v>
      </c>
      <c r="T658" s="67">
        <f t="shared" si="175"/>
        <v>0</v>
      </c>
      <c r="U658" s="75">
        <v>0</v>
      </c>
      <c r="V658" s="29">
        <f>(J658*VLOOKUP(M658/J658,MAPPING!$B$15:$C$22,2,10))</f>
        <v>550</v>
      </c>
      <c r="W658" s="100">
        <v>0</v>
      </c>
      <c r="X658" s="68">
        <f>IFERROR(IF($M658&lt;6.000001,0,VLOOKUP($M658,할증료!$B:$C,2,1)),0)</f>
        <v>0</v>
      </c>
      <c r="Y658" s="67">
        <v>0</v>
      </c>
      <c r="Z658" s="29">
        <f t="shared" si="174"/>
        <v>29269.879999999997</v>
      </c>
      <c r="AB658" s="1" t="s">
        <v>3347</v>
      </c>
      <c r="AC658" s="1" t="s">
        <v>137</v>
      </c>
      <c r="AD658" s="1" t="s">
        <v>3527</v>
      </c>
      <c r="AE658" s="1" t="s">
        <v>3707</v>
      </c>
      <c r="AF658" s="1" t="s">
        <v>163</v>
      </c>
      <c r="AG658" s="1" t="s">
        <v>164</v>
      </c>
      <c r="AH658" s="1">
        <v>59713</v>
      </c>
      <c r="AI658" s="1" t="s">
        <v>161</v>
      </c>
      <c r="AJ658" s="20">
        <v>1</v>
      </c>
      <c r="AK658" s="21">
        <v>3.27</v>
      </c>
      <c r="AL658" s="21">
        <v>2.7</v>
      </c>
      <c r="AM658" s="21">
        <v>3.3</v>
      </c>
      <c r="AN658" s="1" t="s">
        <v>56</v>
      </c>
      <c r="AO658" s="21">
        <v>852.85</v>
      </c>
      <c r="AP658" s="1" t="s">
        <v>49</v>
      </c>
      <c r="AQ658" s="1" t="s">
        <v>49</v>
      </c>
      <c r="AR658" s="1" t="s">
        <v>49</v>
      </c>
      <c r="AS658" s="1" t="s">
        <v>49</v>
      </c>
      <c r="AT658" s="1" t="s">
        <v>49</v>
      </c>
      <c r="AU658" s="1" t="s">
        <v>138</v>
      </c>
      <c r="AV658" s="1" t="s">
        <v>139</v>
      </c>
      <c r="AW658" s="1" t="s">
        <v>3708</v>
      </c>
      <c r="AX658" s="1" t="s">
        <v>47</v>
      </c>
      <c r="AY658" s="1" t="s">
        <v>50</v>
      </c>
      <c r="AZ658" s="1" t="s">
        <v>3709</v>
      </c>
      <c r="BA658" s="1" t="s">
        <v>3710</v>
      </c>
      <c r="BB658" s="1" t="s">
        <v>3710</v>
      </c>
      <c r="BC658" s="1" t="s">
        <v>140</v>
      </c>
      <c r="BD658" s="1" t="s">
        <v>51</v>
      </c>
      <c r="BE658" s="1" t="s">
        <v>179</v>
      </c>
      <c r="BF658" s="1" t="s">
        <v>52</v>
      </c>
      <c r="BG658" s="1" t="s">
        <v>53</v>
      </c>
      <c r="BH658" s="1" t="s">
        <v>47</v>
      </c>
      <c r="BI658" s="1" t="s">
        <v>159</v>
      </c>
    </row>
    <row r="659" spans="2:61" x14ac:dyDescent="0.25">
      <c r="B659" s="16">
        <f t="shared" si="176"/>
        <v>655</v>
      </c>
      <c r="C659" s="16" t="str">
        <f t="shared" si="161"/>
        <v>LHR</v>
      </c>
      <c r="D659" s="16" t="str">
        <f t="shared" si="162"/>
        <v>2025-08-24</v>
      </c>
      <c r="E659" s="16" t="str">
        <f t="shared" si="163"/>
        <v>99431913814</v>
      </c>
      <c r="F659" s="16" t="str">
        <f t="shared" si="164"/>
        <v>PGB026518437</v>
      </c>
      <c r="G659" s="16" t="str">
        <f t="shared" si="165"/>
        <v>유원희</v>
      </c>
      <c r="H659" s="16" t="str">
        <f t="shared" si="166"/>
        <v>목록(Manifest)</v>
      </c>
      <c r="I659" s="16">
        <f t="shared" si="167"/>
        <v>45.58</v>
      </c>
      <c r="J659" s="16">
        <f t="shared" si="168"/>
        <v>1</v>
      </c>
      <c r="K659" s="43">
        <f t="shared" si="169"/>
        <v>0.48</v>
      </c>
      <c r="L659" s="43">
        <f t="shared" si="170"/>
        <v>0.3</v>
      </c>
      <c r="M659" s="43">
        <f t="shared" si="171"/>
        <v>0.5</v>
      </c>
      <c r="N659" s="43">
        <f t="shared" si="172"/>
        <v>0.5</v>
      </c>
      <c r="O659" s="23" t="str">
        <f t="shared" si="173"/>
        <v>PGB026518437</v>
      </c>
      <c r="P659" s="51">
        <f>VLOOKUP(C659,MAPPING!$B$24:$G$27,2,0)+(N659-0.5)/0.5*VLOOKUP(C659,MAPPING!$B$24:$G$27,4,0)</f>
        <v>7260</v>
      </c>
      <c r="Q659" s="72">
        <f>VLOOKUP(C659,MAPPING!$B$24:$G$27,6,0)</f>
        <v>4.0719439987913404</v>
      </c>
      <c r="R659" s="105">
        <f>Q659*VLOOKUP(C659,MAPPING!$B$24:$H$27,7,0)</f>
        <v>5659.8799999999992</v>
      </c>
      <c r="S659" s="29">
        <f>VLOOKUP(H659,MAPPING!$B$3:$D$12,3,0)</f>
        <v>0</v>
      </c>
      <c r="T659" s="67">
        <f t="shared" si="175"/>
        <v>0</v>
      </c>
      <c r="U659" s="75">
        <v>0</v>
      </c>
      <c r="V659" s="29">
        <f>(J659*VLOOKUP(M659/J659,MAPPING!$B$15:$C$22,2,10))</f>
        <v>0</v>
      </c>
      <c r="W659" s="100">
        <v>0</v>
      </c>
      <c r="X659" s="68">
        <f>IFERROR(IF($M659&lt;6.000001,0,VLOOKUP($M659,할증료!$B:$C,2,1)),0)</f>
        <v>0</v>
      </c>
      <c r="Y659" s="67">
        <v>0</v>
      </c>
      <c r="Z659" s="29">
        <f t="shared" si="174"/>
        <v>12919.88</v>
      </c>
      <c r="AB659" s="1" t="s">
        <v>3347</v>
      </c>
      <c r="AC659" s="1" t="s">
        <v>137</v>
      </c>
      <c r="AD659" s="1" t="s">
        <v>3527</v>
      </c>
      <c r="AE659" s="1" t="s">
        <v>3711</v>
      </c>
      <c r="AF659" s="1" t="s">
        <v>3712</v>
      </c>
      <c r="AG659" s="1" t="s">
        <v>3713</v>
      </c>
      <c r="AH659" s="1">
        <v>12748</v>
      </c>
      <c r="AI659" s="1" t="s">
        <v>47</v>
      </c>
      <c r="AJ659" s="20">
        <v>1</v>
      </c>
      <c r="AK659" s="21">
        <v>0.48</v>
      </c>
      <c r="AL659" s="21">
        <v>0.3</v>
      </c>
      <c r="AM659" s="21">
        <v>0.5</v>
      </c>
      <c r="AN659" s="1" t="s">
        <v>48</v>
      </c>
      <c r="AO659" s="21">
        <v>45.58</v>
      </c>
      <c r="AP659" s="1" t="s">
        <v>49</v>
      </c>
      <c r="AQ659" s="1" t="s">
        <v>49</v>
      </c>
      <c r="AR659" s="1" t="s">
        <v>49</v>
      </c>
      <c r="AS659" s="1" t="s">
        <v>49</v>
      </c>
      <c r="AT659" s="1" t="s">
        <v>49</v>
      </c>
      <c r="AU659" s="1" t="s">
        <v>138</v>
      </c>
      <c r="AV659" s="1" t="s">
        <v>139</v>
      </c>
      <c r="AW659" s="1" t="s">
        <v>3714</v>
      </c>
      <c r="AX659" s="1" t="s">
        <v>47</v>
      </c>
      <c r="AY659" s="1" t="s">
        <v>50</v>
      </c>
      <c r="AZ659" s="1" t="s">
        <v>3715</v>
      </c>
      <c r="BA659" s="1" t="s">
        <v>3716</v>
      </c>
      <c r="BB659" s="1" t="s">
        <v>3716</v>
      </c>
      <c r="BC659" s="1" t="s">
        <v>140</v>
      </c>
      <c r="BD659" s="1" t="s">
        <v>51</v>
      </c>
      <c r="BE659" s="1" t="s">
        <v>179</v>
      </c>
      <c r="BF659" s="1" t="s">
        <v>52</v>
      </c>
      <c r="BG659" s="1" t="s">
        <v>53</v>
      </c>
      <c r="BH659" s="1" t="s">
        <v>47</v>
      </c>
      <c r="BI659" s="1" t="s">
        <v>159</v>
      </c>
    </row>
    <row r="660" spans="2:61" x14ac:dyDescent="0.25">
      <c r="B660" s="16">
        <f t="shared" si="176"/>
        <v>656</v>
      </c>
      <c r="C660" s="16" t="str">
        <f t="shared" si="161"/>
        <v>LHR</v>
      </c>
      <c r="D660" s="16" t="str">
        <f t="shared" si="162"/>
        <v>2025-08-24</v>
      </c>
      <c r="E660" s="16" t="str">
        <f t="shared" si="163"/>
        <v>99431913814</v>
      </c>
      <c r="F660" s="16" t="str">
        <f t="shared" si="164"/>
        <v>PGB026518436</v>
      </c>
      <c r="G660" s="16" t="str">
        <f t="shared" si="165"/>
        <v>홍종원</v>
      </c>
      <c r="H660" s="16" t="str">
        <f t="shared" si="166"/>
        <v>간이(Simple)</v>
      </c>
      <c r="I660" s="16">
        <f t="shared" si="167"/>
        <v>258.54000000000002</v>
      </c>
      <c r="J660" s="16">
        <f t="shared" si="168"/>
        <v>1</v>
      </c>
      <c r="K660" s="43">
        <f t="shared" si="169"/>
        <v>0.39</v>
      </c>
      <c r="L660" s="43">
        <f t="shared" si="170"/>
        <v>0.5</v>
      </c>
      <c r="M660" s="43">
        <f t="shared" si="171"/>
        <v>0.5</v>
      </c>
      <c r="N660" s="43">
        <f t="shared" si="172"/>
        <v>0.5</v>
      </c>
      <c r="O660" s="23" t="str">
        <f t="shared" si="173"/>
        <v>PGB026518436</v>
      </c>
      <c r="P660" s="51">
        <f>VLOOKUP(C660,MAPPING!$B$24:$G$27,2,0)+(N660-0.5)/0.5*VLOOKUP(C660,MAPPING!$B$24:$G$27,4,0)</f>
        <v>7260</v>
      </c>
      <c r="Q660" s="72">
        <f>VLOOKUP(C660,MAPPING!$B$24:$G$27,6,0)</f>
        <v>4.0719439987913404</v>
      </c>
      <c r="R660" s="105">
        <f>Q660*VLOOKUP(C660,MAPPING!$B$24:$H$27,7,0)</f>
        <v>5659.8799999999992</v>
      </c>
      <c r="S660" s="29">
        <f>VLOOKUP(H660,MAPPING!$B$3:$D$12,3,0)</f>
        <v>1100</v>
      </c>
      <c r="T660" s="67">
        <f t="shared" si="175"/>
        <v>0</v>
      </c>
      <c r="U660" s="75">
        <v>0</v>
      </c>
      <c r="V660" s="29">
        <f>(J660*VLOOKUP(M660/J660,MAPPING!$B$15:$C$22,2,10))</f>
        <v>0</v>
      </c>
      <c r="W660" s="100">
        <v>0</v>
      </c>
      <c r="X660" s="68">
        <f>IFERROR(IF($M660&lt;6.000001,0,VLOOKUP($M660,할증료!$B:$C,2,1)),0)</f>
        <v>0</v>
      </c>
      <c r="Y660" s="67">
        <v>0</v>
      </c>
      <c r="Z660" s="29">
        <f t="shared" si="174"/>
        <v>14019.88</v>
      </c>
      <c r="AB660" s="1" t="s">
        <v>3347</v>
      </c>
      <c r="AC660" s="1" t="s">
        <v>137</v>
      </c>
      <c r="AD660" s="1" t="s">
        <v>3527</v>
      </c>
      <c r="AE660" s="1" t="s">
        <v>3717</v>
      </c>
      <c r="AF660" s="1" t="s">
        <v>3718</v>
      </c>
      <c r="AG660" s="1" t="s">
        <v>3719</v>
      </c>
      <c r="AH660" s="1">
        <v>22748</v>
      </c>
      <c r="AI660" s="1" t="s">
        <v>47</v>
      </c>
      <c r="AJ660" s="20">
        <v>1</v>
      </c>
      <c r="AK660" s="21">
        <v>0.39</v>
      </c>
      <c r="AL660" s="21">
        <v>0.5</v>
      </c>
      <c r="AM660" s="21">
        <v>0.5</v>
      </c>
      <c r="AN660" s="1" t="s">
        <v>56</v>
      </c>
      <c r="AO660" s="21">
        <v>258.54000000000002</v>
      </c>
      <c r="AP660" s="1" t="s">
        <v>49</v>
      </c>
      <c r="AQ660" s="1" t="s">
        <v>49</v>
      </c>
      <c r="AR660" s="1" t="s">
        <v>49</v>
      </c>
      <c r="AS660" s="1" t="s">
        <v>49</v>
      </c>
      <c r="AT660" s="1" t="s">
        <v>49</v>
      </c>
      <c r="AU660" s="1" t="s">
        <v>138</v>
      </c>
      <c r="AV660" s="1" t="s">
        <v>139</v>
      </c>
      <c r="AW660" s="1" t="s">
        <v>3720</v>
      </c>
      <c r="AX660" s="1" t="s">
        <v>47</v>
      </c>
      <c r="AY660" s="1" t="s">
        <v>50</v>
      </c>
      <c r="AZ660" s="1" t="s">
        <v>3721</v>
      </c>
      <c r="BA660" s="1" t="s">
        <v>3722</v>
      </c>
      <c r="BB660" s="1" t="s">
        <v>3722</v>
      </c>
      <c r="BC660" s="1" t="s">
        <v>140</v>
      </c>
      <c r="BD660" s="1" t="s">
        <v>51</v>
      </c>
      <c r="BE660" s="1" t="s">
        <v>179</v>
      </c>
      <c r="BF660" s="1" t="s">
        <v>52</v>
      </c>
      <c r="BG660" s="1" t="s">
        <v>53</v>
      </c>
      <c r="BH660" s="1" t="s">
        <v>47</v>
      </c>
      <c r="BI660" s="1" t="s">
        <v>159</v>
      </c>
    </row>
    <row r="661" spans="2:61" x14ac:dyDescent="0.25">
      <c r="B661" s="16">
        <f t="shared" si="176"/>
        <v>657</v>
      </c>
      <c r="C661" s="16" t="str">
        <f t="shared" si="161"/>
        <v>LHR</v>
      </c>
      <c r="D661" s="16" t="str">
        <f t="shared" si="162"/>
        <v>2025-08-24</v>
      </c>
      <c r="E661" s="16" t="str">
        <f t="shared" si="163"/>
        <v>99431913814</v>
      </c>
      <c r="F661" s="16" t="str">
        <f t="shared" si="164"/>
        <v>PGB026518434</v>
      </c>
      <c r="G661" s="16" t="str">
        <f t="shared" si="165"/>
        <v>방승찬</v>
      </c>
      <c r="H661" s="16" t="str">
        <f t="shared" si="166"/>
        <v>간이(Simple)</v>
      </c>
      <c r="I661" s="16">
        <f t="shared" si="167"/>
        <v>175.3</v>
      </c>
      <c r="J661" s="16">
        <f t="shared" si="168"/>
        <v>1</v>
      </c>
      <c r="K661" s="43">
        <f t="shared" si="169"/>
        <v>1.22</v>
      </c>
      <c r="L661" s="43">
        <f t="shared" si="170"/>
        <v>1.2</v>
      </c>
      <c r="M661" s="43">
        <f t="shared" si="171"/>
        <v>1.3</v>
      </c>
      <c r="N661" s="43">
        <f t="shared" si="172"/>
        <v>1.5</v>
      </c>
      <c r="O661" s="23" t="str">
        <f t="shared" si="173"/>
        <v>PGB026518434</v>
      </c>
      <c r="P661" s="51">
        <f>VLOOKUP(C661,MAPPING!$B$24:$G$27,2,0)+(N661-0.5)/0.5*VLOOKUP(C661,MAPPING!$B$24:$G$27,4,0)</f>
        <v>12160</v>
      </c>
      <c r="Q661" s="72">
        <f>VLOOKUP(C661,MAPPING!$B$24:$G$27,6,0)</f>
        <v>4.0719439987913404</v>
      </c>
      <c r="R661" s="105">
        <f>Q661*VLOOKUP(C661,MAPPING!$B$24:$H$27,7,0)</f>
        <v>5659.8799999999992</v>
      </c>
      <c r="S661" s="29">
        <f>VLOOKUP(H661,MAPPING!$B$3:$D$12,3,0)</f>
        <v>1100</v>
      </c>
      <c r="T661" s="67">
        <f t="shared" si="175"/>
        <v>0</v>
      </c>
      <c r="U661" s="75">
        <v>0</v>
      </c>
      <c r="V661" s="29">
        <f>(J661*VLOOKUP(M661/J661,MAPPING!$B$15:$C$22,2,10))</f>
        <v>0</v>
      </c>
      <c r="W661" s="100">
        <v>0</v>
      </c>
      <c r="X661" s="68">
        <f>IFERROR(IF($M661&lt;6.000001,0,VLOOKUP($M661,할증료!$B:$C,2,1)),0)</f>
        <v>0</v>
      </c>
      <c r="Y661" s="67">
        <v>0</v>
      </c>
      <c r="Z661" s="29">
        <f t="shared" si="174"/>
        <v>18919.879999999997</v>
      </c>
      <c r="AB661" s="1" t="s">
        <v>3347</v>
      </c>
      <c r="AC661" s="1" t="s">
        <v>137</v>
      </c>
      <c r="AD661" s="1" t="s">
        <v>3527</v>
      </c>
      <c r="AE661" s="1" t="s">
        <v>3723</v>
      </c>
      <c r="AF661" s="1" t="s">
        <v>3724</v>
      </c>
      <c r="AG661" s="1" t="s">
        <v>3725</v>
      </c>
      <c r="AH661" s="1">
        <v>8261</v>
      </c>
      <c r="AI661" s="1" t="s">
        <v>47</v>
      </c>
      <c r="AJ661" s="20">
        <v>1</v>
      </c>
      <c r="AK661" s="21">
        <v>1.22</v>
      </c>
      <c r="AL661" s="21">
        <v>1.2</v>
      </c>
      <c r="AM661" s="21">
        <v>1.3</v>
      </c>
      <c r="AN661" s="1" t="s">
        <v>56</v>
      </c>
      <c r="AO661" s="21">
        <v>175.3</v>
      </c>
      <c r="AP661" s="1" t="s">
        <v>49</v>
      </c>
      <c r="AQ661" s="1" t="s">
        <v>49</v>
      </c>
      <c r="AR661" s="1" t="s">
        <v>49</v>
      </c>
      <c r="AS661" s="1" t="s">
        <v>49</v>
      </c>
      <c r="AT661" s="1" t="s">
        <v>49</v>
      </c>
      <c r="AU661" s="1" t="s">
        <v>138</v>
      </c>
      <c r="AV661" s="1" t="s">
        <v>139</v>
      </c>
      <c r="AW661" s="1" t="s">
        <v>3726</v>
      </c>
      <c r="AX661" s="1" t="s">
        <v>47</v>
      </c>
      <c r="AY661" s="1" t="s">
        <v>50</v>
      </c>
      <c r="AZ661" s="1" t="s">
        <v>3727</v>
      </c>
      <c r="BA661" s="1" t="s">
        <v>3728</v>
      </c>
      <c r="BB661" s="1" t="s">
        <v>3728</v>
      </c>
      <c r="BC661" s="1" t="s">
        <v>140</v>
      </c>
      <c r="BD661" s="1" t="s">
        <v>51</v>
      </c>
      <c r="BE661" s="1" t="s">
        <v>179</v>
      </c>
      <c r="BF661" s="1" t="s">
        <v>52</v>
      </c>
      <c r="BG661" s="1" t="s">
        <v>53</v>
      </c>
      <c r="BH661" s="1" t="s">
        <v>47</v>
      </c>
      <c r="BI661" s="1" t="s">
        <v>159</v>
      </c>
    </row>
    <row r="662" spans="2:61" x14ac:dyDescent="0.25">
      <c r="B662" s="16">
        <f t="shared" si="176"/>
        <v>658</v>
      </c>
      <c r="C662" s="16" t="str">
        <f t="shared" si="161"/>
        <v>LHR</v>
      </c>
      <c r="D662" s="16" t="str">
        <f t="shared" si="162"/>
        <v>2025-08-24</v>
      </c>
      <c r="E662" s="16" t="str">
        <f t="shared" si="163"/>
        <v>99431913814</v>
      </c>
      <c r="F662" s="16" t="str">
        <f t="shared" si="164"/>
        <v>PGB026518433</v>
      </c>
      <c r="G662" s="16" t="str">
        <f t="shared" si="165"/>
        <v>양제인</v>
      </c>
      <c r="H662" s="16" t="str">
        <f t="shared" si="166"/>
        <v>목록(Manifest)</v>
      </c>
      <c r="I662" s="16">
        <f t="shared" si="167"/>
        <v>114.62</v>
      </c>
      <c r="J662" s="16">
        <f t="shared" si="168"/>
        <v>1</v>
      </c>
      <c r="K662" s="43">
        <f t="shared" si="169"/>
        <v>0.77</v>
      </c>
      <c r="L662" s="43">
        <f t="shared" si="170"/>
        <v>1.2</v>
      </c>
      <c r="M662" s="43">
        <f t="shared" si="171"/>
        <v>1.2</v>
      </c>
      <c r="N662" s="43">
        <f t="shared" si="172"/>
        <v>1.5</v>
      </c>
      <c r="O662" s="23" t="str">
        <f t="shared" si="173"/>
        <v>PGB026518433</v>
      </c>
      <c r="P662" s="51">
        <f>VLOOKUP(C662,MAPPING!$B$24:$G$27,2,0)+(N662-0.5)/0.5*VLOOKUP(C662,MAPPING!$B$24:$G$27,4,0)</f>
        <v>12160</v>
      </c>
      <c r="Q662" s="72">
        <f>VLOOKUP(C662,MAPPING!$B$24:$G$27,6,0)</f>
        <v>4.0719439987913404</v>
      </c>
      <c r="R662" s="105">
        <f>Q662*VLOOKUP(C662,MAPPING!$B$24:$H$27,7,0)</f>
        <v>5659.8799999999992</v>
      </c>
      <c r="S662" s="29">
        <f>VLOOKUP(H662,MAPPING!$B$3:$D$12,3,0)</f>
        <v>0</v>
      </c>
      <c r="T662" s="67">
        <f t="shared" si="175"/>
        <v>0</v>
      </c>
      <c r="U662" s="75">
        <v>0</v>
      </c>
      <c r="V662" s="29">
        <f>(J662*VLOOKUP(M662/J662,MAPPING!$B$15:$C$22,2,10))</f>
        <v>0</v>
      </c>
      <c r="W662" s="100">
        <v>0</v>
      </c>
      <c r="X662" s="68">
        <f>IFERROR(IF($M662&lt;6.000001,0,VLOOKUP($M662,할증료!$B:$C,2,1)),0)</f>
        <v>0</v>
      </c>
      <c r="Y662" s="67">
        <v>0</v>
      </c>
      <c r="Z662" s="29">
        <f t="shared" si="174"/>
        <v>17819.879999999997</v>
      </c>
      <c r="AB662" s="1" t="s">
        <v>3347</v>
      </c>
      <c r="AC662" s="1" t="s">
        <v>137</v>
      </c>
      <c r="AD662" s="1" t="s">
        <v>3527</v>
      </c>
      <c r="AE662" s="1" t="s">
        <v>3729</v>
      </c>
      <c r="AF662" s="1" t="s">
        <v>3730</v>
      </c>
      <c r="AG662" s="1" t="s">
        <v>3731</v>
      </c>
      <c r="AH662" s="1">
        <v>42818</v>
      </c>
      <c r="AI662" s="1" t="s">
        <v>47</v>
      </c>
      <c r="AJ662" s="20">
        <v>1</v>
      </c>
      <c r="AK662" s="21">
        <v>0.77</v>
      </c>
      <c r="AL662" s="21">
        <v>1.2</v>
      </c>
      <c r="AM662" s="21">
        <v>1.2</v>
      </c>
      <c r="AN662" s="1" t="s">
        <v>48</v>
      </c>
      <c r="AO662" s="21">
        <v>114.62</v>
      </c>
      <c r="AP662" s="1" t="s">
        <v>49</v>
      </c>
      <c r="AQ662" s="1" t="s">
        <v>49</v>
      </c>
      <c r="AR662" s="1" t="s">
        <v>49</v>
      </c>
      <c r="AS662" s="1" t="s">
        <v>49</v>
      </c>
      <c r="AT662" s="1" t="s">
        <v>49</v>
      </c>
      <c r="AU662" s="1" t="s">
        <v>138</v>
      </c>
      <c r="AV662" s="1" t="s">
        <v>139</v>
      </c>
      <c r="AW662" s="1" t="s">
        <v>352</v>
      </c>
      <c r="AX662" s="1" t="s">
        <v>47</v>
      </c>
      <c r="AY662" s="1" t="s">
        <v>50</v>
      </c>
      <c r="AZ662" s="1" t="s">
        <v>3732</v>
      </c>
      <c r="BA662" s="1" t="s">
        <v>3733</v>
      </c>
      <c r="BB662" s="1" t="s">
        <v>3733</v>
      </c>
      <c r="BC662" s="1" t="s">
        <v>140</v>
      </c>
      <c r="BD662" s="1" t="s">
        <v>51</v>
      </c>
      <c r="BE662" s="1" t="s">
        <v>179</v>
      </c>
      <c r="BF662" s="1" t="s">
        <v>52</v>
      </c>
      <c r="BG662" s="1" t="s">
        <v>53</v>
      </c>
      <c r="BH662" s="1" t="s">
        <v>47</v>
      </c>
      <c r="BI662" s="1" t="s">
        <v>159</v>
      </c>
    </row>
    <row r="663" spans="2:61" x14ac:dyDescent="0.25">
      <c r="B663" s="16">
        <f t="shared" si="176"/>
        <v>659</v>
      </c>
      <c r="C663" s="16" t="str">
        <f t="shared" si="161"/>
        <v>LHR</v>
      </c>
      <c r="D663" s="16" t="str">
        <f t="shared" si="162"/>
        <v>2025-08-24</v>
      </c>
      <c r="E663" s="16" t="str">
        <f t="shared" si="163"/>
        <v>99431913814</v>
      </c>
      <c r="F663" s="16" t="str">
        <f t="shared" si="164"/>
        <v>PGB026518432</v>
      </c>
      <c r="G663" s="16" t="str">
        <f t="shared" si="165"/>
        <v>양정규</v>
      </c>
      <c r="H663" s="16" t="str">
        <f t="shared" si="166"/>
        <v>목록(Manifest)</v>
      </c>
      <c r="I663" s="16">
        <f t="shared" si="167"/>
        <v>44.5</v>
      </c>
      <c r="J663" s="16">
        <f t="shared" si="168"/>
        <v>1</v>
      </c>
      <c r="K663" s="43">
        <f t="shared" si="169"/>
        <v>0.3</v>
      </c>
      <c r="L663" s="43">
        <f t="shared" si="170"/>
        <v>0.3</v>
      </c>
      <c r="M663" s="43">
        <f t="shared" si="171"/>
        <v>0.3</v>
      </c>
      <c r="N663" s="43">
        <f t="shared" si="172"/>
        <v>0.5</v>
      </c>
      <c r="O663" s="23" t="str">
        <f t="shared" si="173"/>
        <v>PGB026518432</v>
      </c>
      <c r="P663" s="51">
        <f>VLOOKUP(C663,MAPPING!$B$24:$G$27,2,0)+(N663-0.5)/0.5*VLOOKUP(C663,MAPPING!$B$24:$G$27,4,0)</f>
        <v>7260</v>
      </c>
      <c r="Q663" s="72">
        <f>VLOOKUP(C663,MAPPING!$B$24:$G$27,6,0)</f>
        <v>4.0719439987913404</v>
      </c>
      <c r="R663" s="105">
        <f>Q663*VLOOKUP(C663,MAPPING!$B$24:$H$27,7,0)</f>
        <v>5659.8799999999992</v>
      </c>
      <c r="S663" s="29">
        <f>VLOOKUP(H663,MAPPING!$B$3:$D$12,3,0)</f>
        <v>0</v>
      </c>
      <c r="T663" s="67">
        <f t="shared" si="175"/>
        <v>0</v>
      </c>
      <c r="U663" s="75">
        <v>0</v>
      </c>
      <c r="V663" s="29">
        <f>(J663*VLOOKUP(M663/J663,MAPPING!$B$15:$C$22,2,10))</f>
        <v>0</v>
      </c>
      <c r="W663" s="100">
        <v>0</v>
      </c>
      <c r="X663" s="68">
        <f>IFERROR(IF($M663&lt;6.000001,0,VLOOKUP($M663,할증료!$B:$C,2,1)),0)</f>
        <v>0</v>
      </c>
      <c r="Y663" s="67">
        <v>0</v>
      </c>
      <c r="Z663" s="29">
        <f t="shared" si="174"/>
        <v>12919.88</v>
      </c>
      <c r="AB663" s="1" t="s">
        <v>3347</v>
      </c>
      <c r="AC663" s="1" t="s">
        <v>137</v>
      </c>
      <c r="AD663" s="1" t="s">
        <v>3527</v>
      </c>
      <c r="AE663" s="1" t="s">
        <v>3734</v>
      </c>
      <c r="AF663" s="1" t="s">
        <v>3735</v>
      </c>
      <c r="AG663" s="1" t="s">
        <v>3736</v>
      </c>
      <c r="AH663" s="1">
        <v>10218</v>
      </c>
      <c r="AI663" s="1" t="s">
        <v>47</v>
      </c>
      <c r="AJ663" s="20">
        <v>1</v>
      </c>
      <c r="AK663" s="21">
        <v>0.3</v>
      </c>
      <c r="AL663" s="21">
        <v>0.3</v>
      </c>
      <c r="AM663" s="21">
        <v>0.3</v>
      </c>
      <c r="AN663" s="1" t="s">
        <v>48</v>
      </c>
      <c r="AO663" s="21">
        <v>44.5</v>
      </c>
      <c r="AP663" s="1" t="s">
        <v>49</v>
      </c>
      <c r="AQ663" s="1" t="s">
        <v>49</v>
      </c>
      <c r="AR663" s="1" t="s">
        <v>49</v>
      </c>
      <c r="AS663" s="1" t="s">
        <v>49</v>
      </c>
      <c r="AT663" s="1" t="s">
        <v>49</v>
      </c>
      <c r="AU663" s="1" t="s">
        <v>138</v>
      </c>
      <c r="AV663" s="1" t="s">
        <v>139</v>
      </c>
      <c r="AW663" s="1" t="s">
        <v>3737</v>
      </c>
      <c r="AX663" s="1" t="s">
        <v>47</v>
      </c>
      <c r="AY663" s="1" t="s">
        <v>50</v>
      </c>
      <c r="AZ663" s="1" t="s">
        <v>3738</v>
      </c>
      <c r="BA663" s="1" t="s">
        <v>3739</v>
      </c>
      <c r="BB663" s="1" t="s">
        <v>3739</v>
      </c>
      <c r="BC663" s="1" t="s">
        <v>140</v>
      </c>
      <c r="BD663" s="1" t="s">
        <v>51</v>
      </c>
      <c r="BE663" s="1" t="s">
        <v>179</v>
      </c>
      <c r="BF663" s="1" t="s">
        <v>52</v>
      </c>
      <c r="BG663" s="1" t="s">
        <v>53</v>
      </c>
      <c r="BH663" s="1" t="s">
        <v>47</v>
      </c>
      <c r="BI663" s="1" t="s">
        <v>159</v>
      </c>
    </row>
    <row r="664" spans="2:61" x14ac:dyDescent="0.25">
      <c r="B664" s="16">
        <f t="shared" si="176"/>
        <v>660</v>
      </c>
      <c r="C664" s="16" t="str">
        <f t="shared" si="161"/>
        <v>LHR</v>
      </c>
      <c r="D664" s="16" t="str">
        <f t="shared" si="162"/>
        <v>2025-08-24</v>
      </c>
      <c r="E664" s="16" t="str">
        <f t="shared" si="163"/>
        <v>99431913814</v>
      </c>
      <c r="F664" s="16" t="str">
        <f t="shared" si="164"/>
        <v>PGB026518429</v>
      </c>
      <c r="G664" s="16" t="str">
        <f t="shared" si="165"/>
        <v>김예린</v>
      </c>
      <c r="H664" s="16" t="str">
        <f t="shared" si="166"/>
        <v>목록(Manifest)</v>
      </c>
      <c r="I664" s="16">
        <f t="shared" si="167"/>
        <v>105.84</v>
      </c>
      <c r="J664" s="16">
        <f t="shared" si="168"/>
        <v>1</v>
      </c>
      <c r="K664" s="43">
        <f t="shared" si="169"/>
        <v>1.5</v>
      </c>
      <c r="L664" s="43">
        <f t="shared" si="170"/>
        <v>1.9</v>
      </c>
      <c r="M664" s="43">
        <f t="shared" si="171"/>
        <v>1.9</v>
      </c>
      <c r="N664" s="43">
        <f t="shared" si="172"/>
        <v>2</v>
      </c>
      <c r="O664" s="23" t="str">
        <f t="shared" si="173"/>
        <v>PGB026518429</v>
      </c>
      <c r="P664" s="51">
        <f>VLOOKUP(C664,MAPPING!$B$24:$G$27,2,0)+(N664-0.5)/0.5*VLOOKUP(C664,MAPPING!$B$24:$G$27,4,0)</f>
        <v>14610</v>
      </c>
      <c r="Q664" s="72">
        <f>VLOOKUP(C664,MAPPING!$B$24:$G$27,6,0)</f>
        <v>4.0719439987913404</v>
      </c>
      <c r="R664" s="105">
        <f>Q664*VLOOKUP(C664,MAPPING!$B$24:$H$27,7,0)</f>
        <v>5659.8799999999992</v>
      </c>
      <c r="S664" s="29">
        <f>VLOOKUP(H664,MAPPING!$B$3:$D$12,3,0)</f>
        <v>0</v>
      </c>
      <c r="T664" s="67">
        <f t="shared" si="175"/>
        <v>0</v>
      </c>
      <c r="U664" s="75">
        <v>0</v>
      </c>
      <c r="V664" s="29">
        <f>(J664*VLOOKUP(M664/J664,MAPPING!$B$15:$C$22,2,10))</f>
        <v>0</v>
      </c>
      <c r="W664" s="100">
        <v>0</v>
      </c>
      <c r="X664" s="68">
        <f>IFERROR(IF($M664&lt;6.000001,0,VLOOKUP($M664,할증료!$B:$C,2,1)),0)</f>
        <v>0</v>
      </c>
      <c r="Y664" s="67">
        <v>0</v>
      </c>
      <c r="Z664" s="29">
        <f t="shared" si="174"/>
        <v>20269.879999999997</v>
      </c>
      <c r="AB664" s="1" t="s">
        <v>3347</v>
      </c>
      <c r="AC664" s="1" t="s">
        <v>137</v>
      </c>
      <c r="AD664" s="1" t="s">
        <v>3527</v>
      </c>
      <c r="AE664" s="1" t="s">
        <v>3740</v>
      </c>
      <c r="AF664" s="1" t="s">
        <v>3741</v>
      </c>
      <c r="AG664" s="1" t="s">
        <v>3742</v>
      </c>
      <c r="AH664" s="1">
        <v>1859</v>
      </c>
      <c r="AI664" s="1" t="s">
        <v>47</v>
      </c>
      <c r="AJ664" s="20">
        <v>1</v>
      </c>
      <c r="AK664" s="21">
        <v>1.5</v>
      </c>
      <c r="AL664" s="21">
        <v>1.9</v>
      </c>
      <c r="AM664" s="21">
        <v>1.9</v>
      </c>
      <c r="AN664" s="1" t="s">
        <v>48</v>
      </c>
      <c r="AO664" s="21">
        <v>105.84</v>
      </c>
      <c r="AP664" s="1" t="s">
        <v>49</v>
      </c>
      <c r="AQ664" s="1" t="s">
        <v>49</v>
      </c>
      <c r="AR664" s="1" t="s">
        <v>49</v>
      </c>
      <c r="AS664" s="1" t="s">
        <v>49</v>
      </c>
      <c r="AT664" s="1" t="s">
        <v>49</v>
      </c>
      <c r="AU664" s="1" t="s">
        <v>138</v>
      </c>
      <c r="AV664" s="1" t="s">
        <v>139</v>
      </c>
      <c r="AW664" s="1" t="s">
        <v>3743</v>
      </c>
      <c r="AX664" s="1" t="s">
        <v>47</v>
      </c>
      <c r="AY664" s="1" t="s">
        <v>50</v>
      </c>
      <c r="AZ664" s="1" t="s">
        <v>3744</v>
      </c>
      <c r="BA664" s="1" t="s">
        <v>3745</v>
      </c>
      <c r="BB664" s="1" t="s">
        <v>3745</v>
      </c>
      <c r="BC664" s="1" t="s">
        <v>140</v>
      </c>
      <c r="BD664" s="1" t="s">
        <v>51</v>
      </c>
      <c r="BE664" s="1" t="s">
        <v>179</v>
      </c>
      <c r="BF664" s="1" t="s">
        <v>52</v>
      </c>
      <c r="BG664" s="1" t="s">
        <v>53</v>
      </c>
      <c r="BH664" s="1" t="s">
        <v>47</v>
      </c>
      <c r="BI664" s="1" t="s">
        <v>159</v>
      </c>
    </row>
    <row r="665" spans="2:61" x14ac:dyDescent="0.25">
      <c r="B665" s="16">
        <f t="shared" si="176"/>
        <v>661</v>
      </c>
      <c r="C665" s="16" t="str">
        <f t="shared" si="161"/>
        <v>FRA</v>
      </c>
      <c r="D665" s="16" t="str">
        <f t="shared" si="162"/>
        <v>2025-08-24</v>
      </c>
      <c r="E665" s="16" t="str">
        <f t="shared" si="163"/>
        <v>99431947764</v>
      </c>
      <c r="F665" s="16" t="str">
        <f t="shared" si="164"/>
        <v>PDE026649329</v>
      </c>
      <c r="G665" s="16" t="str">
        <f t="shared" si="165"/>
        <v>이춘옥</v>
      </c>
      <c r="H665" s="16" t="str">
        <f t="shared" si="166"/>
        <v>일반(목록배제,Normal-Manifest Exception)</v>
      </c>
      <c r="I665" s="16">
        <f t="shared" si="167"/>
        <v>43.68</v>
      </c>
      <c r="J665" s="16">
        <f t="shared" si="168"/>
        <v>1</v>
      </c>
      <c r="K665" s="43">
        <f t="shared" si="169"/>
        <v>0.5</v>
      </c>
      <c r="L665" s="43">
        <f t="shared" si="170"/>
        <v>0.5</v>
      </c>
      <c r="M665" s="43">
        <f t="shared" si="171"/>
        <v>0.5</v>
      </c>
      <c r="N665" s="43">
        <f t="shared" si="172"/>
        <v>0.5</v>
      </c>
      <c r="O665" s="23" t="str">
        <f t="shared" si="173"/>
        <v>PDE026649329</v>
      </c>
      <c r="P665" s="51">
        <f>VLOOKUP(C665,MAPPING!$B$24:$G$27,2,0)+(N665-0.5)/0.5*VLOOKUP(C665,MAPPING!$B$24:$G$27,4,0)</f>
        <v>6900</v>
      </c>
      <c r="Q665" s="72">
        <f>VLOOKUP(C665,MAPPING!$B$24:$G$27,6,0)</f>
        <v>3.401757367653961</v>
      </c>
      <c r="R665" s="105">
        <f>Q665*VLOOKUP(C665,MAPPING!$B$24:$H$27,7,0)</f>
        <v>5508.2615999999998</v>
      </c>
      <c r="S665" s="29">
        <f>VLOOKUP(H665,MAPPING!$B$3:$D$12,3,0)</f>
        <v>1100</v>
      </c>
      <c r="T665" s="67">
        <f t="shared" si="175"/>
        <v>0</v>
      </c>
      <c r="U665" s="75">
        <v>0</v>
      </c>
      <c r="V665" s="29">
        <f>(J665*VLOOKUP(M665/J665,MAPPING!$B$15:$C$22,2,10))</f>
        <v>0</v>
      </c>
      <c r="W665" s="100">
        <v>0</v>
      </c>
      <c r="X665" s="68">
        <f>IFERROR(IF($M665&lt;6.000001,0,VLOOKUP($M665,할증료!$B:$C,2,1)),0)</f>
        <v>0</v>
      </c>
      <c r="Y665" s="67">
        <v>0</v>
      </c>
      <c r="Z665" s="29">
        <f t="shared" si="174"/>
        <v>13508.2616</v>
      </c>
      <c r="AB665" s="1" t="s">
        <v>3347</v>
      </c>
      <c r="AC665" s="1" t="s">
        <v>131</v>
      </c>
      <c r="AD665" s="1" t="s">
        <v>3348</v>
      </c>
      <c r="AE665" s="1" t="s">
        <v>3746</v>
      </c>
      <c r="AF665" s="1" t="s">
        <v>3747</v>
      </c>
      <c r="AG665" s="1" t="s">
        <v>3748</v>
      </c>
      <c r="AH665" s="1">
        <v>17332</v>
      </c>
      <c r="AI665" s="1" t="s">
        <v>47</v>
      </c>
      <c r="AJ665" s="20">
        <v>1</v>
      </c>
      <c r="AK665" s="21">
        <v>0.5</v>
      </c>
      <c r="AL665" s="21">
        <v>0.5</v>
      </c>
      <c r="AM665" s="21">
        <v>0.5</v>
      </c>
      <c r="AN665" s="1" t="s">
        <v>54</v>
      </c>
      <c r="AO665" s="21">
        <v>43.68</v>
      </c>
      <c r="AP665" s="1" t="s">
        <v>49</v>
      </c>
      <c r="AQ665" s="1" t="s">
        <v>49</v>
      </c>
      <c r="AR665" s="1" t="s">
        <v>49</v>
      </c>
      <c r="AS665" s="1" t="s">
        <v>49</v>
      </c>
      <c r="AT665" s="1" t="s">
        <v>49</v>
      </c>
      <c r="AU665" s="1" t="s">
        <v>133</v>
      </c>
      <c r="AV665" s="1" t="s">
        <v>134</v>
      </c>
      <c r="AW665" s="1" t="s">
        <v>3367</v>
      </c>
      <c r="AX665" s="1" t="s">
        <v>47</v>
      </c>
      <c r="AY665" s="1" t="s">
        <v>50</v>
      </c>
      <c r="AZ665" s="1" t="s">
        <v>3749</v>
      </c>
      <c r="BA665" s="1" t="s">
        <v>3750</v>
      </c>
      <c r="BB665" s="1" t="s">
        <v>3750</v>
      </c>
      <c r="BC665" s="1" t="s">
        <v>3354</v>
      </c>
      <c r="BD665" s="1" t="s">
        <v>3355</v>
      </c>
      <c r="BE665" s="1" t="s">
        <v>135</v>
      </c>
      <c r="BF665" s="1" t="s">
        <v>52</v>
      </c>
      <c r="BG665" s="1" t="s">
        <v>53</v>
      </c>
      <c r="BH665" s="1" t="s">
        <v>47</v>
      </c>
      <c r="BI665" s="1" t="s">
        <v>159</v>
      </c>
    </row>
    <row r="666" spans="2:61" x14ac:dyDescent="0.25">
      <c r="B666" s="16">
        <f t="shared" si="176"/>
        <v>662</v>
      </c>
      <c r="C666" s="16" t="str">
        <f t="shared" si="161"/>
        <v>FRA</v>
      </c>
      <c r="D666" s="16" t="str">
        <f t="shared" si="162"/>
        <v>2025-08-24</v>
      </c>
      <c r="E666" s="16" t="str">
        <f t="shared" si="163"/>
        <v>99431947764</v>
      </c>
      <c r="F666" s="16" t="str">
        <f t="shared" si="164"/>
        <v>PDE026649328</v>
      </c>
      <c r="G666" s="16" t="str">
        <f t="shared" si="165"/>
        <v>박미순</v>
      </c>
      <c r="H666" s="16" t="str">
        <f t="shared" si="166"/>
        <v>일반(목록배제,Normal-Manifest Exception)</v>
      </c>
      <c r="I666" s="16">
        <f t="shared" si="167"/>
        <v>21.84</v>
      </c>
      <c r="J666" s="16">
        <f t="shared" si="168"/>
        <v>1</v>
      </c>
      <c r="K666" s="43">
        <f t="shared" si="169"/>
        <v>0.5</v>
      </c>
      <c r="L666" s="43">
        <f t="shared" si="170"/>
        <v>0.5</v>
      </c>
      <c r="M666" s="43">
        <f t="shared" si="171"/>
        <v>0.5</v>
      </c>
      <c r="N666" s="43">
        <f t="shared" si="172"/>
        <v>0.5</v>
      </c>
      <c r="O666" s="23" t="str">
        <f t="shared" si="173"/>
        <v>PDE026649328</v>
      </c>
      <c r="P666" s="51">
        <f>VLOOKUP(C666,MAPPING!$B$24:$G$27,2,0)+(N666-0.5)/0.5*VLOOKUP(C666,MAPPING!$B$24:$G$27,4,0)</f>
        <v>6900</v>
      </c>
      <c r="Q666" s="72">
        <f>VLOOKUP(C666,MAPPING!$B$24:$G$27,6,0)</f>
        <v>3.401757367653961</v>
      </c>
      <c r="R666" s="105">
        <f>Q666*VLOOKUP(C666,MAPPING!$B$24:$H$27,7,0)</f>
        <v>5508.2615999999998</v>
      </c>
      <c r="S666" s="29">
        <f>VLOOKUP(H666,MAPPING!$B$3:$D$12,3,0)</f>
        <v>1100</v>
      </c>
      <c r="T666" s="67">
        <f t="shared" si="175"/>
        <v>0</v>
      </c>
      <c r="U666" s="75">
        <v>0</v>
      </c>
      <c r="V666" s="29">
        <f>(J666*VLOOKUP(M666/J666,MAPPING!$B$15:$C$22,2,10))</f>
        <v>0</v>
      </c>
      <c r="W666" s="100">
        <v>0</v>
      </c>
      <c r="X666" s="68">
        <f>IFERROR(IF($M666&lt;6.000001,0,VLOOKUP($M666,할증료!$B:$C,2,1)),0)</f>
        <v>0</v>
      </c>
      <c r="Y666" s="67">
        <v>0</v>
      </c>
      <c r="Z666" s="29">
        <f t="shared" si="174"/>
        <v>13508.2616</v>
      </c>
      <c r="AB666" s="1" t="s">
        <v>3347</v>
      </c>
      <c r="AC666" s="1" t="s">
        <v>131</v>
      </c>
      <c r="AD666" s="1" t="s">
        <v>3348</v>
      </c>
      <c r="AE666" s="1" t="s">
        <v>3751</v>
      </c>
      <c r="AF666" s="1" t="s">
        <v>3752</v>
      </c>
      <c r="AG666" s="1" t="s">
        <v>3753</v>
      </c>
      <c r="AH666" s="1">
        <v>61902</v>
      </c>
      <c r="AI666" s="1" t="s">
        <v>47</v>
      </c>
      <c r="AJ666" s="20">
        <v>1</v>
      </c>
      <c r="AK666" s="21">
        <v>0.5</v>
      </c>
      <c r="AL666" s="21">
        <v>0.5</v>
      </c>
      <c r="AM666" s="21">
        <v>0.5</v>
      </c>
      <c r="AN666" s="1" t="s">
        <v>54</v>
      </c>
      <c r="AO666" s="21">
        <v>21.84</v>
      </c>
      <c r="AP666" s="1" t="s">
        <v>49</v>
      </c>
      <c r="AQ666" s="1" t="s">
        <v>49</v>
      </c>
      <c r="AR666" s="1" t="s">
        <v>49</v>
      </c>
      <c r="AS666" s="1" t="s">
        <v>49</v>
      </c>
      <c r="AT666" s="1" t="s">
        <v>49</v>
      </c>
      <c r="AU666" s="1" t="s">
        <v>133</v>
      </c>
      <c r="AV666" s="1" t="s">
        <v>134</v>
      </c>
      <c r="AW666" s="1" t="s">
        <v>3367</v>
      </c>
      <c r="AX666" s="1" t="s">
        <v>47</v>
      </c>
      <c r="AY666" s="1" t="s">
        <v>50</v>
      </c>
      <c r="AZ666" s="1" t="s">
        <v>3754</v>
      </c>
      <c r="BA666" s="1" t="s">
        <v>3755</v>
      </c>
      <c r="BB666" s="1" t="s">
        <v>3755</v>
      </c>
      <c r="BC666" s="1" t="s">
        <v>3354</v>
      </c>
      <c r="BD666" s="1" t="s">
        <v>3355</v>
      </c>
      <c r="BE666" s="1" t="s">
        <v>135</v>
      </c>
      <c r="BF666" s="1" t="s">
        <v>52</v>
      </c>
      <c r="BG666" s="1" t="s">
        <v>53</v>
      </c>
      <c r="BH666" s="1" t="s">
        <v>47</v>
      </c>
      <c r="BI666" s="1" t="s">
        <v>159</v>
      </c>
    </row>
    <row r="667" spans="2:61" x14ac:dyDescent="0.25">
      <c r="B667" s="16">
        <f t="shared" si="176"/>
        <v>663</v>
      </c>
      <c r="C667" s="16" t="str">
        <f t="shared" si="161"/>
        <v>FRA</v>
      </c>
      <c r="D667" s="16" t="str">
        <f t="shared" si="162"/>
        <v>2025-08-24</v>
      </c>
      <c r="E667" s="16" t="str">
        <f t="shared" si="163"/>
        <v>99431947764</v>
      </c>
      <c r="F667" s="16" t="str">
        <f t="shared" si="164"/>
        <v>PDE026649327</v>
      </c>
      <c r="G667" s="16" t="str">
        <f t="shared" si="165"/>
        <v>박휴정</v>
      </c>
      <c r="H667" s="16" t="str">
        <f t="shared" si="166"/>
        <v>일반(목록배제,Normal-Manifest Exception)</v>
      </c>
      <c r="I667" s="16">
        <f t="shared" si="167"/>
        <v>21.84</v>
      </c>
      <c r="J667" s="16">
        <f t="shared" si="168"/>
        <v>1</v>
      </c>
      <c r="K667" s="43">
        <f t="shared" si="169"/>
        <v>0.5</v>
      </c>
      <c r="L667" s="43">
        <f t="shared" si="170"/>
        <v>0.5</v>
      </c>
      <c r="M667" s="43">
        <f t="shared" si="171"/>
        <v>0.5</v>
      </c>
      <c r="N667" s="43">
        <f t="shared" si="172"/>
        <v>0.5</v>
      </c>
      <c r="O667" s="23" t="str">
        <f t="shared" si="173"/>
        <v>PDE026649327</v>
      </c>
      <c r="P667" s="51">
        <f>VLOOKUP(C667,MAPPING!$B$24:$G$27,2,0)+(N667-0.5)/0.5*VLOOKUP(C667,MAPPING!$B$24:$G$27,4,0)</f>
        <v>6900</v>
      </c>
      <c r="Q667" s="72">
        <f>VLOOKUP(C667,MAPPING!$B$24:$G$27,6,0)</f>
        <v>3.401757367653961</v>
      </c>
      <c r="R667" s="105">
        <f>Q667*VLOOKUP(C667,MAPPING!$B$24:$H$27,7,0)</f>
        <v>5508.2615999999998</v>
      </c>
      <c r="S667" s="29">
        <f>VLOOKUP(H667,MAPPING!$B$3:$D$12,3,0)</f>
        <v>1100</v>
      </c>
      <c r="T667" s="67">
        <f t="shared" si="175"/>
        <v>0</v>
      </c>
      <c r="U667" s="75">
        <v>0</v>
      </c>
      <c r="V667" s="29">
        <f>(J667*VLOOKUP(M667/J667,MAPPING!$B$15:$C$22,2,10))</f>
        <v>0</v>
      </c>
      <c r="W667" s="100">
        <v>0</v>
      </c>
      <c r="X667" s="68">
        <f>IFERROR(IF($M667&lt;6.000001,0,VLOOKUP($M667,할증료!$B:$C,2,1)),0)</f>
        <v>0</v>
      </c>
      <c r="Y667" s="67">
        <v>0</v>
      </c>
      <c r="Z667" s="29">
        <f t="shared" si="174"/>
        <v>13508.2616</v>
      </c>
      <c r="AB667" s="1" t="s">
        <v>3347</v>
      </c>
      <c r="AC667" s="1" t="s">
        <v>131</v>
      </c>
      <c r="AD667" s="1" t="s">
        <v>3348</v>
      </c>
      <c r="AE667" s="1" t="s">
        <v>3756</v>
      </c>
      <c r="AF667" s="1" t="s">
        <v>3757</v>
      </c>
      <c r="AG667" s="1" t="s">
        <v>3758</v>
      </c>
      <c r="AH667" s="1">
        <v>6591</v>
      </c>
      <c r="AI667" s="1" t="s">
        <v>47</v>
      </c>
      <c r="AJ667" s="20">
        <v>1</v>
      </c>
      <c r="AK667" s="21">
        <v>0.5</v>
      </c>
      <c r="AL667" s="21">
        <v>0.5</v>
      </c>
      <c r="AM667" s="21">
        <v>0.5</v>
      </c>
      <c r="AN667" s="1" t="s">
        <v>54</v>
      </c>
      <c r="AO667" s="21">
        <v>21.84</v>
      </c>
      <c r="AP667" s="1" t="s">
        <v>49</v>
      </c>
      <c r="AQ667" s="1" t="s">
        <v>49</v>
      </c>
      <c r="AR667" s="1" t="s">
        <v>49</v>
      </c>
      <c r="AS667" s="1" t="s">
        <v>49</v>
      </c>
      <c r="AT667" s="1" t="s">
        <v>49</v>
      </c>
      <c r="AU667" s="1" t="s">
        <v>133</v>
      </c>
      <c r="AV667" s="1" t="s">
        <v>134</v>
      </c>
      <c r="AW667" s="1" t="s">
        <v>3367</v>
      </c>
      <c r="AX667" s="1" t="s">
        <v>47</v>
      </c>
      <c r="AY667" s="1" t="s">
        <v>50</v>
      </c>
      <c r="AZ667" s="1" t="s">
        <v>3759</v>
      </c>
      <c r="BA667" s="1" t="s">
        <v>3760</v>
      </c>
      <c r="BB667" s="1" t="s">
        <v>3760</v>
      </c>
      <c r="BC667" s="1" t="s">
        <v>3354</v>
      </c>
      <c r="BD667" s="1" t="s">
        <v>3355</v>
      </c>
      <c r="BE667" s="1" t="s">
        <v>135</v>
      </c>
      <c r="BF667" s="1" t="s">
        <v>52</v>
      </c>
      <c r="BG667" s="1" t="s">
        <v>53</v>
      </c>
      <c r="BH667" s="1" t="s">
        <v>47</v>
      </c>
      <c r="BI667" s="1" t="s">
        <v>159</v>
      </c>
    </row>
    <row r="668" spans="2:61" x14ac:dyDescent="0.25">
      <c r="B668" s="16">
        <f t="shared" si="176"/>
        <v>664</v>
      </c>
      <c r="C668" s="16" t="str">
        <f t="shared" si="161"/>
        <v>FRA</v>
      </c>
      <c r="D668" s="16" t="str">
        <f t="shared" si="162"/>
        <v>2025-08-24</v>
      </c>
      <c r="E668" s="16" t="str">
        <f t="shared" si="163"/>
        <v>99431947764</v>
      </c>
      <c r="F668" s="16" t="str">
        <f t="shared" si="164"/>
        <v>PDE026649326</v>
      </c>
      <c r="G668" s="16" t="str">
        <f t="shared" si="165"/>
        <v>최근영</v>
      </c>
      <c r="H668" s="16" t="str">
        <f t="shared" si="166"/>
        <v>일반(목록배제,Normal-Manifest Exception)</v>
      </c>
      <c r="I668" s="16">
        <f t="shared" si="167"/>
        <v>21.84</v>
      </c>
      <c r="J668" s="16">
        <f t="shared" si="168"/>
        <v>1</v>
      </c>
      <c r="K668" s="43">
        <f t="shared" si="169"/>
        <v>0.5</v>
      </c>
      <c r="L668" s="43">
        <f t="shared" si="170"/>
        <v>0.5</v>
      </c>
      <c r="M668" s="43">
        <f t="shared" si="171"/>
        <v>0.5</v>
      </c>
      <c r="N668" s="43">
        <f t="shared" si="172"/>
        <v>0.5</v>
      </c>
      <c r="O668" s="23" t="str">
        <f t="shared" si="173"/>
        <v>PDE026649326</v>
      </c>
      <c r="P668" s="51">
        <f>VLOOKUP(C668,MAPPING!$B$24:$G$27,2,0)+(N668-0.5)/0.5*VLOOKUP(C668,MAPPING!$B$24:$G$27,4,0)</f>
        <v>6900</v>
      </c>
      <c r="Q668" s="72">
        <f>VLOOKUP(C668,MAPPING!$B$24:$G$27,6,0)</f>
        <v>3.401757367653961</v>
      </c>
      <c r="R668" s="105">
        <f>Q668*VLOOKUP(C668,MAPPING!$B$24:$H$27,7,0)</f>
        <v>5508.2615999999998</v>
      </c>
      <c r="S668" s="29">
        <f>VLOOKUP(H668,MAPPING!$B$3:$D$12,3,0)</f>
        <v>1100</v>
      </c>
      <c r="T668" s="67">
        <f t="shared" si="175"/>
        <v>0</v>
      </c>
      <c r="U668" s="75">
        <v>0</v>
      </c>
      <c r="V668" s="29">
        <f>(J668*VLOOKUP(M668/J668,MAPPING!$B$15:$C$22,2,10))</f>
        <v>0</v>
      </c>
      <c r="W668" s="100">
        <v>0</v>
      </c>
      <c r="X668" s="68">
        <f>IFERROR(IF($M668&lt;6.000001,0,VLOOKUP($M668,할증료!$B:$C,2,1)),0)</f>
        <v>0</v>
      </c>
      <c r="Y668" s="67">
        <v>0</v>
      </c>
      <c r="Z668" s="29">
        <f t="shared" si="174"/>
        <v>13508.2616</v>
      </c>
      <c r="AB668" s="1" t="s">
        <v>3347</v>
      </c>
      <c r="AC668" s="1" t="s">
        <v>131</v>
      </c>
      <c r="AD668" s="1" t="s">
        <v>3348</v>
      </c>
      <c r="AE668" s="1" t="s">
        <v>3761</v>
      </c>
      <c r="AF668" s="1" t="s">
        <v>3762</v>
      </c>
      <c r="AG668" s="1" t="s">
        <v>3763</v>
      </c>
      <c r="AH668" s="1">
        <v>10849</v>
      </c>
      <c r="AI668" s="1" t="s">
        <v>47</v>
      </c>
      <c r="AJ668" s="20">
        <v>1</v>
      </c>
      <c r="AK668" s="21">
        <v>0.5</v>
      </c>
      <c r="AL668" s="21">
        <v>0.5</v>
      </c>
      <c r="AM668" s="21">
        <v>0.5</v>
      </c>
      <c r="AN668" s="1" t="s">
        <v>54</v>
      </c>
      <c r="AO668" s="21">
        <v>21.84</v>
      </c>
      <c r="AP668" s="1" t="s">
        <v>49</v>
      </c>
      <c r="AQ668" s="1" t="s">
        <v>49</v>
      </c>
      <c r="AR668" s="1" t="s">
        <v>49</v>
      </c>
      <c r="AS668" s="1" t="s">
        <v>49</v>
      </c>
      <c r="AT668" s="1" t="s">
        <v>49</v>
      </c>
      <c r="AU668" s="1" t="s">
        <v>133</v>
      </c>
      <c r="AV668" s="1" t="s">
        <v>134</v>
      </c>
      <c r="AW668" s="1" t="s">
        <v>3367</v>
      </c>
      <c r="AX668" s="1" t="s">
        <v>47</v>
      </c>
      <c r="AY668" s="1" t="s">
        <v>50</v>
      </c>
      <c r="AZ668" s="1" t="s">
        <v>3764</v>
      </c>
      <c r="BA668" s="1" t="s">
        <v>3765</v>
      </c>
      <c r="BB668" s="1" t="s">
        <v>3765</v>
      </c>
      <c r="BC668" s="1" t="s">
        <v>3354</v>
      </c>
      <c r="BD668" s="1" t="s">
        <v>3355</v>
      </c>
      <c r="BE668" s="1" t="s">
        <v>135</v>
      </c>
      <c r="BF668" s="1" t="s">
        <v>52</v>
      </c>
      <c r="BG668" s="1" t="s">
        <v>53</v>
      </c>
      <c r="BH668" s="1" t="s">
        <v>47</v>
      </c>
      <c r="BI668" s="1" t="s">
        <v>159</v>
      </c>
    </row>
    <row r="669" spans="2:61" x14ac:dyDescent="0.25">
      <c r="B669" s="16">
        <f t="shared" si="176"/>
        <v>665</v>
      </c>
      <c r="C669" s="16" t="str">
        <f t="shared" si="161"/>
        <v>FRA</v>
      </c>
      <c r="D669" s="16" t="str">
        <f t="shared" si="162"/>
        <v>2025-08-24</v>
      </c>
      <c r="E669" s="16" t="str">
        <f t="shared" si="163"/>
        <v>99431947764</v>
      </c>
      <c r="F669" s="16" t="str">
        <f t="shared" si="164"/>
        <v>PDE026649323</v>
      </c>
      <c r="G669" s="16" t="str">
        <f t="shared" si="165"/>
        <v>박순영</v>
      </c>
      <c r="H669" s="16" t="str">
        <f t="shared" si="166"/>
        <v>일반(목록배제,Normal-Manifest Exception)</v>
      </c>
      <c r="I669" s="16">
        <f t="shared" si="167"/>
        <v>21.84</v>
      </c>
      <c r="J669" s="16">
        <f t="shared" si="168"/>
        <v>1</v>
      </c>
      <c r="K669" s="43">
        <f t="shared" si="169"/>
        <v>0.5</v>
      </c>
      <c r="L669" s="43">
        <f t="shared" si="170"/>
        <v>0.5</v>
      </c>
      <c r="M669" s="43">
        <f t="shared" si="171"/>
        <v>0.5</v>
      </c>
      <c r="N669" s="43">
        <f t="shared" si="172"/>
        <v>0.5</v>
      </c>
      <c r="O669" s="23" t="str">
        <f t="shared" si="173"/>
        <v>PDE026649323</v>
      </c>
      <c r="P669" s="51">
        <f>VLOOKUP(C669,MAPPING!$B$24:$G$27,2,0)+(N669-0.5)/0.5*VLOOKUP(C669,MAPPING!$B$24:$G$27,4,0)</f>
        <v>6900</v>
      </c>
      <c r="Q669" s="72">
        <f>VLOOKUP(C669,MAPPING!$B$24:$G$27,6,0)</f>
        <v>3.401757367653961</v>
      </c>
      <c r="R669" s="105">
        <f>Q669*VLOOKUP(C669,MAPPING!$B$24:$H$27,7,0)</f>
        <v>5508.2615999999998</v>
      </c>
      <c r="S669" s="29">
        <f>VLOOKUP(H669,MAPPING!$B$3:$D$12,3,0)</f>
        <v>1100</v>
      </c>
      <c r="T669" s="67">
        <f t="shared" si="175"/>
        <v>0</v>
      </c>
      <c r="U669" s="75">
        <v>0</v>
      </c>
      <c r="V669" s="29">
        <f>(J669*VLOOKUP(M669/J669,MAPPING!$B$15:$C$22,2,10))</f>
        <v>0</v>
      </c>
      <c r="W669" s="100">
        <v>0</v>
      </c>
      <c r="X669" s="68">
        <f>IFERROR(IF($M669&lt;6.000001,0,VLOOKUP($M669,할증료!$B:$C,2,1)),0)</f>
        <v>0</v>
      </c>
      <c r="Y669" s="67">
        <v>0</v>
      </c>
      <c r="Z669" s="29">
        <f t="shared" si="174"/>
        <v>13508.2616</v>
      </c>
      <c r="AB669" s="1" t="s">
        <v>3347</v>
      </c>
      <c r="AC669" s="1" t="s">
        <v>131</v>
      </c>
      <c r="AD669" s="1" t="s">
        <v>3348</v>
      </c>
      <c r="AE669" s="1" t="s">
        <v>3766</v>
      </c>
      <c r="AF669" s="1" t="s">
        <v>429</v>
      </c>
      <c r="AG669" s="1" t="s">
        <v>3767</v>
      </c>
      <c r="AH669" s="1">
        <v>10073</v>
      </c>
      <c r="AI669" s="1" t="s">
        <v>47</v>
      </c>
      <c r="AJ669" s="20">
        <v>1</v>
      </c>
      <c r="AK669" s="21">
        <v>0.5</v>
      </c>
      <c r="AL669" s="21">
        <v>0.5</v>
      </c>
      <c r="AM669" s="21">
        <v>0.5</v>
      </c>
      <c r="AN669" s="1" t="s">
        <v>54</v>
      </c>
      <c r="AO669" s="21">
        <v>21.84</v>
      </c>
      <c r="AP669" s="1" t="s">
        <v>49</v>
      </c>
      <c r="AQ669" s="1" t="s">
        <v>49</v>
      </c>
      <c r="AR669" s="1" t="s">
        <v>49</v>
      </c>
      <c r="AS669" s="1" t="s">
        <v>49</v>
      </c>
      <c r="AT669" s="1" t="s">
        <v>49</v>
      </c>
      <c r="AU669" s="1" t="s">
        <v>133</v>
      </c>
      <c r="AV669" s="1" t="s">
        <v>134</v>
      </c>
      <c r="AW669" s="1" t="s">
        <v>3367</v>
      </c>
      <c r="AX669" s="1" t="s">
        <v>47</v>
      </c>
      <c r="AY669" s="1" t="s">
        <v>50</v>
      </c>
      <c r="AZ669" s="1" t="s">
        <v>3768</v>
      </c>
      <c r="BA669" s="1" t="s">
        <v>3769</v>
      </c>
      <c r="BB669" s="1" t="s">
        <v>3769</v>
      </c>
      <c r="BC669" s="1" t="s">
        <v>3354</v>
      </c>
      <c r="BD669" s="1" t="s">
        <v>3355</v>
      </c>
      <c r="BE669" s="1" t="s">
        <v>135</v>
      </c>
      <c r="BF669" s="1" t="s">
        <v>52</v>
      </c>
      <c r="BG669" s="1" t="s">
        <v>53</v>
      </c>
      <c r="BH669" s="1" t="s">
        <v>47</v>
      </c>
      <c r="BI669" s="1" t="s">
        <v>159</v>
      </c>
    </row>
    <row r="670" spans="2:61" x14ac:dyDescent="0.25">
      <c r="B670" s="16">
        <f t="shared" si="176"/>
        <v>666</v>
      </c>
      <c r="C670" s="16" t="str">
        <f t="shared" si="161"/>
        <v>LHR</v>
      </c>
      <c r="D670" s="16" t="str">
        <f t="shared" si="162"/>
        <v>2025-08-24</v>
      </c>
      <c r="E670" s="16" t="str">
        <f t="shared" si="163"/>
        <v>99431913814</v>
      </c>
      <c r="F670" s="16" t="str">
        <f t="shared" si="164"/>
        <v>PGB026518426</v>
      </c>
      <c r="G670" s="16" t="str">
        <f t="shared" si="165"/>
        <v>여선혁</v>
      </c>
      <c r="H670" s="16" t="str">
        <f t="shared" si="166"/>
        <v>목록(Manifest)</v>
      </c>
      <c r="I670" s="16">
        <f t="shared" si="167"/>
        <v>145.63</v>
      </c>
      <c r="J670" s="16">
        <f t="shared" si="168"/>
        <v>1</v>
      </c>
      <c r="K670" s="43">
        <f t="shared" si="169"/>
        <v>0.57999999999999996</v>
      </c>
      <c r="L670" s="43">
        <f t="shared" si="170"/>
        <v>1.3</v>
      </c>
      <c r="M670" s="43">
        <f t="shared" si="171"/>
        <v>1.3</v>
      </c>
      <c r="N670" s="43">
        <f t="shared" si="172"/>
        <v>1.5</v>
      </c>
      <c r="O670" s="23" t="str">
        <f t="shared" si="173"/>
        <v>PGB026518426</v>
      </c>
      <c r="P670" s="51">
        <f>VLOOKUP(C670,MAPPING!$B$24:$G$27,2,0)+(N670-0.5)/0.5*VLOOKUP(C670,MAPPING!$B$24:$G$27,4,0)</f>
        <v>12160</v>
      </c>
      <c r="Q670" s="72">
        <f>VLOOKUP(C670,MAPPING!$B$24:$G$27,6,0)</f>
        <v>4.0719439987913404</v>
      </c>
      <c r="R670" s="105">
        <f>Q670*VLOOKUP(C670,MAPPING!$B$24:$H$27,7,0)</f>
        <v>5659.8799999999992</v>
      </c>
      <c r="S670" s="29">
        <f>VLOOKUP(H670,MAPPING!$B$3:$D$12,3,0)</f>
        <v>0</v>
      </c>
      <c r="T670" s="67">
        <f t="shared" si="175"/>
        <v>0</v>
      </c>
      <c r="U670" s="75">
        <v>0</v>
      </c>
      <c r="V670" s="29">
        <f>(J670*VLOOKUP(M670/J670,MAPPING!$B$15:$C$22,2,10))</f>
        <v>0</v>
      </c>
      <c r="W670" s="100">
        <v>0</v>
      </c>
      <c r="X670" s="68">
        <f>IFERROR(IF($M670&lt;6.000001,0,VLOOKUP($M670,할증료!$B:$C,2,1)),0)</f>
        <v>0</v>
      </c>
      <c r="Y670" s="67">
        <v>0</v>
      </c>
      <c r="Z670" s="29">
        <f t="shared" si="174"/>
        <v>17819.879999999997</v>
      </c>
      <c r="AB670" s="1" t="s">
        <v>3347</v>
      </c>
      <c r="AC670" s="1" t="s">
        <v>137</v>
      </c>
      <c r="AD670" s="1" t="s">
        <v>3527</v>
      </c>
      <c r="AE670" s="1" t="s">
        <v>3770</v>
      </c>
      <c r="AF670" s="1" t="s">
        <v>212</v>
      </c>
      <c r="AG670" s="1" t="s">
        <v>213</v>
      </c>
      <c r="AH670" s="1">
        <v>44667</v>
      </c>
      <c r="AI670" s="1" t="s">
        <v>47</v>
      </c>
      <c r="AJ670" s="20">
        <v>1</v>
      </c>
      <c r="AK670" s="21">
        <v>0.57999999999999996</v>
      </c>
      <c r="AL670" s="21">
        <v>1.3</v>
      </c>
      <c r="AM670" s="21">
        <v>1.3</v>
      </c>
      <c r="AN670" s="1" t="s">
        <v>48</v>
      </c>
      <c r="AO670" s="21">
        <v>145.63</v>
      </c>
      <c r="AP670" s="1" t="s">
        <v>49</v>
      </c>
      <c r="AQ670" s="1" t="s">
        <v>49</v>
      </c>
      <c r="AR670" s="1" t="s">
        <v>49</v>
      </c>
      <c r="AS670" s="1" t="s">
        <v>49</v>
      </c>
      <c r="AT670" s="1" t="s">
        <v>49</v>
      </c>
      <c r="AU670" s="1" t="s">
        <v>138</v>
      </c>
      <c r="AV670" s="1" t="s">
        <v>139</v>
      </c>
      <c r="AW670" s="1" t="s">
        <v>3771</v>
      </c>
      <c r="AX670" s="1" t="s">
        <v>47</v>
      </c>
      <c r="AY670" s="1" t="s">
        <v>50</v>
      </c>
      <c r="AZ670" s="1" t="s">
        <v>3772</v>
      </c>
      <c r="BA670" s="1" t="s">
        <v>3773</v>
      </c>
      <c r="BB670" s="1" t="s">
        <v>3773</v>
      </c>
      <c r="BC670" s="1" t="s">
        <v>140</v>
      </c>
      <c r="BD670" s="1" t="s">
        <v>51</v>
      </c>
      <c r="BE670" s="1" t="s">
        <v>179</v>
      </c>
      <c r="BF670" s="1" t="s">
        <v>52</v>
      </c>
      <c r="BG670" s="1" t="s">
        <v>53</v>
      </c>
      <c r="BH670" s="1" t="s">
        <v>47</v>
      </c>
      <c r="BI670" s="1" t="s">
        <v>159</v>
      </c>
    </row>
    <row r="671" spans="2:61" x14ac:dyDescent="0.25">
      <c r="B671" s="16">
        <f t="shared" si="176"/>
        <v>667</v>
      </c>
      <c r="C671" s="16" t="str">
        <f t="shared" si="161"/>
        <v>LHR</v>
      </c>
      <c r="D671" s="16" t="str">
        <f t="shared" si="162"/>
        <v>2025-08-24</v>
      </c>
      <c r="E671" s="16" t="str">
        <f t="shared" si="163"/>
        <v>99431913814</v>
      </c>
      <c r="F671" s="16" t="str">
        <f t="shared" si="164"/>
        <v>PGB026518423</v>
      </c>
      <c r="G671" s="16" t="str">
        <f t="shared" si="165"/>
        <v>성유민</v>
      </c>
      <c r="H671" s="16" t="str">
        <f t="shared" si="166"/>
        <v>목록(Manifest)</v>
      </c>
      <c r="I671" s="16">
        <f t="shared" si="167"/>
        <v>138.47999999999999</v>
      </c>
      <c r="J671" s="16">
        <f t="shared" si="168"/>
        <v>1</v>
      </c>
      <c r="K671" s="43">
        <f t="shared" si="169"/>
        <v>0.1</v>
      </c>
      <c r="L671" s="43">
        <f t="shared" si="170"/>
        <v>0.1</v>
      </c>
      <c r="M671" s="43">
        <f t="shared" si="171"/>
        <v>0.1</v>
      </c>
      <c r="N671" s="43">
        <f t="shared" si="172"/>
        <v>0.5</v>
      </c>
      <c r="O671" s="23" t="str">
        <f t="shared" si="173"/>
        <v>PGB026518423</v>
      </c>
      <c r="P671" s="51">
        <f>VLOOKUP(C671,MAPPING!$B$24:$G$27,2,0)+(N671-0.5)/0.5*VLOOKUP(C671,MAPPING!$B$24:$G$27,4,0)</f>
        <v>7260</v>
      </c>
      <c r="Q671" s="72">
        <f>VLOOKUP(C671,MAPPING!$B$24:$G$27,6,0)</f>
        <v>4.0719439987913404</v>
      </c>
      <c r="R671" s="105">
        <f>Q671*VLOOKUP(C671,MAPPING!$B$24:$H$27,7,0)</f>
        <v>5659.8799999999992</v>
      </c>
      <c r="S671" s="29">
        <f>VLOOKUP(H671,MAPPING!$B$3:$D$12,3,0)</f>
        <v>0</v>
      </c>
      <c r="T671" s="67">
        <f t="shared" si="175"/>
        <v>0</v>
      </c>
      <c r="U671" s="75">
        <v>0</v>
      </c>
      <c r="V671" s="29">
        <f>(J671*VLOOKUP(M671/J671,MAPPING!$B$15:$C$22,2,10))</f>
        <v>0</v>
      </c>
      <c r="W671" s="100">
        <v>0</v>
      </c>
      <c r="X671" s="68">
        <f>IFERROR(IF($M671&lt;6.000001,0,VLOOKUP($M671,할증료!$B:$C,2,1)),0)</f>
        <v>0</v>
      </c>
      <c r="Y671" s="67">
        <v>0</v>
      </c>
      <c r="Z671" s="29">
        <f t="shared" si="174"/>
        <v>12919.88</v>
      </c>
      <c r="AB671" s="1" t="s">
        <v>3347</v>
      </c>
      <c r="AC671" s="1" t="s">
        <v>137</v>
      </c>
      <c r="AD671" s="1" t="s">
        <v>3527</v>
      </c>
      <c r="AE671" s="1" t="s">
        <v>3774</v>
      </c>
      <c r="AF671" s="1" t="s">
        <v>2611</v>
      </c>
      <c r="AG671" s="1" t="s">
        <v>2612</v>
      </c>
      <c r="AH671" s="1">
        <v>18499</v>
      </c>
      <c r="AI671" s="1" t="s">
        <v>47</v>
      </c>
      <c r="AJ671" s="20">
        <v>1</v>
      </c>
      <c r="AK671" s="21">
        <v>0.1</v>
      </c>
      <c r="AL671" s="21">
        <v>0.1</v>
      </c>
      <c r="AM671" s="21">
        <v>0.1</v>
      </c>
      <c r="AN671" s="1" t="s">
        <v>48</v>
      </c>
      <c r="AO671" s="21">
        <v>138.47999999999999</v>
      </c>
      <c r="AP671" s="1" t="s">
        <v>49</v>
      </c>
      <c r="AQ671" s="1" t="s">
        <v>49</v>
      </c>
      <c r="AR671" s="1" t="s">
        <v>49</v>
      </c>
      <c r="AS671" s="1" t="s">
        <v>49</v>
      </c>
      <c r="AT671" s="1" t="s">
        <v>49</v>
      </c>
      <c r="AU671" s="1" t="s">
        <v>138</v>
      </c>
      <c r="AV671" s="1" t="s">
        <v>139</v>
      </c>
      <c r="AW671" s="1" t="s">
        <v>3775</v>
      </c>
      <c r="AX671" s="1" t="s">
        <v>47</v>
      </c>
      <c r="AY671" s="1" t="s">
        <v>50</v>
      </c>
      <c r="AZ671" s="1" t="s">
        <v>3776</v>
      </c>
      <c r="BA671" s="1" t="s">
        <v>3777</v>
      </c>
      <c r="BB671" s="1" t="s">
        <v>3777</v>
      </c>
      <c r="BC671" s="1" t="s">
        <v>140</v>
      </c>
      <c r="BD671" s="1" t="s">
        <v>51</v>
      </c>
      <c r="BE671" s="1" t="s">
        <v>179</v>
      </c>
      <c r="BF671" s="1" t="s">
        <v>52</v>
      </c>
      <c r="BG671" s="1" t="s">
        <v>53</v>
      </c>
      <c r="BH671" s="1" t="s">
        <v>47</v>
      </c>
      <c r="BI671" s="1" t="s">
        <v>159</v>
      </c>
    </row>
    <row r="672" spans="2:61" x14ac:dyDescent="0.25">
      <c r="B672" s="16">
        <f t="shared" si="176"/>
        <v>668</v>
      </c>
      <c r="C672" s="16" t="str">
        <f t="shared" si="161"/>
        <v>LHR</v>
      </c>
      <c r="D672" s="16" t="str">
        <f t="shared" si="162"/>
        <v>2025-08-24</v>
      </c>
      <c r="E672" s="16" t="str">
        <f t="shared" si="163"/>
        <v>99431913814</v>
      </c>
      <c r="F672" s="16" t="str">
        <f t="shared" si="164"/>
        <v>PGB026518387</v>
      </c>
      <c r="G672" s="16" t="str">
        <f t="shared" si="165"/>
        <v>고지훈</v>
      </c>
      <c r="H672" s="16" t="str">
        <f t="shared" si="166"/>
        <v>목록(Manifest)</v>
      </c>
      <c r="I672" s="16">
        <f t="shared" si="167"/>
        <v>105.24</v>
      </c>
      <c r="J672" s="16">
        <f t="shared" si="168"/>
        <v>1</v>
      </c>
      <c r="K672" s="43">
        <f t="shared" si="169"/>
        <v>2.06</v>
      </c>
      <c r="L672" s="43">
        <f t="shared" si="170"/>
        <v>1.5</v>
      </c>
      <c r="M672" s="43">
        <f t="shared" si="171"/>
        <v>2.1</v>
      </c>
      <c r="N672" s="43">
        <f t="shared" si="172"/>
        <v>2.5</v>
      </c>
      <c r="O672" s="23" t="str">
        <f t="shared" si="173"/>
        <v>PGB026518387</v>
      </c>
      <c r="P672" s="51">
        <f>VLOOKUP(C672,MAPPING!$B$24:$G$27,2,0)+(N672-0.5)/0.5*VLOOKUP(C672,MAPPING!$B$24:$G$27,4,0)</f>
        <v>17060</v>
      </c>
      <c r="Q672" s="72">
        <f>VLOOKUP(C672,MAPPING!$B$24:$G$27,6,0)</f>
        <v>4.0719439987913404</v>
      </c>
      <c r="R672" s="105">
        <f>Q672*VLOOKUP(C672,MAPPING!$B$24:$H$27,7,0)</f>
        <v>5659.8799999999992</v>
      </c>
      <c r="S672" s="29">
        <f>VLOOKUP(H672,MAPPING!$B$3:$D$12,3,0)</f>
        <v>0</v>
      </c>
      <c r="T672" s="67">
        <f t="shared" si="175"/>
        <v>0</v>
      </c>
      <c r="U672" s="75">
        <v>0</v>
      </c>
      <c r="V672" s="29">
        <f>(J672*VLOOKUP(M672/J672,MAPPING!$B$15:$C$22,2,10))</f>
        <v>550</v>
      </c>
      <c r="W672" s="100">
        <v>0</v>
      </c>
      <c r="X672" s="68">
        <f>IFERROR(IF($M672&lt;6.000001,0,VLOOKUP($M672,할증료!$B:$C,2,1)),0)</f>
        <v>0</v>
      </c>
      <c r="Y672" s="67">
        <v>0</v>
      </c>
      <c r="Z672" s="29">
        <f t="shared" si="174"/>
        <v>23269.879999999997</v>
      </c>
      <c r="AB672" s="1" t="s">
        <v>3347</v>
      </c>
      <c r="AC672" s="1" t="s">
        <v>137</v>
      </c>
      <c r="AD672" s="1" t="s">
        <v>3527</v>
      </c>
      <c r="AE672" s="1" t="s">
        <v>3778</v>
      </c>
      <c r="AF672" s="1" t="s">
        <v>141</v>
      </c>
      <c r="AG672" s="1" t="s">
        <v>183</v>
      </c>
      <c r="AH672" s="1">
        <v>6951</v>
      </c>
      <c r="AI672" s="1" t="s">
        <v>47</v>
      </c>
      <c r="AJ672" s="20">
        <v>1</v>
      </c>
      <c r="AK672" s="21">
        <v>2.06</v>
      </c>
      <c r="AL672" s="21">
        <v>1.5</v>
      </c>
      <c r="AM672" s="21">
        <v>2.1</v>
      </c>
      <c r="AN672" s="1" t="s">
        <v>48</v>
      </c>
      <c r="AO672" s="21">
        <v>105.24</v>
      </c>
      <c r="AP672" s="1" t="s">
        <v>49</v>
      </c>
      <c r="AQ672" s="1" t="s">
        <v>49</v>
      </c>
      <c r="AR672" s="1" t="s">
        <v>49</v>
      </c>
      <c r="AS672" s="1" t="s">
        <v>49</v>
      </c>
      <c r="AT672" s="1" t="s">
        <v>49</v>
      </c>
      <c r="AU672" s="1" t="s">
        <v>138</v>
      </c>
      <c r="AV672" s="1" t="s">
        <v>139</v>
      </c>
      <c r="AW672" s="1" t="s">
        <v>3779</v>
      </c>
      <c r="AX672" s="1" t="s">
        <v>47</v>
      </c>
      <c r="AY672" s="1" t="s">
        <v>50</v>
      </c>
      <c r="AZ672" s="1" t="s">
        <v>3780</v>
      </c>
      <c r="BA672" s="1" t="s">
        <v>3781</v>
      </c>
      <c r="BB672" s="1" t="s">
        <v>3781</v>
      </c>
      <c r="BC672" s="1" t="s">
        <v>140</v>
      </c>
      <c r="BD672" s="1" t="s">
        <v>51</v>
      </c>
      <c r="BE672" s="1" t="s">
        <v>179</v>
      </c>
      <c r="BF672" s="1" t="s">
        <v>52</v>
      </c>
      <c r="BG672" s="1" t="s">
        <v>53</v>
      </c>
      <c r="BH672" s="1" t="s">
        <v>47</v>
      </c>
      <c r="BI672" s="1" t="s">
        <v>159</v>
      </c>
    </row>
    <row r="673" spans="2:61" x14ac:dyDescent="0.25">
      <c r="B673" s="16">
        <f t="shared" si="176"/>
        <v>669</v>
      </c>
      <c r="C673" s="16" t="str">
        <f t="shared" si="161"/>
        <v>LHR</v>
      </c>
      <c r="D673" s="16" t="str">
        <f t="shared" si="162"/>
        <v>2025-08-24</v>
      </c>
      <c r="E673" s="16" t="str">
        <f t="shared" si="163"/>
        <v>99431913814</v>
      </c>
      <c r="F673" s="16" t="str">
        <f t="shared" si="164"/>
        <v>PGB026518344</v>
      </c>
      <c r="G673" s="16" t="str">
        <f t="shared" si="165"/>
        <v>이현주</v>
      </c>
      <c r="H673" s="16" t="str">
        <f t="shared" si="166"/>
        <v>목록(Manifest)</v>
      </c>
      <c r="I673" s="16">
        <f t="shared" si="167"/>
        <v>49.53</v>
      </c>
      <c r="J673" s="16">
        <f t="shared" si="168"/>
        <v>1</v>
      </c>
      <c r="K673" s="43">
        <f t="shared" si="169"/>
        <v>2.5499999999999998</v>
      </c>
      <c r="L673" s="43">
        <f t="shared" si="170"/>
        <v>4.2</v>
      </c>
      <c r="M673" s="43">
        <f t="shared" si="171"/>
        <v>4.2</v>
      </c>
      <c r="N673" s="43">
        <f t="shared" si="172"/>
        <v>4.5</v>
      </c>
      <c r="O673" s="23" t="str">
        <f t="shared" si="173"/>
        <v>PGB026518344</v>
      </c>
      <c r="P673" s="51">
        <f>VLOOKUP(C673,MAPPING!$B$24:$G$27,2,0)+(N673-0.5)/0.5*VLOOKUP(C673,MAPPING!$B$24:$G$27,4,0)</f>
        <v>26860</v>
      </c>
      <c r="Q673" s="72">
        <f>VLOOKUP(C673,MAPPING!$B$24:$G$27,6,0)</f>
        <v>4.0719439987913404</v>
      </c>
      <c r="R673" s="105">
        <f>Q673*VLOOKUP(C673,MAPPING!$B$24:$H$27,7,0)</f>
        <v>5659.8799999999992</v>
      </c>
      <c r="S673" s="29">
        <f>VLOOKUP(H673,MAPPING!$B$3:$D$12,3,0)</f>
        <v>0</v>
      </c>
      <c r="T673" s="67">
        <f t="shared" si="175"/>
        <v>0</v>
      </c>
      <c r="U673" s="75">
        <v>0</v>
      </c>
      <c r="V673" s="29">
        <f>(J673*VLOOKUP(M673/J673,MAPPING!$B$15:$C$22,2,10))</f>
        <v>550</v>
      </c>
      <c r="W673" s="100">
        <v>0</v>
      </c>
      <c r="X673" s="68">
        <f>IFERROR(IF($M673&lt;6.000001,0,VLOOKUP($M673,할증료!$B:$C,2,1)),0)</f>
        <v>0</v>
      </c>
      <c r="Y673" s="67">
        <v>0</v>
      </c>
      <c r="Z673" s="29">
        <f t="shared" si="174"/>
        <v>33069.879999999997</v>
      </c>
      <c r="AB673" s="1" t="s">
        <v>3347</v>
      </c>
      <c r="AC673" s="1" t="s">
        <v>137</v>
      </c>
      <c r="AD673" s="1" t="s">
        <v>3527</v>
      </c>
      <c r="AE673" s="1" t="s">
        <v>3782</v>
      </c>
      <c r="AF673" s="1" t="s">
        <v>438</v>
      </c>
      <c r="AG673" s="1" t="s">
        <v>3783</v>
      </c>
      <c r="AH673" s="1">
        <v>15866</v>
      </c>
      <c r="AI673" s="1" t="s">
        <v>47</v>
      </c>
      <c r="AJ673" s="20">
        <v>1</v>
      </c>
      <c r="AK673" s="21">
        <v>2.5499999999999998</v>
      </c>
      <c r="AL673" s="21">
        <v>4.2</v>
      </c>
      <c r="AM673" s="21">
        <v>4.2</v>
      </c>
      <c r="AN673" s="1" t="s">
        <v>48</v>
      </c>
      <c r="AO673" s="21">
        <v>49.53</v>
      </c>
      <c r="AP673" s="1" t="s">
        <v>49</v>
      </c>
      <c r="AQ673" s="1" t="s">
        <v>49</v>
      </c>
      <c r="AR673" s="1" t="s">
        <v>49</v>
      </c>
      <c r="AS673" s="1" t="s">
        <v>49</v>
      </c>
      <c r="AT673" s="1" t="s">
        <v>49</v>
      </c>
      <c r="AU673" s="1" t="s">
        <v>138</v>
      </c>
      <c r="AV673" s="1" t="s">
        <v>139</v>
      </c>
      <c r="AW673" s="1" t="s">
        <v>3784</v>
      </c>
      <c r="AX673" s="1" t="s">
        <v>47</v>
      </c>
      <c r="AY673" s="1" t="s">
        <v>50</v>
      </c>
      <c r="AZ673" s="1" t="s">
        <v>3785</v>
      </c>
      <c r="BA673" s="1" t="s">
        <v>3786</v>
      </c>
      <c r="BB673" s="1" t="s">
        <v>3786</v>
      </c>
      <c r="BC673" s="1" t="s">
        <v>140</v>
      </c>
      <c r="BD673" s="1" t="s">
        <v>51</v>
      </c>
      <c r="BE673" s="1" t="s">
        <v>179</v>
      </c>
      <c r="BF673" s="1" t="s">
        <v>52</v>
      </c>
      <c r="BG673" s="1" t="s">
        <v>53</v>
      </c>
      <c r="BH673" s="1" t="s">
        <v>47</v>
      </c>
      <c r="BI673" s="1" t="s">
        <v>159</v>
      </c>
    </row>
    <row r="674" spans="2:61" x14ac:dyDescent="0.25">
      <c r="B674" s="16">
        <f t="shared" si="176"/>
        <v>670</v>
      </c>
      <c r="C674" s="16" t="str">
        <f t="shared" si="161"/>
        <v>LHR</v>
      </c>
      <c r="D674" s="16" t="str">
        <f t="shared" si="162"/>
        <v>2025-08-24</v>
      </c>
      <c r="E674" s="16" t="str">
        <f t="shared" si="163"/>
        <v>99431913814</v>
      </c>
      <c r="F674" s="16" t="str">
        <f t="shared" si="164"/>
        <v>PGB026518308</v>
      </c>
      <c r="G674" s="16" t="str">
        <f t="shared" si="165"/>
        <v>정영화</v>
      </c>
      <c r="H674" s="16" t="str">
        <f t="shared" si="166"/>
        <v>간이(Simple)</v>
      </c>
      <c r="I674" s="16">
        <f t="shared" si="167"/>
        <v>817.37</v>
      </c>
      <c r="J674" s="16">
        <f t="shared" si="168"/>
        <v>1</v>
      </c>
      <c r="K674" s="43">
        <f t="shared" si="169"/>
        <v>3.12</v>
      </c>
      <c r="L674" s="43">
        <f t="shared" si="170"/>
        <v>2.7</v>
      </c>
      <c r="M674" s="43">
        <f t="shared" si="171"/>
        <v>3.2</v>
      </c>
      <c r="N674" s="43">
        <f t="shared" si="172"/>
        <v>3.5</v>
      </c>
      <c r="O674" s="23" t="str">
        <f t="shared" si="173"/>
        <v>PGB026518308</v>
      </c>
      <c r="P674" s="51">
        <f>VLOOKUP(C674,MAPPING!$B$24:$G$27,2,0)+(N674-0.5)/0.5*VLOOKUP(C674,MAPPING!$B$24:$G$27,4,0)</f>
        <v>21960</v>
      </c>
      <c r="Q674" s="72">
        <f>VLOOKUP(C674,MAPPING!$B$24:$G$27,6,0)</f>
        <v>4.0719439987913404</v>
      </c>
      <c r="R674" s="105">
        <f>Q674*VLOOKUP(C674,MAPPING!$B$24:$H$27,7,0)</f>
        <v>5659.8799999999992</v>
      </c>
      <c r="S674" s="29">
        <f>VLOOKUP(H674,MAPPING!$B$3:$D$12,3,0)</f>
        <v>1100</v>
      </c>
      <c r="T674" s="67">
        <f t="shared" si="175"/>
        <v>0</v>
      </c>
      <c r="U674" s="75">
        <v>0</v>
      </c>
      <c r="V674" s="29">
        <f>(J674*VLOOKUP(M674/J674,MAPPING!$B$15:$C$22,2,10))</f>
        <v>550</v>
      </c>
      <c r="W674" s="100">
        <v>0</v>
      </c>
      <c r="X674" s="68">
        <f>IFERROR(IF($M674&lt;6.000001,0,VLOOKUP($M674,할증료!$B:$C,2,1)),0)</f>
        <v>0</v>
      </c>
      <c r="Y674" s="67">
        <v>0</v>
      </c>
      <c r="Z674" s="29">
        <f t="shared" si="174"/>
        <v>29269.879999999997</v>
      </c>
      <c r="AB674" s="1" t="s">
        <v>3347</v>
      </c>
      <c r="AC674" s="1" t="s">
        <v>137</v>
      </c>
      <c r="AD674" s="1" t="s">
        <v>3527</v>
      </c>
      <c r="AE674" s="1" t="s">
        <v>3787</v>
      </c>
      <c r="AF674" s="1" t="s">
        <v>163</v>
      </c>
      <c r="AG674" s="1" t="s">
        <v>164</v>
      </c>
      <c r="AH674" s="1">
        <v>59713</v>
      </c>
      <c r="AI674" s="1" t="s">
        <v>161</v>
      </c>
      <c r="AJ674" s="20">
        <v>1</v>
      </c>
      <c r="AK674" s="21">
        <v>3.12</v>
      </c>
      <c r="AL674" s="21">
        <v>2.7</v>
      </c>
      <c r="AM674" s="21">
        <v>3.2</v>
      </c>
      <c r="AN674" s="1" t="s">
        <v>56</v>
      </c>
      <c r="AO674" s="21">
        <v>817.37</v>
      </c>
      <c r="AP674" s="1" t="s">
        <v>49</v>
      </c>
      <c r="AQ674" s="1" t="s">
        <v>49</v>
      </c>
      <c r="AR674" s="1" t="s">
        <v>49</v>
      </c>
      <c r="AS674" s="1" t="s">
        <v>49</v>
      </c>
      <c r="AT674" s="1" t="s">
        <v>49</v>
      </c>
      <c r="AU674" s="1" t="s">
        <v>138</v>
      </c>
      <c r="AV674" s="1" t="s">
        <v>139</v>
      </c>
      <c r="AW674" s="1" t="s">
        <v>3788</v>
      </c>
      <c r="AX674" s="1" t="s">
        <v>47</v>
      </c>
      <c r="AY674" s="1" t="s">
        <v>50</v>
      </c>
      <c r="AZ674" s="1" t="s">
        <v>3789</v>
      </c>
      <c r="BA674" s="1" t="s">
        <v>3790</v>
      </c>
      <c r="BB674" s="1" t="s">
        <v>3790</v>
      </c>
      <c r="BC674" s="1" t="s">
        <v>140</v>
      </c>
      <c r="BD674" s="1" t="s">
        <v>51</v>
      </c>
      <c r="BE674" s="1" t="s">
        <v>179</v>
      </c>
      <c r="BF674" s="1" t="s">
        <v>52</v>
      </c>
      <c r="BG674" s="1" t="s">
        <v>53</v>
      </c>
      <c r="BH674" s="1" t="s">
        <v>47</v>
      </c>
      <c r="BI674" s="1" t="s">
        <v>159</v>
      </c>
    </row>
    <row r="675" spans="2:61" x14ac:dyDescent="0.25">
      <c r="B675" s="16">
        <f t="shared" si="176"/>
        <v>671</v>
      </c>
      <c r="C675" s="16" t="str">
        <f t="shared" si="161"/>
        <v>LHR</v>
      </c>
      <c r="D675" s="16" t="str">
        <f t="shared" si="162"/>
        <v>2025-08-24</v>
      </c>
      <c r="E675" s="16" t="str">
        <f t="shared" si="163"/>
        <v>99431913814</v>
      </c>
      <c r="F675" s="16" t="str">
        <f t="shared" si="164"/>
        <v>PGB026518234</v>
      </c>
      <c r="G675" s="16" t="str">
        <f t="shared" si="165"/>
        <v>이연성</v>
      </c>
      <c r="H675" s="16" t="str">
        <f t="shared" si="166"/>
        <v>목록(Manifest)</v>
      </c>
      <c r="I675" s="16">
        <f t="shared" si="167"/>
        <v>67.42</v>
      </c>
      <c r="J675" s="16">
        <f t="shared" si="168"/>
        <v>1</v>
      </c>
      <c r="K675" s="43">
        <f t="shared" si="169"/>
        <v>1.45</v>
      </c>
      <c r="L675" s="43">
        <f t="shared" si="170"/>
        <v>2.2000000000000002</v>
      </c>
      <c r="M675" s="43">
        <f t="shared" si="171"/>
        <v>2.2000000000000002</v>
      </c>
      <c r="N675" s="43">
        <f t="shared" si="172"/>
        <v>2.5</v>
      </c>
      <c r="O675" s="23" t="str">
        <f t="shared" si="173"/>
        <v>PGB026518234</v>
      </c>
      <c r="P675" s="51">
        <f>VLOOKUP(C675,MAPPING!$B$24:$G$27,2,0)+(N675-0.5)/0.5*VLOOKUP(C675,MAPPING!$B$24:$G$27,4,0)</f>
        <v>17060</v>
      </c>
      <c r="Q675" s="72">
        <f>VLOOKUP(C675,MAPPING!$B$24:$G$27,6,0)</f>
        <v>4.0719439987913404</v>
      </c>
      <c r="R675" s="105">
        <f>Q675*VLOOKUP(C675,MAPPING!$B$24:$H$27,7,0)</f>
        <v>5659.8799999999992</v>
      </c>
      <c r="S675" s="29">
        <f>VLOOKUP(H675,MAPPING!$B$3:$D$12,3,0)</f>
        <v>0</v>
      </c>
      <c r="T675" s="67">
        <f t="shared" si="175"/>
        <v>0</v>
      </c>
      <c r="U675" s="75">
        <v>0</v>
      </c>
      <c r="V675" s="29">
        <f>(J675*VLOOKUP(M675/J675,MAPPING!$B$15:$C$22,2,10))</f>
        <v>550</v>
      </c>
      <c r="W675" s="100">
        <v>0</v>
      </c>
      <c r="X675" s="68">
        <f>IFERROR(IF($M675&lt;6.000001,0,VLOOKUP($M675,할증료!$B:$C,2,1)),0)</f>
        <v>0</v>
      </c>
      <c r="Y675" s="67">
        <v>0</v>
      </c>
      <c r="Z675" s="29">
        <f t="shared" si="174"/>
        <v>23269.879999999997</v>
      </c>
      <c r="AB675" s="1" t="s">
        <v>3347</v>
      </c>
      <c r="AC675" s="1" t="s">
        <v>137</v>
      </c>
      <c r="AD675" s="1" t="s">
        <v>3527</v>
      </c>
      <c r="AE675" s="1" t="s">
        <v>3791</v>
      </c>
      <c r="AF675" s="1" t="s">
        <v>3792</v>
      </c>
      <c r="AG675" s="1" t="s">
        <v>3793</v>
      </c>
      <c r="AH675" s="1">
        <v>22355</v>
      </c>
      <c r="AI675" s="1" t="s">
        <v>47</v>
      </c>
      <c r="AJ675" s="20">
        <v>1</v>
      </c>
      <c r="AK675" s="21">
        <v>1.45</v>
      </c>
      <c r="AL675" s="21">
        <v>2.2000000000000002</v>
      </c>
      <c r="AM675" s="21">
        <v>2.2000000000000002</v>
      </c>
      <c r="AN675" s="1" t="s">
        <v>48</v>
      </c>
      <c r="AO675" s="21">
        <v>67.42</v>
      </c>
      <c r="AP675" s="1" t="s">
        <v>49</v>
      </c>
      <c r="AQ675" s="1" t="s">
        <v>49</v>
      </c>
      <c r="AR675" s="1" t="s">
        <v>49</v>
      </c>
      <c r="AS675" s="1" t="s">
        <v>49</v>
      </c>
      <c r="AT675" s="1" t="s">
        <v>49</v>
      </c>
      <c r="AU675" s="1" t="s">
        <v>138</v>
      </c>
      <c r="AV675" s="1" t="s">
        <v>139</v>
      </c>
      <c r="AW675" s="1" t="s">
        <v>3794</v>
      </c>
      <c r="AX675" s="1" t="s">
        <v>47</v>
      </c>
      <c r="AY675" s="1" t="s">
        <v>50</v>
      </c>
      <c r="AZ675" s="1" t="s">
        <v>3795</v>
      </c>
      <c r="BA675" s="1" t="s">
        <v>3796</v>
      </c>
      <c r="BB675" s="1" t="s">
        <v>3796</v>
      </c>
      <c r="BC675" s="1" t="s">
        <v>140</v>
      </c>
      <c r="BD675" s="1" t="s">
        <v>51</v>
      </c>
      <c r="BE675" s="1" t="s">
        <v>179</v>
      </c>
      <c r="BF675" s="1" t="s">
        <v>52</v>
      </c>
      <c r="BG675" s="1" t="s">
        <v>53</v>
      </c>
      <c r="BH675" s="1" t="s">
        <v>47</v>
      </c>
      <c r="BI675" s="1" t="s">
        <v>159</v>
      </c>
    </row>
    <row r="676" spans="2:61" x14ac:dyDescent="0.25">
      <c r="B676" s="16">
        <f t="shared" si="176"/>
        <v>672</v>
      </c>
      <c r="C676" s="16" t="str">
        <f t="shared" si="161"/>
        <v>LHR</v>
      </c>
      <c r="D676" s="16" t="str">
        <f t="shared" si="162"/>
        <v>2025-08-24</v>
      </c>
      <c r="E676" s="16" t="str">
        <f t="shared" si="163"/>
        <v>99431913814</v>
      </c>
      <c r="F676" s="16" t="str">
        <f t="shared" si="164"/>
        <v>PGB026518233</v>
      </c>
      <c r="G676" s="16" t="str">
        <f t="shared" si="165"/>
        <v>정선</v>
      </c>
      <c r="H676" s="16" t="str">
        <f t="shared" si="166"/>
        <v>목록(Manifest)</v>
      </c>
      <c r="I676" s="16">
        <f t="shared" si="167"/>
        <v>126.33</v>
      </c>
      <c r="J676" s="16">
        <f t="shared" si="168"/>
        <v>1</v>
      </c>
      <c r="K676" s="43">
        <f t="shared" si="169"/>
        <v>1.72</v>
      </c>
      <c r="L676" s="43">
        <f t="shared" si="170"/>
        <v>1.9</v>
      </c>
      <c r="M676" s="43">
        <f t="shared" si="171"/>
        <v>1.9</v>
      </c>
      <c r="N676" s="43">
        <f t="shared" si="172"/>
        <v>2</v>
      </c>
      <c r="O676" s="23" t="str">
        <f t="shared" si="173"/>
        <v>PGB026518233</v>
      </c>
      <c r="P676" s="51">
        <f>VLOOKUP(C676,MAPPING!$B$24:$G$27,2,0)+(N676-0.5)/0.5*VLOOKUP(C676,MAPPING!$B$24:$G$27,4,0)</f>
        <v>14610</v>
      </c>
      <c r="Q676" s="72">
        <f>VLOOKUP(C676,MAPPING!$B$24:$G$27,6,0)</f>
        <v>4.0719439987913404</v>
      </c>
      <c r="R676" s="105">
        <f>Q676*VLOOKUP(C676,MAPPING!$B$24:$H$27,7,0)</f>
        <v>5659.8799999999992</v>
      </c>
      <c r="S676" s="29">
        <f>VLOOKUP(H676,MAPPING!$B$3:$D$12,3,0)</f>
        <v>0</v>
      </c>
      <c r="T676" s="67">
        <f t="shared" si="175"/>
        <v>0</v>
      </c>
      <c r="U676" s="75">
        <v>0</v>
      </c>
      <c r="V676" s="29">
        <f>(J676*VLOOKUP(M676/J676,MAPPING!$B$15:$C$22,2,10))</f>
        <v>0</v>
      </c>
      <c r="W676" s="100">
        <v>0</v>
      </c>
      <c r="X676" s="68">
        <f>IFERROR(IF($M676&lt;6.000001,0,VLOOKUP($M676,할증료!$B:$C,2,1)),0)</f>
        <v>0</v>
      </c>
      <c r="Y676" s="67">
        <v>0</v>
      </c>
      <c r="Z676" s="29">
        <f t="shared" si="174"/>
        <v>20269.879999999997</v>
      </c>
      <c r="AB676" s="1" t="s">
        <v>3347</v>
      </c>
      <c r="AC676" s="1" t="s">
        <v>137</v>
      </c>
      <c r="AD676" s="1" t="s">
        <v>3527</v>
      </c>
      <c r="AE676" s="1" t="s">
        <v>3797</v>
      </c>
      <c r="AF676" s="1" t="s">
        <v>3798</v>
      </c>
      <c r="AG676" s="1" t="s">
        <v>3799</v>
      </c>
      <c r="AH676" s="1">
        <v>61468</v>
      </c>
      <c r="AI676" s="1" t="s">
        <v>47</v>
      </c>
      <c r="AJ676" s="20">
        <v>1</v>
      </c>
      <c r="AK676" s="21">
        <v>1.72</v>
      </c>
      <c r="AL676" s="21">
        <v>1.9</v>
      </c>
      <c r="AM676" s="21">
        <v>1.9</v>
      </c>
      <c r="AN676" s="1" t="s">
        <v>48</v>
      </c>
      <c r="AO676" s="21">
        <v>126.33</v>
      </c>
      <c r="AP676" s="1" t="s">
        <v>49</v>
      </c>
      <c r="AQ676" s="1" t="s">
        <v>49</v>
      </c>
      <c r="AR676" s="1" t="s">
        <v>49</v>
      </c>
      <c r="AS676" s="1" t="s">
        <v>49</v>
      </c>
      <c r="AT676" s="1" t="s">
        <v>49</v>
      </c>
      <c r="AU676" s="1" t="s">
        <v>138</v>
      </c>
      <c r="AV676" s="1" t="s">
        <v>139</v>
      </c>
      <c r="AW676" s="1" t="s">
        <v>3800</v>
      </c>
      <c r="AX676" s="1" t="s">
        <v>47</v>
      </c>
      <c r="AY676" s="1" t="s">
        <v>50</v>
      </c>
      <c r="AZ676" s="1" t="s">
        <v>3801</v>
      </c>
      <c r="BA676" s="1" t="s">
        <v>3802</v>
      </c>
      <c r="BB676" s="1" t="s">
        <v>3802</v>
      </c>
      <c r="BC676" s="1" t="s">
        <v>140</v>
      </c>
      <c r="BD676" s="1" t="s">
        <v>51</v>
      </c>
      <c r="BE676" s="1" t="s">
        <v>179</v>
      </c>
      <c r="BF676" s="1" t="s">
        <v>52</v>
      </c>
      <c r="BG676" s="1" t="s">
        <v>53</v>
      </c>
      <c r="BH676" s="1" t="s">
        <v>47</v>
      </c>
      <c r="BI676" s="1" t="s">
        <v>159</v>
      </c>
    </row>
    <row r="677" spans="2:61" x14ac:dyDescent="0.25">
      <c r="B677" s="16">
        <f t="shared" si="176"/>
        <v>673</v>
      </c>
      <c r="C677" s="16" t="str">
        <f t="shared" si="161"/>
        <v>LHR</v>
      </c>
      <c r="D677" s="16" t="str">
        <f t="shared" si="162"/>
        <v>2025-08-24</v>
      </c>
      <c r="E677" s="16" t="str">
        <f t="shared" si="163"/>
        <v>99431913814</v>
      </c>
      <c r="F677" s="16" t="str">
        <f t="shared" si="164"/>
        <v>PGB026518231</v>
      </c>
      <c r="G677" s="16" t="str">
        <f t="shared" si="165"/>
        <v>김보라미</v>
      </c>
      <c r="H677" s="16" t="str">
        <f t="shared" si="166"/>
        <v>목록(Manifest)</v>
      </c>
      <c r="I677" s="16">
        <f t="shared" si="167"/>
        <v>148.32</v>
      </c>
      <c r="J677" s="16">
        <f t="shared" si="168"/>
        <v>1</v>
      </c>
      <c r="K677" s="43">
        <f t="shared" si="169"/>
        <v>0.53</v>
      </c>
      <c r="L677" s="43">
        <f t="shared" si="170"/>
        <v>0.3</v>
      </c>
      <c r="M677" s="43">
        <f t="shared" si="171"/>
        <v>0.6</v>
      </c>
      <c r="N677" s="43">
        <f t="shared" si="172"/>
        <v>1</v>
      </c>
      <c r="O677" s="23" t="str">
        <f t="shared" si="173"/>
        <v>PGB026518231</v>
      </c>
      <c r="P677" s="51">
        <f>VLOOKUP(C677,MAPPING!$B$24:$G$27,2,0)+(N677-0.5)/0.5*VLOOKUP(C677,MAPPING!$B$24:$G$27,4,0)</f>
        <v>9710</v>
      </c>
      <c r="Q677" s="72">
        <f>VLOOKUP(C677,MAPPING!$B$24:$G$27,6,0)</f>
        <v>4.0719439987913404</v>
      </c>
      <c r="R677" s="105">
        <f>Q677*VLOOKUP(C677,MAPPING!$B$24:$H$27,7,0)</f>
        <v>5659.8799999999992</v>
      </c>
      <c r="S677" s="29">
        <f>VLOOKUP(H677,MAPPING!$B$3:$D$12,3,0)</f>
        <v>0</v>
      </c>
      <c r="T677" s="67">
        <f t="shared" si="175"/>
        <v>0</v>
      </c>
      <c r="U677" s="75">
        <v>0</v>
      </c>
      <c r="V677" s="29">
        <f>(J677*VLOOKUP(M677/J677,MAPPING!$B$15:$C$22,2,10))</f>
        <v>0</v>
      </c>
      <c r="W677" s="100">
        <v>0</v>
      </c>
      <c r="X677" s="68">
        <f>IFERROR(IF($M677&lt;6.000001,0,VLOOKUP($M677,할증료!$B:$C,2,1)),0)</f>
        <v>0</v>
      </c>
      <c r="Y677" s="67">
        <v>0</v>
      </c>
      <c r="Z677" s="29">
        <f t="shared" si="174"/>
        <v>15369.88</v>
      </c>
      <c r="AB677" s="1" t="s">
        <v>3347</v>
      </c>
      <c r="AC677" s="1" t="s">
        <v>137</v>
      </c>
      <c r="AD677" s="1" t="s">
        <v>3527</v>
      </c>
      <c r="AE677" s="1" t="s">
        <v>3803</v>
      </c>
      <c r="AF677" s="1" t="s">
        <v>3804</v>
      </c>
      <c r="AG677" s="1" t="s">
        <v>3805</v>
      </c>
      <c r="AH677" s="1">
        <v>48493</v>
      </c>
      <c r="AI677" s="1" t="s">
        <v>47</v>
      </c>
      <c r="AJ677" s="20">
        <v>1</v>
      </c>
      <c r="AK677" s="21">
        <v>0.53</v>
      </c>
      <c r="AL677" s="21">
        <v>0.3</v>
      </c>
      <c r="AM677" s="21">
        <v>0.6</v>
      </c>
      <c r="AN677" s="1" t="s">
        <v>48</v>
      </c>
      <c r="AO677" s="21">
        <v>148.32</v>
      </c>
      <c r="AP677" s="1" t="s">
        <v>49</v>
      </c>
      <c r="AQ677" s="1" t="s">
        <v>49</v>
      </c>
      <c r="AR677" s="1" t="s">
        <v>49</v>
      </c>
      <c r="AS677" s="1" t="s">
        <v>49</v>
      </c>
      <c r="AT677" s="1" t="s">
        <v>49</v>
      </c>
      <c r="AU677" s="1" t="s">
        <v>138</v>
      </c>
      <c r="AV677" s="1" t="s">
        <v>139</v>
      </c>
      <c r="AW677" s="1" t="s">
        <v>3806</v>
      </c>
      <c r="AX677" s="1" t="s">
        <v>47</v>
      </c>
      <c r="AY677" s="1" t="s">
        <v>50</v>
      </c>
      <c r="AZ677" s="1" t="s">
        <v>3807</v>
      </c>
      <c r="BA677" s="1" t="s">
        <v>3808</v>
      </c>
      <c r="BB677" s="1" t="s">
        <v>3808</v>
      </c>
      <c r="BC677" s="1" t="s">
        <v>140</v>
      </c>
      <c r="BD677" s="1" t="s">
        <v>51</v>
      </c>
      <c r="BE677" s="1" t="s">
        <v>179</v>
      </c>
      <c r="BF677" s="1" t="s">
        <v>52</v>
      </c>
      <c r="BG677" s="1" t="s">
        <v>53</v>
      </c>
      <c r="BH677" s="1" t="s">
        <v>47</v>
      </c>
      <c r="BI677" s="1" t="s">
        <v>159</v>
      </c>
    </row>
    <row r="678" spans="2:61" x14ac:dyDescent="0.25">
      <c r="B678" s="16">
        <f t="shared" si="176"/>
        <v>674</v>
      </c>
      <c r="C678" s="16" t="str">
        <f t="shared" si="161"/>
        <v>LHR</v>
      </c>
      <c r="D678" s="16" t="str">
        <f t="shared" si="162"/>
        <v>2025-08-24</v>
      </c>
      <c r="E678" s="16" t="str">
        <f t="shared" si="163"/>
        <v>99431913814</v>
      </c>
      <c r="F678" s="16" t="str">
        <f t="shared" si="164"/>
        <v>PGB026518230</v>
      </c>
      <c r="G678" s="16" t="str">
        <f t="shared" si="165"/>
        <v>주호진</v>
      </c>
      <c r="H678" s="16" t="str">
        <f t="shared" si="166"/>
        <v>목록(Manifest)</v>
      </c>
      <c r="I678" s="16">
        <f t="shared" si="167"/>
        <v>148.32</v>
      </c>
      <c r="J678" s="16">
        <f t="shared" si="168"/>
        <v>1</v>
      </c>
      <c r="K678" s="43">
        <f t="shared" si="169"/>
        <v>0.53</v>
      </c>
      <c r="L678" s="43">
        <f t="shared" si="170"/>
        <v>0.3</v>
      </c>
      <c r="M678" s="43">
        <f t="shared" si="171"/>
        <v>0.6</v>
      </c>
      <c r="N678" s="43">
        <f t="shared" si="172"/>
        <v>1</v>
      </c>
      <c r="O678" s="23" t="str">
        <f t="shared" si="173"/>
        <v>PGB026518230</v>
      </c>
      <c r="P678" s="51">
        <f>VLOOKUP(C678,MAPPING!$B$24:$G$27,2,0)+(N678-0.5)/0.5*VLOOKUP(C678,MAPPING!$B$24:$G$27,4,0)</f>
        <v>9710</v>
      </c>
      <c r="Q678" s="72">
        <f>VLOOKUP(C678,MAPPING!$B$24:$G$27,6,0)</f>
        <v>4.0719439987913404</v>
      </c>
      <c r="R678" s="105">
        <f>Q678*VLOOKUP(C678,MAPPING!$B$24:$H$27,7,0)</f>
        <v>5659.8799999999992</v>
      </c>
      <c r="S678" s="29">
        <f>VLOOKUP(H678,MAPPING!$B$3:$D$12,3,0)</f>
        <v>0</v>
      </c>
      <c r="T678" s="67">
        <f t="shared" si="175"/>
        <v>0</v>
      </c>
      <c r="U678" s="75">
        <v>0</v>
      </c>
      <c r="V678" s="29">
        <f>(J678*VLOOKUP(M678/J678,MAPPING!$B$15:$C$22,2,10))</f>
        <v>0</v>
      </c>
      <c r="W678" s="100">
        <v>0</v>
      </c>
      <c r="X678" s="68">
        <f>IFERROR(IF($M678&lt;6.000001,0,VLOOKUP($M678,할증료!$B:$C,2,1)),0)</f>
        <v>0</v>
      </c>
      <c r="Y678" s="67">
        <v>0</v>
      </c>
      <c r="Z678" s="29">
        <f t="shared" si="174"/>
        <v>15369.88</v>
      </c>
      <c r="AB678" s="1" t="s">
        <v>3347</v>
      </c>
      <c r="AC678" s="1" t="s">
        <v>137</v>
      </c>
      <c r="AD678" s="1" t="s">
        <v>3527</v>
      </c>
      <c r="AE678" s="1" t="s">
        <v>3809</v>
      </c>
      <c r="AF678" s="1" t="s">
        <v>3810</v>
      </c>
      <c r="AG678" s="1" t="s">
        <v>3811</v>
      </c>
      <c r="AH678" s="1">
        <v>48501</v>
      </c>
      <c r="AI678" s="1" t="s">
        <v>47</v>
      </c>
      <c r="AJ678" s="20">
        <v>1</v>
      </c>
      <c r="AK678" s="21">
        <v>0.53</v>
      </c>
      <c r="AL678" s="21">
        <v>0.3</v>
      </c>
      <c r="AM678" s="21">
        <v>0.6</v>
      </c>
      <c r="AN678" s="1" t="s">
        <v>48</v>
      </c>
      <c r="AO678" s="21">
        <v>148.32</v>
      </c>
      <c r="AP678" s="1" t="s">
        <v>49</v>
      </c>
      <c r="AQ678" s="1" t="s">
        <v>49</v>
      </c>
      <c r="AR678" s="1" t="s">
        <v>49</v>
      </c>
      <c r="AS678" s="1" t="s">
        <v>49</v>
      </c>
      <c r="AT678" s="1" t="s">
        <v>49</v>
      </c>
      <c r="AU678" s="1" t="s">
        <v>138</v>
      </c>
      <c r="AV678" s="1" t="s">
        <v>139</v>
      </c>
      <c r="AW678" s="1" t="s">
        <v>3806</v>
      </c>
      <c r="AX678" s="1" t="s">
        <v>47</v>
      </c>
      <c r="AY678" s="1" t="s">
        <v>50</v>
      </c>
      <c r="AZ678" s="1" t="s">
        <v>3812</v>
      </c>
      <c r="BA678" s="1" t="s">
        <v>3813</v>
      </c>
      <c r="BB678" s="1" t="s">
        <v>3813</v>
      </c>
      <c r="BC678" s="1" t="s">
        <v>140</v>
      </c>
      <c r="BD678" s="1" t="s">
        <v>51</v>
      </c>
      <c r="BE678" s="1" t="s">
        <v>179</v>
      </c>
      <c r="BF678" s="1" t="s">
        <v>52</v>
      </c>
      <c r="BG678" s="1" t="s">
        <v>53</v>
      </c>
      <c r="BH678" s="1" t="s">
        <v>47</v>
      </c>
      <c r="BI678" s="1" t="s">
        <v>159</v>
      </c>
    </row>
    <row r="679" spans="2:61" x14ac:dyDescent="0.25">
      <c r="B679" s="16">
        <f t="shared" si="176"/>
        <v>675</v>
      </c>
      <c r="C679" s="16" t="str">
        <f t="shared" si="161"/>
        <v>LHR</v>
      </c>
      <c r="D679" s="16" t="str">
        <f t="shared" si="162"/>
        <v>2025-08-24</v>
      </c>
      <c r="E679" s="16" t="str">
        <f t="shared" si="163"/>
        <v>99431913814</v>
      </c>
      <c r="F679" s="16" t="str">
        <f t="shared" si="164"/>
        <v>PGB026518196</v>
      </c>
      <c r="G679" s="16" t="str">
        <f t="shared" si="165"/>
        <v>박상준</v>
      </c>
      <c r="H679" s="16" t="str">
        <f t="shared" si="166"/>
        <v>목록(Manifest)</v>
      </c>
      <c r="I679" s="16">
        <f t="shared" si="167"/>
        <v>114.62</v>
      </c>
      <c r="J679" s="16">
        <f t="shared" si="168"/>
        <v>1</v>
      </c>
      <c r="K679" s="43">
        <f t="shared" si="169"/>
        <v>0.77</v>
      </c>
      <c r="L679" s="43">
        <f t="shared" si="170"/>
        <v>1.9</v>
      </c>
      <c r="M679" s="43">
        <f t="shared" si="171"/>
        <v>1.9</v>
      </c>
      <c r="N679" s="43">
        <f t="shared" si="172"/>
        <v>2</v>
      </c>
      <c r="O679" s="23" t="str">
        <f t="shared" si="173"/>
        <v>PGB026518196</v>
      </c>
      <c r="P679" s="51">
        <f>VLOOKUP(C679,MAPPING!$B$24:$G$27,2,0)+(N679-0.5)/0.5*VLOOKUP(C679,MAPPING!$B$24:$G$27,4,0)</f>
        <v>14610</v>
      </c>
      <c r="Q679" s="72">
        <f>VLOOKUP(C679,MAPPING!$B$24:$G$27,6,0)</f>
        <v>4.0719439987913404</v>
      </c>
      <c r="R679" s="105">
        <f>Q679*VLOOKUP(C679,MAPPING!$B$24:$H$27,7,0)</f>
        <v>5659.8799999999992</v>
      </c>
      <c r="S679" s="29">
        <f>VLOOKUP(H679,MAPPING!$B$3:$D$12,3,0)</f>
        <v>0</v>
      </c>
      <c r="T679" s="67">
        <f t="shared" si="175"/>
        <v>0</v>
      </c>
      <c r="U679" s="75">
        <v>0</v>
      </c>
      <c r="V679" s="29">
        <f>(J679*VLOOKUP(M679/J679,MAPPING!$B$15:$C$22,2,10))</f>
        <v>0</v>
      </c>
      <c r="W679" s="100">
        <v>0</v>
      </c>
      <c r="X679" s="68">
        <f>IFERROR(IF($M679&lt;6.000001,0,VLOOKUP($M679,할증료!$B:$C,2,1)),0)</f>
        <v>0</v>
      </c>
      <c r="Y679" s="67">
        <v>0</v>
      </c>
      <c r="Z679" s="29">
        <f t="shared" si="174"/>
        <v>20269.879999999997</v>
      </c>
      <c r="AB679" s="1" t="s">
        <v>3347</v>
      </c>
      <c r="AC679" s="1" t="s">
        <v>137</v>
      </c>
      <c r="AD679" s="1" t="s">
        <v>3527</v>
      </c>
      <c r="AE679" s="1" t="s">
        <v>3814</v>
      </c>
      <c r="AF679" s="1" t="s">
        <v>3815</v>
      </c>
      <c r="AG679" s="1" t="s">
        <v>3816</v>
      </c>
      <c r="AH679" s="1">
        <v>44254</v>
      </c>
      <c r="AI679" s="1" t="s">
        <v>47</v>
      </c>
      <c r="AJ679" s="20">
        <v>1</v>
      </c>
      <c r="AK679" s="21">
        <v>0.77</v>
      </c>
      <c r="AL679" s="21">
        <v>1.9</v>
      </c>
      <c r="AM679" s="21">
        <v>1.9</v>
      </c>
      <c r="AN679" s="1" t="s">
        <v>48</v>
      </c>
      <c r="AO679" s="21">
        <v>114.62</v>
      </c>
      <c r="AP679" s="1" t="s">
        <v>49</v>
      </c>
      <c r="AQ679" s="1" t="s">
        <v>49</v>
      </c>
      <c r="AR679" s="1" t="s">
        <v>49</v>
      </c>
      <c r="AS679" s="1" t="s">
        <v>49</v>
      </c>
      <c r="AT679" s="1" t="s">
        <v>49</v>
      </c>
      <c r="AU679" s="1" t="s">
        <v>138</v>
      </c>
      <c r="AV679" s="1" t="s">
        <v>139</v>
      </c>
      <c r="AW679" s="1" t="s">
        <v>352</v>
      </c>
      <c r="AX679" s="1" t="s">
        <v>47</v>
      </c>
      <c r="AY679" s="1" t="s">
        <v>50</v>
      </c>
      <c r="AZ679" s="1" t="s">
        <v>3817</v>
      </c>
      <c r="BA679" s="1" t="s">
        <v>3818</v>
      </c>
      <c r="BB679" s="1" t="s">
        <v>3818</v>
      </c>
      <c r="BC679" s="1" t="s">
        <v>140</v>
      </c>
      <c r="BD679" s="1" t="s">
        <v>51</v>
      </c>
      <c r="BE679" s="1" t="s">
        <v>179</v>
      </c>
      <c r="BF679" s="1" t="s">
        <v>52</v>
      </c>
      <c r="BG679" s="1" t="s">
        <v>53</v>
      </c>
      <c r="BH679" s="1" t="s">
        <v>47</v>
      </c>
      <c r="BI679" s="1" t="s">
        <v>159</v>
      </c>
    </row>
    <row r="680" spans="2:61" x14ac:dyDescent="0.25">
      <c r="B680" s="16">
        <f t="shared" si="176"/>
        <v>676</v>
      </c>
      <c r="C680" s="16" t="str">
        <f t="shared" si="161"/>
        <v>LHR</v>
      </c>
      <c r="D680" s="16" t="str">
        <f t="shared" si="162"/>
        <v>2025-08-24</v>
      </c>
      <c r="E680" s="16" t="str">
        <f t="shared" si="163"/>
        <v>99431913814</v>
      </c>
      <c r="F680" s="16" t="str">
        <f t="shared" si="164"/>
        <v>PGB026518497</v>
      </c>
      <c r="G680" s="16" t="str">
        <f t="shared" si="165"/>
        <v>한성진</v>
      </c>
      <c r="H680" s="16" t="str">
        <f t="shared" si="166"/>
        <v>목록(Manifest)</v>
      </c>
      <c r="I680" s="16">
        <f t="shared" si="167"/>
        <v>61.35</v>
      </c>
      <c r="J680" s="16">
        <f t="shared" si="168"/>
        <v>1</v>
      </c>
      <c r="K680" s="43">
        <f t="shared" si="169"/>
        <v>1.1399999999999999</v>
      </c>
      <c r="L680" s="43">
        <f t="shared" si="170"/>
        <v>1.6</v>
      </c>
      <c r="M680" s="43">
        <f t="shared" si="171"/>
        <v>1.6</v>
      </c>
      <c r="N680" s="43">
        <f t="shared" si="172"/>
        <v>2</v>
      </c>
      <c r="O680" s="23" t="str">
        <f t="shared" si="173"/>
        <v>PGB026518497</v>
      </c>
      <c r="P680" s="51">
        <f>VLOOKUP(C680,MAPPING!$B$24:$G$27,2,0)+(N680-0.5)/0.5*VLOOKUP(C680,MAPPING!$B$24:$G$27,4,0)</f>
        <v>14610</v>
      </c>
      <c r="Q680" s="72">
        <f>VLOOKUP(C680,MAPPING!$B$24:$G$27,6,0)</f>
        <v>4.0719439987913404</v>
      </c>
      <c r="R680" s="105">
        <f>Q680*VLOOKUP(C680,MAPPING!$B$24:$H$27,7,0)</f>
        <v>5659.8799999999992</v>
      </c>
      <c r="S680" s="29">
        <f>VLOOKUP(H680,MAPPING!$B$3:$D$12,3,0)</f>
        <v>0</v>
      </c>
      <c r="T680" s="67">
        <f t="shared" si="175"/>
        <v>0</v>
      </c>
      <c r="U680" s="75">
        <v>0</v>
      </c>
      <c r="V680" s="29">
        <f>(J680*VLOOKUP(M680/J680,MAPPING!$B$15:$C$22,2,10))</f>
        <v>0</v>
      </c>
      <c r="W680" s="100">
        <v>0</v>
      </c>
      <c r="X680" s="68">
        <f>IFERROR(IF($M680&lt;6.000001,0,VLOOKUP($M680,할증료!$B:$C,2,1)),0)</f>
        <v>0</v>
      </c>
      <c r="Y680" s="67">
        <v>0</v>
      </c>
      <c r="Z680" s="29">
        <f t="shared" si="174"/>
        <v>20269.879999999997</v>
      </c>
      <c r="AB680" s="1" t="s">
        <v>3347</v>
      </c>
      <c r="AC680" s="1" t="s">
        <v>137</v>
      </c>
      <c r="AD680" s="1" t="s">
        <v>3527</v>
      </c>
      <c r="AE680" s="1" t="s">
        <v>3819</v>
      </c>
      <c r="AF680" s="1" t="s">
        <v>3820</v>
      </c>
      <c r="AG680" s="1" t="s">
        <v>3821</v>
      </c>
      <c r="AH680" s="1">
        <v>3191</v>
      </c>
      <c r="AI680" s="1" t="s">
        <v>47</v>
      </c>
      <c r="AJ680" s="20">
        <v>1</v>
      </c>
      <c r="AK680" s="21">
        <v>1.1399999999999999</v>
      </c>
      <c r="AL680" s="21">
        <v>1.6</v>
      </c>
      <c r="AM680" s="21">
        <v>1.6</v>
      </c>
      <c r="AN680" s="1" t="s">
        <v>48</v>
      </c>
      <c r="AO680" s="21">
        <v>61.35</v>
      </c>
      <c r="AP680" s="1" t="s">
        <v>49</v>
      </c>
      <c r="AQ680" s="1" t="s">
        <v>49</v>
      </c>
      <c r="AR680" s="1" t="s">
        <v>49</v>
      </c>
      <c r="AS680" s="1" t="s">
        <v>49</v>
      </c>
      <c r="AT680" s="1" t="s">
        <v>49</v>
      </c>
      <c r="AU680" s="1" t="s">
        <v>138</v>
      </c>
      <c r="AV680" s="1" t="s">
        <v>139</v>
      </c>
      <c r="AW680" s="1" t="s">
        <v>3822</v>
      </c>
      <c r="AX680" s="1" t="s">
        <v>47</v>
      </c>
      <c r="AY680" s="1" t="s">
        <v>50</v>
      </c>
      <c r="AZ680" s="1" t="s">
        <v>3823</v>
      </c>
      <c r="BA680" s="1" t="s">
        <v>3824</v>
      </c>
      <c r="BB680" s="1" t="s">
        <v>3824</v>
      </c>
      <c r="BC680" s="1" t="s">
        <v>140</v>
      </c>
      <c r="BD680" s="1" t="s">
        <v>51</v>
      </c>
      <c r="BE680" s="1" t="s">
        <v>179</v>
      </c>
      <c r="BF680" s="1" t="s">
        <v>52</v>
      </c>
      <c r="BG680" s="1" t="s">
        <v>53</v>
      </c>
      <c r="BH680" s="1" t="s">
        <v>47</v>
      </c>
      <c r="BI680" s="1" t="s">
        <v>159</v>
      </c>
    </row>
    <row r="681" spans="2:61" x14ac:dyDescent="0.25">
      <c r="B681" s="16">
        <f t="shared" si="176"/>
        <v>677</v>
      </c>
      <c r="C681" s="16" t="str">
        <f t="shared" si="161"/>
        <v>CDG</v>
      </c>
      <c r="D681" s="16" t="str">
        <f t="shared" si="162"/>
        <v>2025-08-26</v>
      </c>
      <c r="E681" s="16" t="str">
        <f t="shared" si="163"/>
        <v>18042697185</v>
      </c>
      <c r="F681" s="16" t="str">
        <f t="shared" si="164"/>
        <v>PFR027987346</v>
      </c>
      <c r="G681" s="16" t="str">
        <f t="shared" si="165"/>
        <v>조소영</v>
      </c>
      <c r="H681" s="16" t="str">
        <f t="shared" si="166"/>
        <v>목록(Manifest)</v>
      </c>
      <c r="I681" s="16">
        <f t="shared" si="167"/>
        <v>93.24</v>
      </c>
      <c r="J681" s="16">
        <f t="shared" si="168"/>
        <v>1</v>
      </c>
      <c r="K681" s="43">
        <f t="shared" si="169"/>
        <v>1.5</v>
      </c>
      <c r="L681" s="43">
        <f t="shared" si="170"/>
        <v>3</v>
      </c>
      <c r="M681" s="43">
        <f t="shared" si="171"/>
        <v>3</v>
      </c>
      <c r="N681" s="43">
        <f t="shared" si="172"/>
        <v>3</v>
      </c>
      <c r="O681" s="23" t="str">
        <f t="shared" si="173"/>
        <v>PFR027987346</v>
      </c>
      <c r="P681" s="51">
        <f>VLOOKUP(C681,MAPPING!$B$24:$G$27,2,0)+(N681-0.5)/0.5*VLOOKUP(C681,MAPPING!$B$24:$G$27,4,0)</f>
        <v>0</v>
      </c>
      <c r="Q681" s="72">
        <f>VLOOKUP(C681,MAPPING!$B$24:$G$27,6,0)</f>
        <v>3350</v>
      </c>
      <c r="R681" s="105">
        <f>Q681*VLOOKUP(C681,MAPPING!$B$24:$H$27,7,0)</f>
        <v>3350</v>
      </c>
      <c r="S681" s="29">
        <f>VLOOKUP(H681,MAPPING!$B$3:$D$12,3,0)</f>
        <v>0</v>
      </c>
      <c r="T681" s="67">
        <f t="shared" si="175"/>
        <v>0</v>
      </c>
      <c r="U681" s="75">
        <v>0</v>
      </c>
      <c r="V681" s="29">
        <f>(J681*VLOOKUP(M681/J681,MAPPING!$B$15:$C$22,2,10))</f>
        <v>550</v>
      </c>
      <c r="W681" s="100">
        <v>0</v>
      </c>
      <c r="X681" s="68">
        <f>IFERROR(IF($M681&lt;6.000001,0,VLOOKUP($M681,할증료!$B:$C,2,1)),0)</f>
        <v>0</v>
      </c>
      <c r="Y681" s="67">
        <v>0</v>
      </c>
      <c r="Z681" s="29">
        <f t="shared" si="174"/>
        <v>3900</v>
      </c>
      <c r="AB681" s="1" t="s">
        <v>3825</v>
      </c>
      <c r="AC681" s="1" t="s">
        <v>142</v>
      </c>
      <c r="AD681" s="1" t="s">
        <v>3826</v>
      </c>
      <c r="AE681" s="1" t="s">
        <v>3827</v>
      </c>
      <c r="AF681" s="1" t="s">
        <v>1343</v>
      </c>
      <c r="AG681" s="1" t="s">
        <v>1344</v>
      </c>
      <c r="AH681" s="1">
        <v>16823</v>
      </c>
      <c r="AI681" s="1" t="s">
        <v>47</v>
      </c>
      <c r="AJ681" s="20">
        <v>1</v>
      </c>
      <c r="AK681" s="21">
        <v>1.5</v>
      </c>
      <c r="AL681" s="21">
        <v>3</v>
      </c>
      <c r="AM681" s="21">
        <v>3</v>
      </c>
      <c r="AN681" s="1" t="s">
        <v>48</v>
      </c>
      <c r="AO681" s="21">
        <v>93.24</v>
      </c>
      <c r="AP681" s="1" t="s">
        <v>49</v>
      </c>
      <c r="AQ681" s="1" t="s">
        <v>49</v>
      </c>
      <c r="AR681" s="1" t="s">
        <v>49</v>
      </c>
      <c r="AS681" s="1" t="s">
        <v>49</v>
      </c>
      <c r="AT681" s="1" t="s">
        <v>49</v>
      </c>
      <c r="AU681" s="1" t="s">
        <v>143</v>
      </c>
      <c r="AV681" s="1" t="s">
        <v>144</v>
      </c>
      <c r="AW681" s="1" t="s">
        <v>3828</v>
      </c>
      <c r="AX681" s="1" t="s">
        <v>47</v>
      </c>
      <c r="AY681" s="1" t="s">
        <v>50</v>
      </c>
      <c r="AZ681" s="1" t="s">
        <v>3829</v>
      </c>
      <c r="BA681" s="1" t="s">
        <v>3830</v>
      </c>
      <c r="BB681" s="1" t="s">
        <v>3830</v>
      </c>
      <c r="BC681" s="1" t="s">
        <v>145</v>
      </c>
      <c r="BD681" s="1" t="s">
        <v>47</v>
      </c>
      <c r="BE681" s="1" t="s">
        <v>146</v>
      </c>
      <c r="BF681" s="1" t="s">
        <v>52</v>
      </c>
      <c r="BG681" s="1" t="s">
        <v>53</v>
      </c>
      <c r="BH681" s="1" t="s">
        <v>47</v>
      </c>
      <c r="BI681" s="1" t="s">
        <v>159</v>
      </c>
    </row>
    <row r="682" spans="2:61" x14ac:dyDescent="0.25">
      <c r="B682" s="16">
        <f t="shared" si="176"/>
        <v>678</v>
      </c>
      <c r="C682" s="16" t="str">
        <f t="shared" si="161"/>
        <v>CDG</v>
      </c>
      <c r="D682" s="16" t="str">
        <f t="shared" si="162"/>
        <v>2025-08-26</v>
      </c>
      <c r="E682" s="16" t="str">
        <f t="shared" si="163"/>
        <v>18042697185</v>
      </c>
      <c r="F682" s="16" t="str">
        <f t="shared" si="164"/>
        <v>PFR027987311</v>
      </c>
      <c r="G682" s="16" t="str">
        <f t="shared" si="165"/>
        <v>조소영</v>
      </c>
      <c r="H682" s="16" t="str">
        <f t="shared" si="166"/>
        <v>선별(검사,Manifest-Inspection)</v>
      </c>
      <c r="I682" s="16">
        <f t="shared" si="167"/>
        <v>69.94</v>
      </c>
      <c r="J682" s="16">
        <f t="shared" si="168"/>
        <v>1</v>
      </c>
      <c r="K682" s="43">
        <f t="shared" si="169"/>
        <v>4</v>
      </c>
      <c r="L682" s="43">
        <f t="shared" si="170"/>
        <v>4</v>
      </c>
      <c r="M682" s="43">
        <f t="shared" si="171"/>
        <v>4</v>
      </c>
      <c r="N682" s="43">
        <f t="shared" si="172"/>
        <v>4</v>
      </c>
      <c r="O682" s="23" t="str">
        <f t="shared" si="173"/>
        <v>PFR027987311</v>
      </c>
      <c r="P682" s="51">
        <f>VLOOKUP(C682,MAPPING!$B$24:$G$27,2,0)+(N682-0.5)/0.5*VLOOKUP(C682,MAPPING!$B$24:$G$27,4,0)</f>
        <v>0</v>
      </c>
      <c r="Q682" s="72">
        <f>VLOOKUP(C682,MAPPING!$B$24:$G$27,6,0)</f>
        <v>3350</v>
      </c>
      <c r="R682" s="105">
        <f>Q682*VLOOKUP(C682,MAPPING!$B$24:$H$27,7,0)</f>
        <v>3350</v>
      </c>
      <c r="S682" s="29">
        <f>VLOOKUP(H682,MAPPING!$B$3:$D$12,3,0)</f>
        <v>0</v>
      </c>
      <c r="T682" s="67">
        <f t="shared" si="175"/>
        <v>0</v>
      </c>
      <c r="U682" s="75">
        <v>0</v>
      </c>
      <c r="V682" s="29">
        <f>(J682*VLOOKUP(M682/J682,MAPPING!$B$15:$C$22,2,10))</f>
        <v>550</v>
      </c>
      <c r="W682" s="100">
        <v>0</v>
      </c>
      <c r="X682" s="68">
        <f>IFERROR(IF($M682&lt;6.000001,0,VLOOKUP($M682,할증료!$B:$C,2,1)),0)</f>
        <v>0</v>
      </c>
      <c r="Y682" s="67">
        <v>0</v>
      </c>
      <c r="Z682" s="29">
        <f t="shared" si="174"/>
        <v>3900</v>
      </c>
      <c r="AB682" s="1" t="s">
        <v>3825</v>
      </c>
      <c r="AC682" s="1" t="s">
        <v>142</v>
      </c>
      <c r="AD682" s="1" t="s">
        <v>3826</v>
      </c>
      <c r="AE682" s="1" t="s">
        <v>3831</v>
      </c>
      <c r="AF682" s="1" t="s">
        <v>1343</v>
      </c>
      <c r="AG682" s="1" t="s">
        <v>1344</v>
      </c>
      <c r="AH682" s="1">
        <v>16823</v>
      </c>
      <c r="AI682" s="1" t="s">
        <v>47</v>
      </c>
      <c r="AJ682" s="20">
        <v>1</v>
      </c>
      <c r="AK682" s="21">
        <v>4</v>
      </c>
      <c r="AL682" s="21">
        <v>4</v>
      </c>
      <c r="AM682" s="21">
        <v>4</v>
      </c>
      <c r="AN682" s="1" t="s">
        <v>62</v>
      </c>
      <c r="AO682" s="21">
        <v>69.94</v>
      </c>
      <c r="AP682" s="1" t="s">
        <v>49</v>
      </c>
      <c r="AQ682" s="1" t="s">
        <v>49</v>
      </c>
      <c r="AR682" s="1" t="s">
        <v>49</v>
      </c>
      <c r="AS682" s="1" t="s">
        <v>49</v>
      </c>
      <c r="AT682" s="1" t="s">
        <v>49</v>
      </c>
      <c r="AU682" s="1" t="s">
        <v>143</v>
      </c>
      <c r="AV682" s="1" t="s">
        <v>144</v>
      </c>
      <c r="AW682" s="1" t="s">
        <v>3832</v>
      </c>
      <c r="AX682" s="1" t="s">
        <v>47</v>
      </c>
      <c r="AY682" s="1" t="s">
        <v>50</v>
      </c>
      <c r="AZ682" s="1" t="s">
        <v>3833</v>
      </c>
      <c r="BA682" s="1" t="s">
        <v>3834</v>
      </c>
      <c r="BB682" s="1" t="s">
        <v>3834</v>
      </c>
      <c r="BC682" s="1" t="s">
        <v>145</v>
      </c>
      <c r="BD682" s="1" t="s">
        <v>47</v>
      </c>
      <c r="BE682" s="1" t="s">
        <v>146</v>
      </c>
      <c r="BF682" s="1" t="s">
        <v>52</v>
      </c>
      <c r="BG682" s="1" t="s">
        <v>53</v>
      </c>
      <c r="BH682" s="1" t="s">
        <v>47</v>
      </c>
      <c r="BI682" s="1" t="s">
        <v>159</v>
      </c>
    </row>
    <row r="683" spans="2:61" x14ac:dyDescent="0.25">
      <c r="B683" s="16">
        <f t="shared" si="176"/>
        <v>679</v>
      </c>
      <c r="C683" s="16" t="str">
        <f t="shared" si="161"/>
        <v>CDG</v>
      </c>
      <c r="D683" s="16" t="str">
        <f t="shared" si="162"/>
        <v>2025-08-26</v>
      </c>
      <c r="E683" s="16" t="str">
        <f t="shared" si="163"/>
        <v>18042697185</v>
      </c>
      <c r="F683" s="16" t="str">
        <f t="shared" si="164"/>
        <v>PFR027987342</v>
      </c>
      <c r="G683" s="16" t="str">
        <f t="shared" si="165"/>
        <v>소정은</v>
      </c>
      <c r="H683" s="16" t="str">
        <f t="shared" si="166"/>
        <v>목록(Manifest)</v>
      </c>
      <c r="I683" s="16">
        <f t="shared" si="167"/>
        <v>46.63</v>
      </c>
      <c r="J683" s="16">
        <f t="shared" si="168"/>
        <v>1</v>
      </c>
      <c r="K683" s="43">
        <f t="shared" si="169"/>
        <v>2.5</v>
      </c>
      <c r="L683" s="43">
        <f t="shared" si="170"/>
        <v>4.5</v>
      </c>
      <c r="M683" s="43">
        <f t="shared" si="171"/>
        <v>4.5</v>
      </c>
      <c r="N683" s="43">
        <f t="shared" si="172"/>
        <v>4.5</v>
      </c>
      <c r="O683" s="23" t="str">
        <f t="shared" si="173"/>
        <v>PFR027987342</v>
      </c>
      <c r="P683" s="51">
        <f>VLOOKUP(C683,MAPPING!$B$24:$G$27,2,0)+(N683-0.5)/0.5*VLOOKUP(C683,MAPPING!$B$24:$G$27,4,0)</f>
        <v>0</v>
      </c>
      <c r="Q683" s="72">
        <f>VLOOKUP(C683,MAPPING!$B$24:$G$27,6,0)</f>
        <v>3350</v>
      </c>
      <c r="R683" s="105">
        <f>Q683*VLOOKUP(C683,MAPPING!$B$24:$H$27,7,0)</f>
        <v>3350</v>
      </c>
      <c r="S683" s="29">
        <f>VLOOKUP(H683,MAPPING!$B$3:$D$12,3,0)</f>
        <v>0</v>
      </c>
      <c r="T683" s="67">
        <f t="shared" si="175"/>
        <v>0</v>
      </c>
      <c r="U683" s="75">
        <v>0</v>
      </c>
      <c r="V683" s="29">
        <f>(J683*VLOOKUP(M683/J683,MAPPING!$B$15:$C$22,2,10))</f>
        <v>550</v>
      </c>
      <c r="W683" s="100">
        <v>0</v>
      </c>
      <c r="X683" s="68">
        <f>IFERROR(IF($M683&lt;6.000001,0,VLOOKUP($M683,할증료!$B:$C,2,1)),0)</f>
        <v>0</v>
      </c>
      <c r="Y683" s="67">
        <v>0</v>
      </c>
      <c r="Z683" s="29">
        <f t="shared" si="174"/>
        <v>3900</v>
      </c>
      <c r="AB683" s="1" t="s">
        <v>3825</v>
      </c>
      <c r="AC683" s="1" t="s">
        <v>142</v>
      </c>
      <c r="AD683" s="1" t="s">
        <v>3826</v>
      </c>
      <c r="AE683" s="1" t="s">
        <v>3835</v>
      </c>
      <c r="AF683" s="1" t="s">
        <v>2947</v>
      </c>
      <c r="AG683" s="1" t="s">
        <v>2948</v>
      </c>
      <c r="AH683" s="1">
        <v>42228</v>
      </c>
      <c r="AI683" s="1" t="s">
        <v>47</v>
      </c>
      <c r="AJ683" s="20">
        <v>1</v>
      </c>
      <c r="AK683" s="21">
        <v>2.5</v>
      </c>
      <c r="AL683" s="21">
        <v>4.5</v>
      </c>
      <c r="AM683" s="21">
        <v>4.5</v>
      </c>
      <c r="AN683" s="1" t="s">
        <v>48</v>
      </c>
      <c r="AO683" s="21">
        <v>46.63</v>
      </c>
      <c r="AP683" s="1" t="s">
        <v>49</v>
      </c>
      <c r="AQ683" s="1" t="s">
        <v>49</v>
      </c>
      <c r="AR683" s="1" t="s">
        <v>49</v>
      </c>
      <c r="AS683" s="1" t="s">
        <v>49</v>
      </c>
      <c r="AT683" s="1" t="s">
        <v>49</v>
      </c>
      <c r="AU683" s="1" t="s">
        <v>143</v>
      </c>
      <c r="AV683" s="1" t="s">
        <v>144</v>
      </c>
      <c r="AW683" s="1" t="s">
        <v>3836</v>
      </c>
      <c r="AX683" s="1" t="s">
        <v>47</v>
      </c>
      <c r="AY683" s="1" t="s">
        <v>50</v>
      </c>
      <c r="AZ683" s="1" t="s">
        <v>3837</v>
      </c>
      <c r="BA683" s="1" t="s">
        <v>3838</v>
      </c>
      <c r="BB683" s="1" t="s">
        <v>3838</v>
      </c>
      <c r="BC683" s="1" t="s">
        <v>145</v>
      </c>
      <c r="BD683" s="1" t="s">
        <v>47</v>
      </c>
      <c r="BE683" s="1" t="s">
        <v>146</v>
      </c>
      <c r="BF683" s="1" t="s">
        <v>52</v>
      </c>
      <c r="BG683" s="1" t="s">
        <v>53</v>
      </c>
      <c r="BH683" s="1" t="s">
        <v>47</v>
      </c>
      <c r="BI683" s="1" t="s">
        <v>159</v>
      </c>
    </row>
    <row r="684" spans="2:61" x14ac:dyDescent="0.25">
      <c r="B684" s="16">
        <f t="shared" si="176"/>
        <v>680</v>
      </c>
      <c r="C684" s="16" t="str">
        <f t="shared" si="161"/>
        <v>FRA</v>
      </c>
      <c r="D684" s="16" t="str">
        <f t="shared" si="162"/>
        <v>2025-08-27</v>
      </c>
      <c r="E684" s="16" t="str">
        <f t="shared" si="163"/>
        <v>72220339115</v>
      </c>
      <c r="F684" s="16" t="str">
        <f t="shared" si="164"/>
        <v>PDE026649424</v>
      </c>
      <c r="G684" s="16" t="str">
        <f t="shared" si="165"/>
        <v>김건희</v>
      </c>
      <c r="H684" s="16" t="str">
        <f t="shared" si="166"/>
        <v>일반(목록배제,Normal-Manifest Exception)</v>
      </c>
      <c r="I684" s="16">
        <f t="shared" si="167"/>
        <v>34.85</v>
      </c>
      <c r="J684" s="16">
        <f t="shared" si="168"/>
        <v>1</v>
      </c>
      <c r="K684" s="43">
        <f t="shared" si="169"/>
        <v>5</v>
      </c>
      <c r="L684" s="43">
        <f t="shared" si="170"/>
        <v>0.4</v>
      </c>
      <c r="M684" s="43">
        <f t="shared" si="171"/>
        <v>5</v>
      </c>
      <c r="N684" s="43">
        <f t="shared" si="172"/>
        <v>5</v>
      </c>
      <c r="O684" s="23" t="str">
        <f t="shared" si="173"/>
        <v>PDE026649424</v>
      </c>
      <c r="P684" s="51">
        <f>VLOOKUP(C684,MAPPING!$B$24:$G$27,2,0)+(N684-0.5)/0.5*VLOOKUP(C684,MAPPING!$B$24:$G$27,4,0)</f>
        <v>28950</v>
      </c>
      <c r="Q684" s="72">
        <f>VLOOKUP(C684,MAPPING!$B$24:$G$27,6,0)</f>
        <v>3.401757367653961</v>
      </c>
      <c r="R684" s="105">
        <f>Q684*VLOOKUP(C684,MAPPING!$B$24:$H$27,7,0)</f>
        <v>5508.2615999999998</v>
      </c>
      <c r="S684" s="29">
        <f>VLOOKUP(H684,MAPPING!$B$3:$D$12,3,0)</f>
        <v>1100</v>
      </c>
      <c r="T684" s="67">
        <f t="shared" si="175"/>
        <v>0</v>
      </c>
      <c r="U684" s="75">
        <v>0</v>
      </c>
      <c r="V684" s="29">
        <f>(J684*VLOOKUP(M684/J684,MAPPING!$B$15:$C$22,2,10))</f>
        <v>1200</v>
      </c>
      <c r="W684" s="100">
        <v>0</v>
      </c>
      <c r="X684" s="68">
        <f>IFERROR(IF($M684&lt;6.000001,0,VLOOKUP($M684,할증료!$B:$C,2,1)),0)</f>
        <v>0</v>
      </c>
      <c r="Y684" s="67">
        <v>0</v>
      </c>
      <c r="Z684" s="29">
        <f t="shared" si="174"/>
        <v>36758.261599999998</v>
      </c>
      <c r="AB684" s="1" t="s">
        <v>3839</v>
      </c>
      <c r="AC684" s="1" t="s">
        <v>131</v>
      </c>
      <c r="AD684" s="1" t="s">
        <v>3840</v>
      </c>
      <c r="AE684" s="1" t="s">
        <v>3841</v>
      </c>
      <c r="AF684" s="1" t="s">
        <v>3842</v>
      </c>
      <c r="AG684" s="1" t="s">
        <v>3843</v>
      </c>
      <c r="AH684" s="1">
        <v>61102</v>
      </c>
      <c r="AI684" s="1" t="s">
        <v>47</v>
      </c>
      <c r="AJ684" s="20">
        <v>1</v>
      </c>
      <c r="AK684" s="21">
        <v>5</v>
      </c>
      <c r="AL684" s="21">
        <v>0.4</v>
      </c>
      <c r="AM684" s="21">
        <v>5</v>
      </c>
      <c r="AN684" s="1" t="s">
        <v>54</v>
      </c>
      <c r="AO684" s="21">
        <v>34.85</v>
      </c>
      <c r="AP684" s="1" t="s">
        <v>49</v>
      </c>
      <c r="AQ684" s="1" t="s">
        <v>49</v>
      </c>
      <c r="AR684" s="1" t="s">
        <v>49</v>
      </c>
      <c r="AS684" s="1" t="s">
        <v>49</v>
      </c>
      <c r="AT684" s="1" t="s">
        <v>49</v>
      </c>
      <c r="AU684" s="1" t="s">
        <v>133</v>
      </c>
      <c r="AV684" s="1" t="s">
        <v>134</v>
      </c>
      <c r="AW684" s="1" t="s">
        <v>3844</v>
      </c>
      <c r="AX684" s="1" t="s">
        <v>47</v>
      </c>
      <c r="AY684" s="1" t="s">
        <v>50</v>
      </c>
      <c r="AZ684" s="1" t="s">
        <v>3845</v>
      </c>
      <c r="BA684" s="1" t="s">
        <v>3846</v>
      </c>
      <c r="BB684" s="1" t="s">
        <v>3846</v>
      </c>
      <c r="BC684" s="1" t="s">
        <v>252</v>
      </c>
      <c r="BD684" s="1" t="s">
        <v>253</v>
      </c>
      <c r="BE684" s="1" t="s">
        <v>135</v>
      </c>
      <c r="BF684" s="1" t="s">
        <v>52</v>
      </c>
      <c r="BG684" s="1" t="s">
        <v>53</v>
      </c>
      <c r="BH684" s="1" t="s">
        <v>47</v>
      </c>
      <c r="BI684" s="1" t="s">
        <v>159</v>
      </c>
    </row>
    <row r="685" spans="2:61" x14ac:dyDescent="0.25">
      <c r="B685" s="16">
        <f t="shared" si="176"/>
        <v>681</v>
      </c>
      <c r="C685" s="16" t="str">
        <f t="shared" si="161"/>
        <v>FRA</v>
      </c>
      <c r="D685" s="16" t="str">
        <f t="shared" si="162"/>
        <v>2025-08-27</v>
      </c>
      <c r="E685" s="16" t="str">
        <f t="shared" si="163"/>
        <v>72220339115</v>
      </c>
      <c r="F685" s="16" t="str">
        <f t="shared" si="164"/>
        <v>PDE026649421</v>
      </c>
      <c r="G685" s="16" t="str">
        <f t="shared" si="165"/>
        <v>최영만</v>
      </c>
      <c r="H685" s="16" t="str">
        <f t="shared" si="166"/>
        <v>일반(목록배제,Normal-Manifest Exception)</v>
      </c>
      <c r="I685" s="16">
        <f t="shared" si="167"/>
        <v>19.829999999999998</v>
      </c>
      <c r="J685" s="16">
        <f t="shared" si="168"/>
        <v>1</v>
      </c>
      <c r="K685" s="43">
        <f t="shared" si="169"/>
        <v>0.5</v>
      </c>
      <c r="L685" s="43">
        <f t="shared" si="170"/>
        <v>0.5</v>
      </c>
      <c r="M685" s="43">
        <f t="shared" si="171"/>
        <v>0.5</v>
      </c>
      <c r="N685" s="43">
        <f t="shared" si="172"/>
        <v>0.5</v>
      </c>
      <c r="O685" s="23" t="str">
        <f t="shared" si="173"/>
        <v>PDE026649421</v>
      </c>
      <c r="P685" s="51">
        <f>VLOOKUP(C685,MAPPING!$B$24:$G$27,2,0)+(N685-0.5)/0.5*VLOOKUP(C685,MAPPING!$B$24:$G$27,4,0)</f>
        <v>6900</v>
      </c>
      <c r="Q685" s="72">
        <f>VLOOKUP(C685,MAPPING!$B$24:$G$27,6,0)</f>
        <v>3.401757367653961</v>
      </c>
      <c r="R685" s="105">
        <f>Q685*VLOOKUP(C685,MAPPING!$B$24:$H$27,7,0)</f>
        <v>5508.2615999999998</v>
      </c>
      <c r="S685" s="29">
        <f>VLOOKUP(H685,MAPPING!$B$3:$D$12,3,0)</f>
        <v>1100</v>
      </c>
      <c r="T685" s="67">
        <f t="shared" si="175"/>
        <v>0</v>
      </c>
      <c r="U685" s="75">
        <v>0</v>
      </c>
      <c r="V685" s="29">
        <f>(J685*VLOOKUP(M685/J685,MAPPING!$B$15:$C$22,2,10))</f>
        <v>0</v>
      </c>
      <c r="W685" s="100">
        <v>0</v>
      </c>
      <c r="X685" s="68">
        <f>IFERROR(IF($M685&lt;6.000001,0,VLOOKUP($M685,할증료!$B:$C,2,1)),0)</f>
        <v>0</v>
      </c>
      <c r="Y685" s="67">
        <v>0</v>
      </c>
      <c r="Z685" s="29">
        <f t="shared" si="174"/>
        <v>13508.2616</v>
      </c>
      <c r="AB685" s="1" t="s">
        <v>3839</v>
      </c>
      <c r="AC685" s="1" t="s">
        <v>131</v>
      </c>
      <c r="AD685" s="1" t="s">
        <v>3840</v>
      </c>
      <c r="AE685" s="1" t="s">
        <v>3847</v>
      </c>
      <c r="AF685" s="1" t="s">
        <v>3848</v>
      </c>
      <c r="AG685" s="1" t="s">
        <v>3849</v>
      </c>
      <c r="AH685" s="1">
        <v>61690</v>
      </c>
      <c r="AI685" s="1" t="s">
        <v>47</v>
      </c>
      <c r="AJ685" s="20">
        <v>1</v>
      </c>
      <c r="AK685" s="21">
        <v>0.5</v>
      </c>
      <c r="AL685" s="21">
        <v>0.5</v>
      </c>
      <c r="AM685" s="21">
        <v>0.5</v>
      </c>
      <c r="AN685" s="1" t="s">
        <v>54</v>
      </c>
      <c r="AO685" s="21">
        <v>19.829999999999998</v>
      </c>
      <c r="AP685" s="1" t="s">
        <v>49</v>
      </c>
      <c r="AQ685" s="1" t="s">
        <v>49</v>
      </c>
      <c r="AR685" s="1" t="s">
        <v>49</v>
      </c>
      <c r="AS685" s="1" t="s">
        <v>49</v>
      </c>
      <c r="AT685" s="1" t="s">
        <v>49</v>
      </c>
      <c r="AU685" s="1" t="s">
        <v>133</v>
      </c>
      <c r="AV685" s="1" t="s">
        <v>134</v>
      </c>
      <c r="AW685" s="1" t="s">
        <v>195</v>
      </c>
      <c r="AX685" s="1" t="s">
        <v>47</v>
      </c>
      <c r="AY685" s="1" t="s">
        <v>50</v>
      </c>
      <c r="AZ685" s="1" t="s">
        <v>3850</v>
      </c>
      <c r="BA685" s="1" t="s">
        <v>3851</v>
      </c>
      <c r="BB685" s="1" t="s">
        <v>3851</v>
      </c>
      <c r="BC685" s="1" t="s">
        <v>252</v>
      </c>
      <c r="BD685" s="1" t="s">
        <v>253</v>
      </c>
      <c r="BE685" s="1" t="s">
        <v>135</v>
      </c>
      <c r="BF685" s="1" t="s">
        <v>52</v>
      </c>
      <c r="BG685" s="1" t="s">
        <v>53</v>
      </c>
      <c r="BH685" s="1" t="s">
        <v>47</v>
      </c>
      <c r="BI685" s="1" t="s">
        <v>159</v>
      </c>
    </row>
    <row r="686" spans="2:61" x14ac:dyDescent="0.25">
      <c r="B686" s="16">
        <f t="shared" si="176"/>
        <v>682</v>
      </c>
      <c r="C686" s="16" t="str">
        <f t="shared" si="161"/>
        <v>FRA</v>
      </c>
      <c r="D686" s="16" t="str">
        <f t="shared" si="162"/>
        <v>2025-08-27</v>
      </c>
      <c r="E686" s="16" t="str">
        <f t="shared" si="163"/>
        <v>72220339115</v>
      </c>
      <c r="F686" s="16" t="str">
        <f t="shared" si="164"/>
        <v>PDE026649420</v>
      </c>
      <c r="G686" s="16" t="str">
        <f t="shared" si="165"/>
        <v>신명자</v>
      </c>
      <c r="H686" s="16" t="str">
        <f t="shared" si="166"/>
        <v>일반(목록배제,Normal-Manifest Exception)</v>
      </c>
      <c r="I686" s="16">
        <f t="shared" si="167"/>
        <v>122.16</v>
      </c>
      <c r="J686" s="16">
        <f t="shared" si="168"/>
        <v>1</v>
      </c>
      <c r="K686" s="43">
        <f t="shared" si="169"/>
        <v>0.6</v>
      </c>
      <c r="L686" s="43">
        <f t="shared" si="170"/>
        <v>0.7</v>
      </c>
      <c r="M686" s="43">
        <f t="shared" si="171"/>
        <v>0.7</v>
      </c>
      <c r="N686" s="43">
        <f t="shared" si="172"/>
        <v>1</v>
      </c>
      <c r="O686" s="23" t="str">
        <f t="shared" si="173"/>
        <v>PDE026649420</v>
      </c>
      <c r="P686" s="51">
        <f>VLOOKUP(C686,MAPPING!$B$24:$G$27,2,0)+(N686-0.5)/0.5*VLOOKUP(C686,MAPPING!$B$24:$G$27,4,0)</f>
        <v>9350</v>
      </c>
      <c r="Q686" s="72">
        <f>VLOOKUP(C686,MAPPING!$B$24:$G$27,6,0)</f>
        <v>3.401757367653961</v>
      </c>
      <c r="R686" s="105">
        <f>Q686*VLOOKUP(C686,MAPPING!$B$24:$H$27,7,0)</f>
        <v>5508.2615999999998</v>
      </c>
      <c r="S686" s="29">
        <f>VLOOKUP(H686,MAPPING!$B$3:$D$12,3,0)</f>
        <v>1100</v>
      </c>
      <c r="T686" s="67">
        <f t="shared" si="175"/>
        <v>0</v>
      </c>
      <c r="U686" s="75">
        <v>0</v>
      </c>
      <c r="V686" s="29">
        <f>(J686*VLOOKUP(M686/J686,MAPPING!$B$15:$C$22,2,10))</f>
        <v>0</v>
      </c>
      <c r="W686" s="100">
        <v>0</v>
      </c>
      <c r="X686" s="68">
        <f>IFERROR(IF($M686&lt;6.000001,0,VLOOKUP($M686,할증료!$B:$C,2,1)),0)</f>
        <v>0</v>
      </c>
      <c r="Y686" s="67">
        <v>0</v>
      </c>
      <c r="Z686" s="29">
        <f t="shared" si="174"/>
        <v>15958.2616</v>
      </c>
      <c r="AB686" s="1" t="s">
        <v>3839</v>
      </c>
      <c r="AC686" s="1" t="s">
        <v>131</v>
      </c>
      <c r="AD686" s="1" t="s">
        <v>3840</v>
      </c>
      <c r="AE686" s="1" t="s">
        <v>3852</v>
      </c>
      <c r="AF686" s="1" t="s">
        <v>3853</v>
      </c>
      <c r="AG686" s="1" t="s">
        <v>3854</v>
      </c>
      <c r="AH686" s="1">
        <v>7577</v>
      </c>
      <c r="AI686" s="1" t="s">
        <v>47</v>
      </c>
      <c r="AJ686" s="20">
        <v>1</v>
      </c>
      <c r="AK686" s="21">
        <v>0.6</v>
      </c>
      <c r="AL686" s="21">
        <v>0.7</v>
      </c>
      <c r="AM686" s="21">
        <v>0.7</v>
      </c>
      <c r="AN686" s="1" t="s">
        <v>54</v>
      </c>
      <c r="AO686" s="21">
        <v>122.16</v>
      </c>
      <c r="AP686" s="1" t="s">
        <v>49</v>
      </c>
      <c r="AQ686" s="1" t="s">
        <v>49</v>
      </c>
      <c r="AR686" s="1" t="s">
        <v>49</v>
      </c>
      <c r="AS686" s="1" t="s">
        <v>49</v>
      </c>
      <c r="AT686" s="1" t="s">
        <v>49</v>
      </c>
      <c r="AU686" s="1" t="s">
        <v>133</v>
      </c>
      <c r="AV686" s="1" t="s">
        <v>134</v>
      </c>
      <c r="AW686" s="1" t="s">
        <v>195</v>
      </c>
      <c r="AX686" s="1" t="s">
        <v>47</v>
      </c>
      <c r="AY686" s="1" t="s">
        <v>50</v>
      </c>
      <c r="AZ686" s="1" t="s">
        <v>3855</v>
      </c>
      <c r="BA686" s="1" t="s">
        <v>3856</v>
      </c>
      <c r="BB686" s="1" t="s">
        <v>3856</v>
      </c>
      <c r="BC686" s="1" t="s">
        <v>252</v>
      </c>
      <c r="BD686" s="1" t="s">
        <v>253</v>
      </c>
      <c r="BE686" s="1" t="s">
        <v>135</v>
      </c>
      <c r="BF686" s="1" t="s">
        <v>52</v>
      </c>
      <c r="BG686" s="1" t="s">
        <v>53</v>
      </c>
      <c r="BH686" s="1" t="s">
        <v>47</v>
      </c>
      <c r="BI686" s="1" t="s">
        <v>159</v>
      </c>
    </row>
    <row r="687" spans="2:61" x14ac:dyDescent="0.25">
      <c r="B687" s="16">
        <f t="shared" si="176"/>
        <v>683</v>
      </c>
      <c r="C687" s="16" t="str">
        <f t="shared" si="161"/>
        <v>FRA</v>
      </c>
      <c r="D687" s="16" t="str">
        <f t="shared" si="162"/>
        <v>2025-08-27</v>
      </c>
      <c r="E687" s="16" t="str">
        <f t="shared" si="163"/>
        <v>72220339115</v>
      </c>
      <c r="F687" s="16" t="str">
        <f t="shared" si="164"/>
        <v>PDE026649280</v>
      </c>
      <c r="G687" s="16" t="str">
        <f t="shared" si="165"/>
        <v>엄초롱</v>
      </c>
      <c r="H687" s="16" t="str">
        <f t="shared" si="166"/>
        <v>목록(Manifest)</v>
      </c>
      <c r="I687" s="16">
        <f t="shared" si="167"/>
        <v>130.56</v>
      </c>
      <c r="J687" s="16">
        <f t="shared" si="168"/>
        <v>1</v>
      </c>
      <c r="K687" s="43">
        <f t="shared" si="169"/>
        <v>0.5</v>
      </c>
      <c r="L687" s="43">
        <f t="shared" si="170"/>
        <v>0.5</v>
      </c>
      <c r="M687" s="43">
        <f t="shared" si="171"/>
        <v>0.5</v>
      </c>
      <c r="N687" s="43">
        <f t="shared" si="172"/>
        <v>0.5</v>
      </c>
      <c r="O687" s="23" t="str">
        <f t="shared" si="173"/>
        <v>PDE026649280</v>
      </c>
      <c r="P687" s="51">
        <f>VLOOKUP(C687,MAPPING!$B$24:$G$27,2,0)+(N687-0.5)/0.5*VLOOKUP(C687,MAPPING!$B$24:$G$27,4,0)</f>
        <v>6900</v>
      </c>
      <c r="Q687" s="72">
        <f>VLOOKUP(C687,MAPPING!$B$24:$G$27,6,0)</f>
        <v>3.401757367653961</v>
      </c>
      <c r="R687" s="105">
        <f>Q687*VLOOKUP(C687,MAPPING!$B$24:$H$27,7,0)</f>
        <v>5508.2615999999998</v>
      </c>
      <c r="S687" s="29">
        <f>VLOOKUP(H687,MAPPING!$B$3:$D$12,3,0)</f>
        <v>0</v>
      </c>
      <c r="T687" s="67">
        <f t="shared" si="175"/>
        <v>0</v>
      </c>
      <c r="U687" s="75">
        <v>0</v>
      </c>
      <c r="V687" s="29">
        <f>(J687*VLOOKUP(M687/J687,MAPPING!$B$15:$C$22,2,10))</f>
        <v>0</v>
      </c>
      <c r="W687" s="100">
        <v>0</v>
      </c>
      <c r="X687" s="68">
        <f>IFERROR(IF($M687&lt;6.000001,0,VLOOKUP($M687,할증료!$B:$C,2,1)),0)</f>
        <v>0</v>
      </c>
      <c r="Y687" s="67">
        <v>0</v>
      </c>
      <c r="Z687" s="29">
        <f t="shared" si="174"/>
        <v>12408.2616</v>
      </c>
      <c r="AB687" s="1" t="s">
        <v>3839</v>
      </c>
      <c r="AC687" s="1" t="s">
        <v>131</v>
      </c>
      <c r="AD687" s="1" t="s">
        <v>3840</v>
      </c>
      <c r="AE687" s="1" t="s">
        <v>3857</v>
      </c>
      <c r="AF687" s="1" t="s">
        <v>3858</v>
      </c>
      <c r="AG687" s="1" t="s">
        <v>3859</v>
      </c>
      <c r="AH687" s="1">
        <v>16865</v>
      </c>
      <c r="AI687" s="1" t="s">
        <v>47</v>
      </c>
      <c r="AJ687" s="20">
        <v>1</v>
      </c>
      <c r="AK687" s="21">
        <v>0.5</v>
      </c>
      <c r="AL687" s="21">
        <v>0.5</v>
      </c>
      <c r="AM687" s="21">
        <v>0.5</v>
      </c>
      <c r="AN687" s="1" t="s">
        <v>48</v>
      </c>
      <c r="AO687" s="21">
        <v>130.56</v>
      </c>
      <c r="AP687" s="1" t="s">
        <v>49</v>
      </c>
      <c r="AQ687" s="1" t="s">
        <v>49</v>
      </c>
      <c r="AR687" s="1" t="s">
        <v>49</v>
      </c>
      <c r="AS687" s="1" t="s">
        <v>49</v>
      </c>
      <c r="AT687" s="1" t="s">
        <v>49</v>
      </c>
      <c r="AU687" s="1" t="s">
        <v>133</v>
      </c>
      <c r="AV687" s="1" t="s">
        <v>134</v>
      </c>
      <c r="AW687" s="1" t="s">
        <v>3860</v>
      </c>
      <c r="AX687" s="1" t="s">
        <v>47</v>
      </c>
      <c r="AY687" s="1" t="s">
        <v>50</v>
      </c>
      <c r="AZ687" s="1" t="s">
        <v>3861</v>
      </c>
      <c r="BA687" s="1" t="s">
        <v>3862</v>
      </c>
      <c r="BB687" s="1" t="s">
        <v>3862</v>
      </c>
      <c r="BC687" s="1" t="s">
        <v>252</v>
      </c>
      <c r="BD687" s="1" t="s">
        <v>253</v>
      </c>
      <c r="BE687" s="1" t="s">
        <v>135</v>
      </c>
      <c r="BF687" s="1" t="s">
        <v>52</v>
      </c>
      <c r="BG687" s="1" t="s">
        <v>53</v>
      </c>
      <c r="BH687" s="1" t="s">
        <v>47</v>
      </c>
      <c r="BI687" s="1" t="s">
        <v>159</v>
      </c>
    </row>
    <row r="688" spans="2:61" x14ac:dyDescent="0.25">
      <c r="B688" s="16">
        <f t="shared" si="176"/>
        <v>684</v>
      </c>
      <c r="C688" s="16" t="str">
        <f t="shared" si="161"/>
        <v>FRA</v>
      </c>
      <c r="D688" s="16" t="str">
        <f t="shared" si="162"/>
        <v>2025-08-27</v>
      </c>
      <c r="E688" s="16" t="str">
        <f t="shared" si="163"/>
        <v>72220339115</v>
      </c>
      <c r="F688" s="16" t="str">
        <f t="shared" si="164"/>
        <v>PDE026649296</v>
      </c>
      <c r="G688" s="16" t="str">
        <f t="shared" si="165"/>
        <v>김민수</v>
      </c>
      <c r="H688" s="16" t="str">
        <f t="shared" si="166"/>
        <v>목록(Manifest)</v>
      </c>
      <c r="I688" s="16">
        <f t="shared" si="167"/>
        <v>142.1</v>
      </c>
      <c r="J688" s="16">
        <f t="shared" si="168"/>
        <v>1</v>
      </c>
      <c r="K688" s="43">
        <f t="shared" si="169"/>
        <v>0.5</v>
      </c>
      <c r="L688" s="43">
        <f t="shared" si="170"/>
        <v>1.1000000000000001</v>
      </c>
      <c r="M688" s="43">
        <f t="shared" si="171"/>
        <v>1.1000000000000001</v>
      </c>
      <c r="N688" s="43">
        <f t="shared" si="172"/>
        <v>1.5</v>
      </c>
      <c r="O688" s="23" t="str">
        <f t="shared" si="173"/>
        <v>PDE026649296</v>
      </c>
      <c r="P688" s="51">
        <f>VLOOKUP(C688,MAPPING!$B$24:$G$27,2,0)+(N688-0.5)/0.5*VLOOKUP(C688,MAPPING!$B$24:$G$27,4,0)</f>
        <v>11800</v>
      </c>
      <c r="Q688" s="72">
        <f>VLOOKUP(C688,MAPPING!$B$24:$G$27,6,0)</f>
        <v>3.401757367653961</v>
      </c>
      <c r="R688" s="105">
        <f>Q688*VLOOKUP(C688,MAPPING!$B$24:$H$27,7,0)</f>
        <v>5508.2615999999998</v>
      </c>
      <c r="S688" s="29">
        <f>VLOOKUP(H688,MAPPING!$B$3:$D$12,3,0)</f>
        <v>0</v>
      </c>
      <c r="T688" s="67">
        <f t="shared" si="175"/>
        <v>0</v>
      </c>
      <c r="U688" s="75">
        <v>0</v>
      </c>
      <c r="V688" s="29">
        <f>(J688*VLOOKUP(M688/J688,MAPPING!$B$15:$C$22,2,10))</f>
        <v>0</v>
      </c>
      <c r="W688" s="100">
        <v>0</v>
      </c>
      <c r="X688" s="68">
        <f>IFERROR(IF($M688&lt;6.000001,0,VLOOKUP($M688,할증료!$B:$C,2,1)),0)</f>
        <v>0</v>
      </c>
      <c r="Y688" s="67">
        <v>0</v>
      </c>
      <c r="Z688" s="29">
        <f t="shared" si="174"/>
        <v>17308.261599999998</v>
      </c>
      <c r="AB688" s="1" t="s">
        <v>3839</v>
      </c>
      <c r="AC688" s="1" t="s">
        <v>131</v>
      </c>
      <c r="AD688" s="1" t="s">
        <v>3840</v>
      </c>
      <c r="AE688" s="1" t="s">
        <v>3863</v>
      </c>
      <c r="AF688" s="1" t="s">
        <v>495</v>
      </c>
      <c r="AG688" s="1" t="s">
        <v>3864</v>
      </c>
      <c r="AH688" s="1">
        <v>18450</v>
      </c>
      <c r="AI688" s="1" t="s">
        <v>47</v>
      </c>
      <c r="AJ688" s="20">
        <v>1</v>
      </c>
      <c r="AK688" s="21">
        <v>0.5</v>
      </c>
      <c r="AL688" s="21">
        <v>1.1000000000000001</v>
      </c>
      <c r="AM688" s="21">
        <v>1.1000000000000001</v>
      </c>
      <c r="AN688" s="1" t="s">
        <v>48</v>
      </c>
      <c r="AO688" s="21">
        <v>142.1</v>
      </c>
      <c r="AP688" s="1" t="s">
        <v>49</v>
      </c>
      <c r="AQ688" s="1" t="s">
        <v>49</v>
      </c>
      <c r="AR688" s="1" t="s">
        <v>49</v>
      </c>
      <c r="AS688" s="1" t="s">
        <v>49</v>
      </c>
      <c r="AT688" s="1" t="s">
        <v>49</v>
      </c>
      <c r="AU688" s="1" t="s">
        <v>133</v>
      </c>
      <c r="AV688" s="1" t="s">
        <v>134</v>
      </c>
      <c r="AW688" s="1" t="s">
        <v>3865</v>
      </c>
      <c r="AX688" s="1" t="s">
        <v>47</v>
      </c>
      <c r="AY688" s="1" t="s">
        <v>50</v>
      </c>
      <c r="AZ688" s="1" t="s">
        <v>3866</v>
      </c>
      <c r="BA688" s="1" t="s">
        <v>3867</v>
      </c>
      <c r="BB688" s="1" t="s">
        <v>3867</v>
      </c>
      <c r="BC688" s="1" t="s">
        <v>252</v>
      </c>
      <c r="BD688" s="1" t="s">
        <v>253</v>
      </c>
      <c r="BE688" s="1" t="s">
        <v>135</v>
      </c>
      <c r="BF688" s="1" t="s">
        <v>52</v>
      </c>
      <c r="BG688" s="1" t="s">
        <v>53</v>
      </c>
      <c r="BH688" s="1" t="s">
        <v>47</v>
      </c>
      <c r="BI688" s="1" t="s">
        <v>159</v>
      </c>
    </row>
    <row r="689" spans="2:61" x14ac:dyDescent="0.25">
      <c r="B689" s="16">
        <f t="shared" si="176"/>
        <v>685</v>
      </c>
      <c r="C689" s="16" t="str">
        <f t="shared" si="161"/>
        <v>FRA</v>
      </c>
      <c r="D689" s="16" t="str">
        <f t="shared" si="162"/>
        <v>2025-08-27</v>
      </c>
      <c r="E689" s="16" t="str">
        <f t="shared" si="163"/>
        <v>72220339115</v>
      </c>
      <c r="F689" s="16" t="str">
        <f t="shared" si="164"/>
        <v>PDE026649295</v>
      </c>
      <c r="G689" s="16" t="str">
        <f t="shared" si="165"/>
        <v>김영상</v>
      </c>
      <c r="H689" s="16" t="str">
        <f t="shared" si="166"/>
        <v>목록(Manifest)</v>
      </c>
      <c r="I689" s="16">
        <f t="shared" si="167"/>
        <v>116.56</v>
      </c>
      <c r="J689" s="16">
        <f t="shared" si="168"/>
        <v>1</v>
      </c>
      <c r="K689" s="43">
        <f t="shared" si="169"/>
        <v>5.5</v>
      </c>
      <c r="L689" s="43">
        <f t="shared" si="170"/>
        <v>14.8</v>
      </c>
      <c r="M689" s="43">
        <f t="shared" si="171"/>
        <v>15</v>
      </c>
      <c r="N689" s="43">
        <f t="shared" si="172"/>
        <v>15</v>
      </c>
      <c r="O689" s="23" t="str">
        <f t="shared" si="173"/>
        <v>PDE026649295</v>
      </c>
      <c r="P689" s="51">
        <f>VLOOKUP(C689,MAPPING!$B$24:$G$27,2,0)+(N689-0.5)/0.5*VLOOKUP(C689,MAPPING!$B$24:$G$27,4,0)</f>
        <v>77950</v>
      </c>
      <c r="Q689" s="72">
        <f>VLOOKUP(C689,MAPPING!$B$24:$G$27,6,0)</f>
        <v>3.401757367653961</v>
      </c>
      <c r="R689" s="105">
        <f>Q689*VLOOKUP(C689,MAPPING!$B$24:$H$27,7,0)</f>
        <v>5508.2615999999998</v>
      </c>
      <c r="S689" s="29">
        <f>VLOOKUP(H689,MAPPING!$B$3:$D$12,3,0)</f>
        <v>0</v>
      </c>
      <c r="T689" s="67">
        <f t="shared" si="175"/>
        <v>0</v>
      </c>
      <c r="U689" s="75">
        <v>0</v>
      </c>
      <c r="V689" s="29">
        <f>(J689*VLOOKUP(M689/J689,MAPPING!$B$15:$C$22,2,10))</f>
        <v>4500</v>
      </c>
      <c r="W689" s="100">
        <v>0</v>
      </c>
      <c r="X689" s="68">
        <f>IFERROR(IF($M689&lt;6.000001,0,VLOOKUP($M689,할증료!$B:$C,2,1)),0)</f>
        <v>1000</v>
      </c>
      <c r="Y689" s="67">
        <v>0</v>
      </c>
      <c r="Z689" s="29">
        <f t="shared" si="174"/>
        <v>88958.261599999998</v>
      </c>
      <c r="AB689" s="1" t="s">
        <v>3839</v>
      </c>
      <c r="AC689" s="1" t="s">
        <v>131</v>
      </c>
      <c r="AD689" s="1" t="s">
        <v>3840</v>
      </c>
      <c r="AE689" s="1" t="s">
        <v>3868</v>
      </c>
      <c r="AF689" s="1" t="s">
        <v>258</v>
      </c>
      <c r="AG689" s="1" t="s">
        <v>259</v>
      </c>
      <c r="AH689" s="1">
        <v>4167</v>
      </c>
      <c r="AI689" s="1" t="s">
        <v>47</v>
      </c>
      <c r="AJ689" s="20">
        <v>1</v>
      </c>
      <c r="AK689" s="21">
        <v>5.5</v>
      </c>
      <c r="AL689" s="21">
        <v>14.8</v>
      </c>
      <c r="AM689" s="21">
        <v>15</v>
      </c>
      <c r="AN689" s="1" t="s">
        <v>48</v>
      </c>
      <c r="AO689" s="21">
        <v>116.56</v>
      </c>
      <c r="AP689" s="1" t="s">
        <v>49</v>
      </c>
      <c r="AQ689" s="1" t="s">
        <v>49</v>
      </c>
      <c r="AR689" s="1" t="s">
        <v>49</v>
      </c>
      <c r="AS689" s="1" t="s">
        <v>49</v>
      </c>
      <c r="AT689" s="1" t="s">
        <v>49</v>
      </c>
      <c r="AU689" s="1" t="s">
        <v>133</v>
      </c>
      <c r="AV689" s="1" t="s">
        <v>134</v>
      </c>
      <c r="AW689" s="1" t="s">
        <v>3869</v>
      </c>
      <c r="AX689" s="1" t="s">
        <v>47</v>
      </c>
      <c r="AY689" s="1" t="s">
        <v>50</v>
      </c>
      <c r="AZ689" s="1" t="s">
        <v>3870</v>
      </c>
      <c r="BA689" s="1" t="s">
        <v>3871</v>
      </c>
      <c r="BB689" s="1" t="s">
        <v>3871</v>
      </c>
      <c r="BC689" s="1" t="s">
        <v>252</v>
      </c>
      <c r="BD689" s="1" t="s">
        <v>253</v>
      </c>
      <c r="BE689" s="1" t="s">
        <v>135</v>
      </c>
      <c r="BF689" s="1" t="s">
        <v>52</v>
      </c>
      <c r="BG689" s="1" t="s">
        <v>53</v>
      </c>
      <c r="BH689" s="1" t="s">
        <v>47</v>
      </c>
      <c r="BI689" s="1" t="s">
        <v>159</v>
      </c>
    </row>
    <row r="690" spans="2:61" x14ac:dyDescent="0.25">
      <c r="B690" s="16">
        <f t="shared" si="176"/>
        <v>686</v>
      </c>
      <c r="C690" s="16" t="str">
        <f t="shared" si="161"/>
        <v>FRA</v>
      </c>
      <c r="D690" s="16" t="str">
        <f t="shared" si="162"/>
        <v>2025-08-27</v>
      </c>
      <c r="E690" s="16" t="str">
        <f t="shared" si="163"/>
        <v>72220339115</v>
      </c>
      <c r="F690" s="16" t="str">
        <f t="shared" si="164"/>
        <v>PDE026649370</v>
      </c>
      <c r="G690" s="16" t="str">
        <f t="shared" si="165"/>
        <v>장주은</v>
      </c>
      <c r="H690" s="16" t="str">
        <f t="shared" si="166"/>
        <v>목록(Manifest)</v>
      </c>
      <c r="I690" s="16">
        <f t="shared" si="167"/>
        <v>93.26</v>
      </c>
      <c r="J690" s="16">
        <f t="shared" si="168"/>
        <v>1</v>
      </c>
      <c r="K690" s="43">
        <f t="shared" si="169"/>
        <v>0.5</v>
      </c>
      <c r="L690" s="43">
        <f t="shared" si="170"/>
        <v>0.5</v>
      </c>
      <c r="M690" s="43">
        <f t="shared" si="171"/>
        <v>0.5</v>
      </c>
      <c r="N690" s="43">
        <f t="shared" si="172"/>
        <v>0.5</v>
      </c>
      <c r="O690" s="23" t="str">
        <f t="shared" si="173"/>
        <v>PDE026649370</v>
      </c>
      <c r="P690" s="51">
        <f>VLOOKUP(C690,MAPPING!$B$24:$G$27,2,0)+(N690-0.5)/0.5*VLOOKUP(C690,MAPPING!$B$24:$G$27,4,0)</f>
        <v>6900</v>
      </c>
      <c r="Q690" s="72">
        <f>VLOOKUP(C690,MAPPING!$B$24:$G$27,6,0)</f>
        <v>3.401757367653961</v>
      </c>
      <c r="R690" s="105">
        <f>Q690*VLOOKUP(C690,MAPPING!$B$24:$H$27,7,0)</f>
        <v>5508.2615999999998</v>
      </c>
      <c r="S690" s="29">
        <f>VLOOKUP(H690,MAPPING!$B$3:$D$12,3,0)</f>
        <v>0</v>
      </c>
      <c r="T690" s="67">
        <f t="shared" si="175"/>
        <v>0</v>
      </c>
      <c r="U690" s="75">
        <v>0</v>
      </c>
      <c r="V690" s="29">
        <f>(J690*VLOOKUP(M690/J690,MAPPING!$B$15:$C$22,2,10))</f>
        <v>0</v>
      </c>
      <c r="W690" s="100">
        <v>0</v>
      </c>
      <c r="X690" s="68">
        <f>IFERROR(IF($M690&lt;6.000001,0,VLOOKUP($M690,할증료!$B:$C,2,1)),0)</f>
        <v>0</v>
      </c>
      <c r="Y690" s="67">
        <v>0</v>
      </c>
      <c r="Z690" s="29">
        <f t="shared" si="174"/>
        <v>12408.2616</v>
      </c>
      <c r="AB690" s="1" t="s">
        <v>3839</v>
      </c>
      <c r="AC690" s="1" t="s">
        <v>131</v>
      </c>
      <c r="AD690" s="1" t="s">
        <v>3840</v>
      </c>
      <c r="AE690" s="1" t="s">
        <v>3872</v>
      </c>
      <c r="AF690" s="1" t="s">
        <v>3873</v>
      </c>
      <c r="AG690" s="1" t="s">
        <v>3874</v>
      </c>
      <c r="AH690" s="1">
        <v>47537</v>
      </c>
      <c r="AI690" s="1" t="s">
        <v>47</v>
      </c>
      <c r="AJ690" s="20">
        <v>1</v>
      </c>
      <c r="AK690" s="21">
        <v>0.5</v>
      </c>
      <c r="AL690" s="21">
        <v>0.5</v>
      </c>
      <c r="AM690" s="21">
        <v>0.5</v>
      </c>
      <c r="AN690" s="1" t="s">
        <v>48</v>
      </c>
      <c r="AO690" s="21">
        <v>93.26</v>
      </c>
      <c r="AP690" s="1" t="s">
        <v>49</v>
      </c>
      <c r="AQ690" s="1" t="s">
        <v>49</v>
      </c>
      <c r="AR690" s="1" t="s">
        <v>49</v>
      </c>
      <c r="AS690" s="1" t="s">
        <v>49</v>
      </c>
      <c r="AT690" s="1" t="s">
        <v>49</v>
      </c>
      <c r="AU690" s="1" t="s">
        <v>133</v>
      </c>
      <c r="AV690" s="1" t="s">
        <v>134</v>
      </c>
      <c r="AW690" s="1" t="s">
        <v>3875</v>
      </c>
      <c r="AX690" s="1" t="s">
        <v>47</v>
      </c>
      <c r="AY690" s="1" t="s">
        <v>50</v>
      </c>
      <c r="AZ690" s="1" t="s">
        <v>3876</v>
      </c>
      <c r="BA690" s="1" t="s">
        <v>3877</v>
      </c>
      <c r="BB690" s="1" t="s">
        <v>3877</v>
      </c>
      <c r="BC690" s="1" t="s">
        <v>252</v>
      </c>
      <c r="BD690" s="1" t="s">
        <v>253</v>
      </c>
      <c r="BE690" s="1" t="s">
        <v>135</v>
      </c>
      <c r="BF690" s="1" t="s">
        <v>52</v>
      </c>
      <c r="BG690" s="1" t="s">
        <v>53</v>
      </c>
      <c r="BH690" s="1" t="s">
        <v>47</v>
      </c>
      <c r="BI690" s="1" t="s">
        <v>159</v>
      </c>
    </row>
    <row r="691" spans="2:61" x14ac:dyDescent="0.25">
      <c r="B691" s="16">
        <f t="shared" si="176"/>
        <v>687</v>
      </c>
      <c r="C691" s="16" t="str">
        <f t="shared" si="161"/>
        <v>CDG</v>
      </c>
      <c r="D691" s="16" t="str">
        <f t="shared" si="162"/>
        <v>2025-08-28</v>
      </c>
      <c r="E691" s="16" t="str">
        <f t="shared" si="163"/>
        <v>18042697196</v>
      </c>
      <c r="F691" s="16" t="str">
        <f t="shared" si="164"/>
        <v>PFR027987469</v>
      </c>
      <c r="G691" s="16" t="str">
        <f t="shared" si="165"/>
        <v>김도형</v>
      </c>
      <c r="H691" s="16" t="str">
        <f t="shared" si="166"/>
        <v>일반(목록배제,Normal-Manifest Exception)</v>
      </c>
      <c r="I691" s="16">
        <f t="shared" si="167"/>
        <v>25.62</v>
      </c>
      <c r="J691" s="16">
        <f t="shared" si="168"/>
        <v>1</v>
      </c>
      <c r="K691" s="43">
        <f t="shared" si="169"/>
        <v>3</v>
      </c>
      <c r="L691" s="43">
        <f t="shared" si="170"/>
        <v>1.4</v>
      </c>
      <c r="M691" s="43">
        <f t="shared" si="171"/>
        <v>3</v>
      </c>
      <c r="N691" s="43">
        <f t="shared" si="172"/>
        <v>3</v>
      </c>
      <c r="O691" s="23" t="str">
        <f t="shared" si="173"/>
        <v>PFR027987469</v>
      </c>
      <c r="P691" s="51">
        <f>VLOOKUP(C691,MAPPING!$B$24:$G$27,2,0)+(N691-0.5)/0.5*VLOOKUP(C691,MAPPING!$B$24:$G$27,4,0)</f>
        <v>0</v>
      </c>
      <c r="Q691" s="72">
        <f>VLOOKUP(C691,MAPPING!$B$24:$G$27,6,0)</f>
        <v>3350</v>
      </c>
      <c r="R691" s="105">
        <f>Q691*VLOOKUP(C691,MAPPING!$B$24:$H$27,7,0)</f>
        <v>3350</v>
      </c>
      <c r="S691" s="29">
        <f>VLOOKUP(H691,MAPPING!$B$3:$D$12,3,0)</f>
        <v>1100</v>
      </c>
      <c r="T691" s="67">
        <f t="shared" si="175"/>
        <v>0</v>
      </c>
      <c r="U691" s="75">
        <v>0</v>
      </c>
      <c r="V691" s="29">
        <f>(J691*VLOOKUP(M691/J691,MAPPING!$B$15:$C$22,2,10))</f>
        <v>550</v>
      </c>
      <c r="W691" s="100">
        <v>0</v>
      </c>
      <c r="X691" s="68">
        <f>IFERROR(IF($M691&lt;6.000001,0,VLOOKUP($M691,할증료!$B:$C,2,1)),0)</f>
        <v>0</v>
      </c>
      <c r="Y691" s="67">
        <v>0</v>
      </c>
      <c r="Z691" s="29">
        <f t="shared" si="174"/>
        <v>5000</v>
      </c>
      <c r="AB691" s="1" t="s">
        <v>3878</v>
      </c>
      <c r="AC691" s="1" t="s">
        <v>142</v>
      </c>
      <c r="AD691" s="1" t="s">
        <v>3879</v>
      </c>
      <c r="AE691" s="1" t="s">
        <v>3880</v>
      </c>
      <c r="AF691" s="1" t="s">
        <v>3881</v>
      </c>
      <c r="AG691" s="1" t="s">
        <v>3882</v>
      </c>
      <c r="AH691" s="1">
        <v>5310</v>
      </c>
      <c r="AI691" s="1" t="s">
        <v>47</v>
      </c>
      <c r="AJ691" s="20">
        <v>1</v>
      </c>
      <c r="AK691" s="21">
        <v>3</v>
      </c>
      <c r="AL691" s="21">
        <v>1.4</v>
      </c>
      <c r="AM691" s="21">
        <v>3</v>
      </c>
      <c r="AN691" s="1" t="s">
        <v>54</v>
      </c>
      <c r="AO691" s="21">
        <v>25.62</v>
      </c>
      <c r="AP691" s="1" t="s">
        <v>49</v>
      </c>
      <c r="AQ691" s="1" t="s">
        <v>49</v>
      </c>
      <c r="AR691" s="1" t="s">
        <v>49</v>
      </c>
      <c r="AS691" s="1" t="s">
        <v>49</v>
      </c>
      <c r="AT691" s="1" t="s">
        <v>49</v>
      </c>
      <c r="AU691" s="1" t="s">
        <v>143</v>
      </c>
      <c r="AV691" s="1" t="s">
        <v>144</v>
      </c>
      <c r="AW691" s="1" t="s">
        <v>3883</v>
      </c>
      <c r="AX691" s="1" t="s">
        <v>47</v>
      </c>
      <c r="AY691" s="1" t="s">
        <v>50</v>
      </c>
      <c r="AZ691" s="1" t="s">
        <v>3884</v>
      </c>
      <c r="BA691" s="1" t="s">
        <v>3885</v>
      </c>
      <c r="BB691" s="1" t="s">
        <v>3885</v>
      </c>
      <c r="BC691" s="1" t="s">
        <v>145</v>
      </c>
      <c r="BD691" s="1" t="s">
        <v>47</v>
      </c>
      <c r="BE691" s="1" t="s">
        <v>146</v>
      </c>
      <c r="BF691" s="1" t="s">
        <v>52</v>
      </c>
      <c r="BG691" s="1" t="s">
        <v>53</v>
      </c>
      <c r="BH691" s="1" t="s">
        <v>47</v>
      </c>
      <c r="BI691" s="1" t="s">
        <v>159</v>
      </c>
    </row>
    <row r="692" spans="2:61" x14ac:dyDescent="0.25">
      <c r="B692" s="16">
        <f t="shared" si="176"/>
        <v>688</v>
      </c>
      <c r="C692" s="16" t="str">
        <f t="shared" si="161"/>
        <v>CDG</v>
      </c>
      <c r="D692" s="16" t="str">
        <f t="shared" si="162"/>
        <v>2025-08-28</v>
      </c>
      <c r="E692" s="16" t="str">
        <f t="shared" si="163"/>
        <v>18042697196</v>
      </c>
      <c r="F692" s="16" t="str">
        <f t="shared" si="164"/>
        <v>PFR027987205</v>
      </c>
      <c r="G692" s="16" t="str">
        <f t="shared" si="165"/>
        <v>오창환</v>
      </c>
      <c r="H692" s="16" t="str">
        <f t="shared" si="166"/>
        <v>목록(Manifest)</v>
      </c>
      <c r="I692" s="16">
        <f t="shared" si="167"/>
        <v>104.91</v>
      </c>
      <c r="J692" s="16">
        <f t="shared" si="168"/>
        <v>1</v>
      </c>
      <c r="K692" s="43">
        <f t="shared" si="169"/>
        <v>9</v>
      </c>
      <c r="L692" s="43">
        <f t="shared" si="170"/>
        <v>18.7</v>
      </c>
      <c r="M692" s="43">
        <f t="shared" si="171"/>
        <v>19</v>
      </c>
      <c r="N692" s="43">
        <f t="shared" si="172"/>
        <v>19</v>
      </c>
      <c r="O692" s="23" t="str">
        <f t="shared" si="173"/>
        <v>PFR027987205</v>
      </c>
      <c r="P692" s="51">
        <f>VLOOKUP(C692,MAPPING!$B$24:$G$27,2,0)+(N692-0.5)/0.5*VLOOKUP(C692,MAPPING!$B$24:$G$27,4,0)</f>
        <v>0</v>
      </c>
      <c r="Q692" s="72">
        <f>VLOOKUP(C692,MAPPING!$B$24:$G$27,6,0)</f>
        <v>3350</v>
      </c>
      <c r="R692" s="105">
        <f>Q692*VLOOKUP(C692,MAPPING!$B$24:$H$27,7,0)</f>
        <v>3350</v>
      </c>
      <c r="S692" s="29">
        <f>VLOOKUP(H692,MAPPING!$B$3:$D$12,3,0)</f>
        <v>0</v>
      </c>
      <c r="T692" s="67">
        <f t="shared" si="175"/>
        <v>0</v>
      </c>
      <c r="U692" s="75">
        <v>0</v>
      </c>
      <c r="V692" s="29">
        <f>(J692*VLOOKUP(M692/J692,MAPPING!$B$15:$C$22,2,10))</f>
        <v>4500</v>
      </c>
      <c r="W692" s="100">
        <v>0</v>
      </c>
      <c r="X692" s="68">
        <f>IFERROR(IF($M692&lt;6.000001,0,VLOOKUP($M692,할증료!$B:$C,2,1)),0)</f>
        <v>1400</v>
      </c>
      <c r="Y692" s="67">
        <v>0</v>
      </c>
      <c r="Z692" s="29">
        <f t="shared" si="174"/>
        <v>9250</v>
      </c>
      <c r="AB692" s="1" t="s">
        <v>3878</v>
      </c>
      <c r="AC692" s="1" t="s">
        <v>142</v>
      </c>
      <c r="AD692" s="1" t="s">
        <v>3879</v>
      </c>
      <c r="AE692" s="1" t="s">
        <v>3886</v>
      </c>
      <c r="AF692" s="1" t="s">
        <v>223</v>
      </c>
      <c r="AG692" s="1" t="s">
        <v>224</v>
      </c>
      <c r="AH692" s="1">
        <v>47397</v>
      </c>
      <c r="AI692" s="1" t="s">
        <v>47</v>
      </c>
      <c r="AJ692" s="20">
        <v>1</v>
      </c>
      <c r="AK692" s="21">
        <v>9</v>
      </c>
      <c r="AL692" s="21">
        <v>18.7</v>
      </c>
      <c r="AM692" s="21">
        <v>19</v>
      </c>
      <c r="AN692" s="1" t="s">
        <v>48</v>
      </c>
      <c r="AO692" s="21">
        <v>104.91</v>
      </c>
      <c r="AP692" s="1" t="s">
        <v>49</v>
      </c>
      <c r="AQ692" s="1" t="s">
        <v>49</v>
      </c>
      <c r="AR692" s="1" t="s">
        <v>49</v>
      </c>
      <c r="AS692" s="1" t="s">
        <v>49</v>
      </c>
      <c r="AT692" s="1" t="s">
        <v>49</v>
      </c>
      <c r="AU692" s="1" t="s">
        <v>143</v>
      </c>
      <c r="AV692" s="1" t="s">
        <v>144</v>
      </c>
      <c r="AW692" s="1" t="s">
        <v>3887</v>
      </c>
      <c r="AX692" s="1" t="s">
        <v>47</v>
      </c>
      <c r="AY692" s="1" t="s">
        <v>50</v>
      </c>
      <c r="AZ692" s="1" t="s">
        <v>3888</v>
      </c>
      <c r="BA692" s="1" t="s">
        <v>3889</v>
      </c>
      <c r="BB692" s="1" t="s">
        <v>3889</v>
      </c>
      <c r="BC692" s="1" t="s">
        <v>145</v>
      </c>
      <c r="BD692" s="1" t="s">
        <v>47</v>
      </c>
      <c r="BE692" s="1" t="s">
        <v>146</v>
      </c>
      <c r="BF692" s="1" t="s">
        <v>52</v>
      </c>
      <c r="BG692" s="1" t="s">
        <v>53</v>
      </c>
      <c r="BH692" s="1" t="s">
        <v>47</v>
      </c>
      <c r="BI692" s="1" t="s">
        <v>159</v>
      </c>
    </row>
    <row r="693" spans="2:61" x14ac:dyDescent="0.25">
      <c r="B693" s="16">
        <f t="shared" si="176"/>
        <v>689</v>
      </c>
      <c r="C693" s="16" t="str">
        <f t="shared" si="161"/>
        <v>CDG</v>
      </c>
      <c r="D693" s="16" t="str">
        <f t="shared" si="162"/>
        <v>2025-08-28</v>
      </c>
      <c r="E693" s="16" t="str">
        <f t="shared" si="163"/>
        <v>18042697196</v>
      </c>
      <c r="F693" s="16" t="str">
        <f t="shared" si="164"/>
        <v>PFR027987460</v>
      </c>
      <c r="G693" s="16" t="str">
        <f t="shared" si="165"/>
        <v>허수정</v>
      </c>
      <c r="H693" s="16" t="str">
        <f t="shared" si="166"/>
        <v>목록(Manifest)</v>
      </c>
      <c r="I693" s="16">
        <f t="shared" si="167"/>
        <v>132.97999999999999</v>
      </c>
      <c r="J693" s="16">
        <f t="shared" si="168"/>
        <v>1</v>
      </c>
      <c r="K693" s="43">
        <f t="shared" si="169"/>
        <v>6</v>
      </c>
      <c r="L693" s="43">
        <f t="shared" si="170"/>
        <v>12.4</v>
      </c>
      <c r="M693" s="43">
        <f t="shared" si="171"/>
        <v>12.5</v>
      </c>
      <c r="N693" s="43">
        <f t="shared" si="172"/>
        <v>12.5</v>
      </c>
      <c r="O693" s="23" t="str">
        <f t="shared" si="173"/>
        <v>PFR027987460</v>
      </c>
      <c r="P693" s="51">
        <f>VLOOKUP(C693,MAPPING!$B$24:$G$27,2,0)+(N693-0.5)/0.5*VLOOKUP(C693,MAPPING!$B$24:$G$27,4,0)</f>
        <v>0</v>
      </c>
      <c r="Q693" s="72">
        <f>VLOOKUP(C693,MAPPING!$B$24:$G$27,6,0)</f>
        <v>3350</v>
      </c>
      <c r="R693" s="105">
        <f>Q693*VLOOKUP(C693,MAPPING!$B$24:$H$27,7,0)</f>
        <v>3350</v>
      </c>
      <c r="S693" s="29">
        <f>VLOOKUP(H693,MAPPING!$B$3:$D$12,3,0)</f>
        <v>0</v>
      </c>
      <c r="T693" s="67">
        <f t="shared" si="175"/>
        <v>0</v>
      </c>
      <c r="U693" s="75">
        <v>0</v>
      </c>
      <c r="V693" s="29">
        <f>(J693*VLOOKUP(M693/J693,MAPPING!$B$15:$C$22,2,10))</f>
        <v>4500</v>
      </c>
      <c r="W693" s="100">
        <v>0</v>
      </c>
      <c r="X693" s="68">
        <f>IFERROR(IF($M693&lt;6.000001,0,VLOOKUP($M693,할증료!$B:$C,2,1)),0)</f>
        <v>700</v>
      </c>
      <c r="Y693" s="67">
        <v>0</v>
      </c>
      <c r="Z693" s="29">
        <f t="shared" si="174"/>
        <v>8550</v>
      </c>
      <c r="AB693" s="1" t="s">
        <v>3878</v>
      </c>
      <c r="AC693" s="1" t="s">
        <v>142</v>
      </c>
      <c r="AD693" s="1" t="s">
        <v>3879</v>
      </c>
      <c r="AE693" s="1" t="s">
        <v>3890</v>
      </c>
      <c r="AF693" s="1" t="s">
        <v>247</v>
      </c>
      <c r="AG693" s="1" t="s">
        <v>182</v>
      </c>
      <c r="AH693" s="1">
        <v>22025</v>
      </c>
      <c r="AI693" s="1" t="s">
        <v>47</v>
      </c>
      <c r="AJ693" s="20">
        <v>1</v>
      </c>
      <c r="AK693" s="21">
        <v>6</v>
      </c>
      <c r="AL693" s="21">
        <v>12.4</v>
      </c>
      <c r="AM693" s="21">
        <v>12.5</v>
      </c>
      <c r="AN693" s="1" t="s">
        <v>48</v>
      </c>
      <c r="AO693" s="21">
        <v>132.97999999999999</v>
      </c>
      <c r="AP693" s="1" t="s">
        <v>49</v>
      </c>
      <c r="AQ693" s="1" t="s">
        <v>49</v>
      </c>
      <c r="AR693" s="1" t="s">
        <v>49</v>
      </c>
      <c r="AS693" s="1" t="s">
        <v>49</v>
      </c>
      <c r="AT693" s="1" t="s">
        <v>49</v>
      </c>
      <c r="AU693" s="1" t="s">
        <v>143</v>
      </c>
      <c r="AV693" s="1" t="s">
        <v>144</v>
      </c>
      <c r="AW693" s="1" t="s">
        <v>287</v>
      </c>
      <c r="AX693" s="1" t="s">
        <v>47</v>
      </c>
      <c r="AY693" s="1" t="s">
        <v>50</v>
      </c>
      <c r="AZ693" s="1" t="s">
        <v>3891</v>
      </c>
      <c r="BA693" s="1" t="s">
        <v>3892</v>
      </c>
      <c r="BB693" s="1" t="s">
        <v>3892</v>
      </c>
      <c r="BC693" s="1" t="s">
        <v>145</v>
      </c>
      <c r="BD693" s="1" t="s">
        <v>47</v>
      </c>
      <c r="BE693" s="1" t="s">
        <v>146</v>
      </c>
      <c r="BF693" s="1" t="s">
        <v>52</v>
      </c>
      <c r="BG693" s="1" t="s">
        <v>53</v>
      </c>
      <c r="BH693" s="1" t="s">
        <v>47</v>
      </c>
      <c r="BI693" s="1" t="s">
        <v>159</v>
      </c>
    </row>
    <row r="694" spans="2:61" x14ac:dyDescent="0.25">
      <c r="B694" s="16">
        <f t="shared" si="176"/>
        <v>690</v>
      </c>
      <c r="C694" s="16" t="str">
        <f t="shared" si="161"/>
        <v>CDG</v>
      </c>
      <c r="D694" s="16" t="str">
        <f t="shared" si="162"/>
        <v>2025-08-28</v>
      </c>
      <c r="E694" s="16" t="str">
        <f t="shared" si="163"/>
        <v>18042697196</v>
      </c>
      <c r="F694" s="16" t="str">
        <f t="shared" si="164"/>
        <v>PFR027987459</v>
      </c>
      <c r="G694" s="16" t="str">
        <f t="shared" si="165"/>
        <v>조소영</v>
      </c>
      <c r="H694" s="16" t="str">
        <f t="shared" si="166"/>
        <v>목록(Manifest)</v>
      </c>
      <c r="I694" s="16">
        <f t="shared" si="167"/>
        <v>46.62</v>
      </c>
      <c r="J694" s="16">
        <f t="shared" si="168"/>
        <v>1</v>
      </c>
      <c r="K694" s="43">
        <f t="shared" si="169"/>
        <v>2</v>
      </c>
      <c r="L694" s="43">
        <f t="shared" si="170"/>
        <v>6.2</v>
      </c>
      <c r="M694" s="43">
        <f t="shared" si="171"/>
        <v>6.5</v>
      </c>
      <c r="N694" s="43">
        <f t="shared" si="172"/>
        <v>6.5</v>
      </c>
      <c r="O694" s="23" t="str">
        <f t="shared" si="173"/>
        <v>PFR027987459</v>
      </c>
      <c r="P694" s="51">
        <f>VLOOKUP(C694,MAPPING!$B$24:$G$27,2,0)+(N694-0.5)/0.5*VLOOKUP(C694,MAPPING!$B$24:$G$27,4,0)</f>
        <v>0</v>
      </c>
      <c r="Q694" s="72">
        <f>VLOOKUP(C694,MAPPING!$B$24:$G$27,6,0)</f>
        <v>3350</v>
      </c>
      <c r="R694" s="105">
        <f>Q694*VLOOKUP(C694,MAPPING!$B$24:$H$27,7,0)</f>
        <v>3350</v>
      </c>
      <c r="S694" s="29">
        <f>VLOOKUP(H694,MAPPING!$B$3:$D$12,3,0)</f>
        <v>0</v>
      </c>
      <c r="T694" s="67">
        <f t="shared" si="175"/>
        <v>0</v>
      </c>
      <c r="U694" s="75">
        <v>0</v>
      </c>
      <c r="V694" s="29">
        <f>(J694*VLOOKUP(M694/J694,MAPPING!$B$15:$C$22,2,10))</f>
        <v>1200</v>
      </c>
      <c r="W694" s="100">
        <v>0</v>
      </c>
      <c r="X694" s="68">
        <f>IFERROR(IF($M694&lt;6.000001,0,VLOOKUP($M694,할증료!$B:$C,2,1)),0)</f>
        <v>100</v>
      </c>
      <c r="Y694" s="67">
        <v>0</v>
      </c>
      <c r="Z694" s="29">
        <f t="shared" si="174"/>
        <v>4650</v>
      </c>
      <c r="AB694" s="1" t="s">
        <v>3878</v>
      </c>
      <c r="AC694" s="1" t="s">
        <v>142</v>
      </c>
      <c r="AD694" s="1" t="s">
        <v>3879</v>
      </c>
      <c r="AE694" s="1" t="s">
        <v>3893</v>
      </c>
      <c r="AF694" s="1" t="s">
        <v>1343</v>
      </c>
      <c r="AG694" s="1" t="s">
        <v>1344</v>
      </c>
      <c r="AH694" s="1">
        <v>16823</v>
      </c>
      <c r="AI694" s="1" t="s">
        <v>47</v>
      </c>
      <c r="AJ694" s="20">
        <v>1</v>
      </c>
      <c r="AK694" s="21">
        <v>2</v>
      </c>
      <c r="AL694" s="21">
        <v>6.2</v>
      </c>
      <c r="AM694" s="21">
        <v>6.5</v>
      </c>
      <c r="AN694" s="1" t="s">
        <v>48</v>
      </c>
      <c r="AO694" s="21">
        <v>46.62</v>
      </c>
      <c r="AP694" s="1" t="s">
        <v>49</v>
      </c>
      <c r="AQ694" s="1" t="s">
        <v>49</v>
      </c>
      <c r="AR694" s="1" t="s">
        <v>49</v>
      </c>
      <c r="AS694" s="1" t="s">
        <v>49</v>
      </c>
      <c r="AT694" s="1" t="s">
        <v>49</v>
      </c>
      <c r="AU694" s="1" t="s">
        <v>143</v>
      </c>
      <c r="AV694" s="1" t="s">
        <v>144</v>
      </c>
      <c r="AW694" s="1" t="s">
        <v>3894</v>
      </c>
      <c r="AX694" s="1" t="s">
        <v>47</v>
      </c>
      <c r="AY694" s="1" t="s">
        <v>50</v>
      </c>
      <c r="AZ694" s="1" t="s">
        <v>3895</v>
      </c>
      <c r="BA694" s="1" t="s">
        <v>3896</v>
      </c>
      <c r="BB694" s="1" t="s">
        <v>3896</v>
      </c>
      <c r="BC694" s="1" t="s">
        <v>145</v>
      </c>
      <c r="BD694" s="1" t="s">
        <v>47</v>
      </c>
      <c r="BE694" s="1" t="s">
        <v>146</v>
      </c>
      <c r="BF694" s="1" t="s">
        <v>52</v>
      </c>
      <c r="BG694" s="1" t="s">
        <v>53</v>
      </c>
      <c r="BH694" s="1" t="s">
        <v>47</v>
      </c>
      <c r="BI694" s="1" t="s">
        <v>159</v>
      </c>
    </row>
    <row r="695" spans="2:61" x14ac:dyDescent="0.25">
      <c r="B695" s="16">
        <f t="shared" si="176"/>
        <v>691</v>
      </c>
      <c r="C695" s="16" t="str">
        <f t="shared" si="161"/>
        <v>CDG</v>
      </c>
      <c r="D695" s="16" t="str">
        <f t="shared" si="162"/>
        <v>2025-08-28</v>
      </c>
      <c r="E695" s="16" t="str">
        <f t="shared" si="163"/>
        <v>18042697196</v>
      </c>
      <c r="F695" s="16" t="str">
        <f t="shared" si="164"/>
        <v>PFR027987458</v>
      </c>
      <c r="G695" s="16" t="str">
        <f t="shared" si="165"/>
        <v>이찬희</v>
      </c>
      <c r="H695" s="16" t="str">
        <f t="shared" si="166"/>
        <v>목록(Manifest)</v>
      </c>
      <c r="I695" s="16">
        <f t="shared" si="167"/>
        <v>119.7</v>
      </c>
      <c r="J695" s="16">
        <f t="shared" si="168"/>
        <v>1</v>
      </c>
      <c r="K695" s="43">
        <f t="shared" si="169"/>
        <v>0.5</v>
      </c>
      <c r="L695" s="43">
        <f t="shared" si="170"/>
        <v>0.7</v>
      </c>
      <c r="M695" s="43">
        <f t="shared" si="171"/>
        <v>0.7</v>
      </c>
      <c r="N695" s="43">
        <f t="shared" si="172"/>
        <v>1</v>
      </c>
      <c r="O695" s="23" t="str">
        <f t="shared" si="173"/>
        <v>PFR027987458</v>
      </c>
      <c r="P695" s="51">
        <f>VLOOKUP(C695,MAPPING!$B$24:$G$27,2,0)+(N695-0.5)/0.5*VLOOKUP(C695,MAPPING!$B$24:$G$27,4,0)</f>
        <v>0</v>
      </c>
      <c r="Q695" s="72">
        <f>VLOOKUP(C695,MAPPING!$B$24:$G$27,6,0)</f>
        <v>3350</v>
      </c>
      <c r="R695" s="105">
        <f>Q695*VLOOKUP(C695,MAPPING!$B$24:$H$27,7,0)</f>
        <v>3350</v>
      </c>
      <c r="S695" s="29">
        <f>VLOOKUP(H695,MAPPING!$B$3:$D$12,3,0)</f>
        <v>0</v>
      </c>
      <c r="T695" s="67">
        <f t="shared" si="175"/>
        <v>0</v>
      </c>
      <c r="U695" s="75">
        <v>0</v>
      </c>
      <c r="V695" s="29">
        <f>(J695*VLOOKUP(M695/J695,MAPPING!$B$15:$C$22,2,10))</f>
        <v>0</v>
      </c>
      <c r="W695" s="100">
        <v>0</v>
      </c>
      <c r="X695" s="68">
        <f>IFERROR(IF($M695&lt;6.000001,0,VLOOKUP($M695,할증료!$B:$C,2,1)),0)</f>
        <v>0</v>
      </c>
      <c r="Y695" s="67">
        <v>0</v>
      </c>
      <c r="Z695" s="29">
        <f t="shared" si="174"/>
        <v>3350</v>
      </c>
      <c r="AB695" s="1" t="s">
        <v>3878</v>
      </c>
      <c r="AC695" s="1" t="s">
        <v>142</v>
      </c>
      <c r="AD695" s="1" t="s">
        <v>3879</v>
      </c>
      <c r="AE695" s="1" t="s">
        <v>3897</v>
      </c>
      <c r="AF695" s="1" t="s">
        <v>3898</v>
      </c>
      <c r="AG695" s="1" t="s">
        <v>3899</v>
      </c>
      <c r="AH695" s="1">
        <v>3507</v>
      </c>
      <c r="AI695" s="1" t="s">
        <v>47</v>
      </c>
      <c r="AJ695" s="20">
        <v>1</v>
      </c>
      <c r="AK695" s="21">
        <v>0.5</v>
      </c>
      <c r="AL695" s="21">
        <v>0.7</v>
      </c>
      <c r="AM695" s="21">
        <v>0.7</v>
      </c>
      <c r="AN695" s="1" t="s">
        <v>48</v>
      </c>
      <c r="AO695" s="21">
        <v>119.7</v>
      </c>
      <c r="AP695" s="1" t="s">
        <v>49</v>
      </c>
      <c r="AQ695" s="1" t="s">
        <v>49</v>
      </c>
      <c r="AR695" s="1" t="s">
        <v>49</v>
      </c>
      <c r="AS695" s="1" t="s">
        <v>49</v>
      </c>
      <c r="AT695" s="1" t="s">
        <v>49</v>
      </c>
      <c r="AU695" s="1" t="s">
        <v>143</v>
      </c>
      <c r="AV695" s="1" t="s">
        <v>144</v>
      </c>
      <c r="AW695" s="1" t="s">
        <v>3900</v>
      </c>
      <c r="AX695" s="1" t="s">
        <v>47</v>
      </c>
      <c r="AY695" s="1" t="s">
        <v>50</v>
      </c>
      <c r="AZ695" s="1" t="s">
        <v>3901</v>
      </c>
      <c r="BA695" s="1" t="s">
        <v>3902</v>
      </c>
      <c r="BB695" s="1" t="s">
        <v>3902</v>
      </c>
      <c r="BC695" s="1" t="s">
        <v>145</v>
      </c>
      <c r="BD695" s="1" t="s">
        <v>47</v>
      </c>
      <c r="BE695" s="1" t="s">
        <v>146</v>
      </c>
      <c r="BF695" s="1" t="s">
        <v>52</v>
      </c>
      <c r="BG695" s="1" t="s">
        <v>53</v>
      </c>
      <c r="BH695" s="1" t="s">
        <v>47</v>
      </c>
      <c r="BI695" s="1" t="s">
        <v>159</v>
      </c>
    </row>
    <row r="696" spans="2:61" x14ac:dyDescent="0.25">
      <c r="B696" s="16">
        <f t="shared" si="176"/>
        <v>692</v>
      </c>
      <c r="C696" s="16" t="str">
        <f t="shared" si="161"/>
        <v>CDG</v>
      </c>
      <c r="D696" s="16" t="str">
        <f t="shared" si="162"/>
        <v>2025-08-28</v>
      </c>
      <c r="E696" s="16" t="str">
        <f t="shared" si="163"/>
        <v>18042697196</v>
      </c>
      <c r="F696" s="16" t="str">
        <f t="shared" si="164"/>
        <v>PFR027987452</v>
      </c>
      <c r="G696" s="16" t="str">
        <f t="shared" si="165"/>
        <v>김남훈</v>
      </c>
      <c r="H696" s="16" t="str">
        <f t="shared" si="166"/>
        <v>목록(Manifest)</v>
      </c>
      <c r="I696" s="16">
        <f t="shared" si="167"/>
        <v>58.28</v>
      </c>
      <c r="J696" s="16">
        <f t="shared" si="168"/>
        <v>1</v>
      </c>
      <c r="K696" s="43">
        <f t="shared" si="169"/>
        <v>1</v>
      </c>
      <c r="L696" s="43">
        <f t="shared" si="170"/>
        <v>1.8</v>
      </c>
      <c r="M696" s="43">
        <f t="shared" si="171"/>
        <v>1.8</v>
      </c>
      <c r="N696" s="43">
        <f t="shared" si="172"/>
        <v>2</v>
      </c>
      <c r="O696" s="23" t="str">
        <f t="shared" si="173"/>
        <v>PFR027987452</v>
      </c>
      <c r="P696" s="51">
        <f>VLOOKUP(C696,MAPPING!$B$24:$G$27,2,0)+(N696-0.5)/0.5*VLOOKUP(C696,MAPPING!$B$24:$G$27,4,0)</f>
        <v>0</v>
      </c>
      <c r="Q696" s="72">
        <f>VLOOKUP(C696,MAPPING!$B$24:$G$27,6,0)</f>
        <v>3350</v>
      </c>
      <c r="R696" s="105">
        <f>Q696*VLOOKUP(C696,MAPPING!$B$24:$H$27,7,0)</f>
        <v>3350</v>
      </c>
      <c r="S696" s="29">
        <f>VLOOKUP(H696,MAPPING!$B$3:$D$12,3,0)</f>
        <v>0</v>
      </c>
      <c r="T696" s="67">
        <f t="shared" si="175"/>
        <v>0</v>
      </c>
      <c r="U696" s="75">
        <v>0</v>
      </c>
      <c r="V696" s="29">
        <f>(J696*VLOOKUP(M696/J696,MAPPING!$B$15:$C$22,2,10))</f>
        <v>0</v>
      </c>
      <c r="W696" s="100">
        <v>0</v>
      </c>
      <c r="X696" s="68">
        <f>IFERROR(IF($M696&lt;6.000001,0,VLOOKUP($M696,할증료!$B:$C,2,1)),0)</f>
        <v>0</v>
      </c>
      <c r="Y696" s="67">
        <v>0</v>
      </c>
      <c r="Z696" s="29">
        <f t="shared" si="174"/>
        <v>3350</v>
      </c>
      <c r="AB696" s="1" t="s">
        <v>3878</v>
      </c>
      <c r="AC696" s="1" t="s">
        <v>142</v>
      </c>
      <c r="AD696" s="1" t="s">
        <v>3879</v>
      </c>
      <c r="AE696" s="1" t="s">
        <v>3903</v>
      </c>
      <c r="AF696" s="1" t="s">
        <v>231</v>
      </c>
      <c r="AG696" s="1" t="s">
        <v>232</v>
      </c>
      <c r="AH696" s="1">
        <v>48548</v>
      </c>
      <c r="AI696" s="1" t="s">
        <v>47</v>
      </c>
      <c r="AJ696" s="20">
        <v>1</v>
      </c>
      <c r="AK696" s="21">
        <v>1</v>
      </c>
      <c r="AL696" s="21">
        <v>1.8</v>
      </c>
      <c r="AM696" s="21">
        <v>1.8</v>
      </c>
      <c r="AN696" s="1" t="s">
        <v>48</v>
      </c>
      <c r="AO696" s="21">
        <v>58.28</v>
      </c>
      <c r="AP696" s="1" t="s">
        <v>49</v>
      </c>
      <c r="AQ696" s="1" t="s">
        <v>49</v>
      </c>
      <c r="AR696" s="1" t="s">
        <v>49</v>
      </c>
      <c r="AS696" s="1" t="s">
        <v>49</v>
      </c>
      <c r="AT696" s="1" t="s">
        <v>49</v>
      </c>
      <c r="AU696" s="1" t="s">
        <v>143</v>
      </c>
      <c r="AV696" s="1" t="s">
        <v>144</v>
      </c>
      <c r="AW696" s="1" t="s">
        <v>262</v>
      </c>
      <c r="AX696" s="1" t="s">
        <v>47</v>
      </c>
      <c r="AY696" s="1" t="s">
        <v>50</v>
      </c>
      <c r="AZ696" s="1" t="s">
        <v>3904</v>
      </c>
      <c r="BA696" s="1" t="s">
        <v>3905</v>
      </c>
      <c r="BB696" s="1" t="s">
        <v>3905</v>
      </c>
      <c r="BC696" s="1" t="s">
        <v>145</v>
      </c>
      <c r="BD696" s="1" t="s">
        <v>47</v>
      </c>
      <c r="BE696" s="1" t="s">
        <v>146</v>
      </c>
      <c r="BF696" s="1" t="s">
        <v>52</v>
      </c>
      <c r="BG696" s="1" t="s">
        <v>53</v>
      </c>
      <c r="BH696" s="1" t="s">
        <v>47</v>
      </c>
      <c r="BI696" s="1" t="s">
        <v>159</v>
      </c>
    </row>
    <row r="697" spans="2:61" x14ac:dyDescent="0.25">
      <c r="B697" s="16">
        <f t="shared" si="176"/>
        <v>693</v>
      </c>
      <c r="C697" s="16" t="str">
        <f t="shared" si="161"/>
        <v>CDG</v>
      </c>
      <c r="D697" s="16" t="str">
        <f t="shared" si="162"/>
        <v>2025-08-28</v>
      </c>
      <c r="E697" s="16" t="str">
        <f t="shared" si="163"/>
        <v>18042697196</v>
      </c>
      <c r="F697" s="16" t="str">
        <f t="shared" si="164"/>
        <v>PFR027987442</v>
      </c>
      <c r="G697" s="16" t="str">
        <f t="shared" si="165"/>
        <v>박서진</v>
      </c>
      <c r="H697" s="16" t="str">
        <f t="shared" si="166"/>
        <v>목록(Manifest)</v>
      </c>
      <c r="I697" s="16">
        <f t="shared" si="167"/>
        <v>87.43</v>
      </c>
      <c r="J697" s="16">
        <f t="shared" si="168"/>
        <v>1</v>
      </c>
      <c r="K697" s="43">
        <f t="shared" si="169"/>
        <v>1</v>
      </c>
      <c r="L697" s="43">
        <f t="shared" si="170"/>
        <v>1.1000000000000001</v>
      </c>
      <c r="M697" s="43">
        <f t="shared" si="171"/>
        <v>1.1000000000000001</v>
      </c>
      <c r="N697" s="43">
        <f t="shared" si="172"/>
        <v>1.5</v>
      </c>
      <c r="O697" s="23" t="str">
        <f t="shared" si="173"/>
        <v>PFR027987442</v>
      </c>
      <c r="P697" s="51">
        <f>VLOOKUP(C697,MAPPING!$B$24:$G$27,2,0)+(N697-0.5)/0.5*VLOOKUP(C697,MAPPING!$B$24:$G$27,4,0)</f>
        <v>0</v>
      </c>
      <c r="Q697" s="72">
        <f>VLOOKUP(C697,MAPPING!$B$24:$G$27,6,0)</f>
        <v>3350</v>
      </c>
      <c r="R697" s="105">
        <f>Q697*VLOOKUP(C697,MAPPING!$B$24:$H$27,7,0)</f>
        <v>3350</v>
      </c>
      <c r="S697" s="29">
        <f>VLOOKUP(H697,MAPPING!$B$3:$D$12,3,0)</f>
        <v>0</v>
      </c>
      <c r="T697" s="67">
        <f t="shared" si="175"/>
        <v>0</v>
      </c>
      <c r="U697" s="75">
        <v>0</v>
      </c>
      <c r="V697" s="29">
        <f>(J697*VLOOKUP(M697/J697,MAPPING!$B$15:$C$22,2,10))</f>
        <v>0</v>
      </c>
      <c r="W697" s="100">
        <v>0</v>
      </c>
      <c r="X697" s="68">
        <f>IFERROR(IF($M697&lt;6.000001,0,VLOOKUP($M697,할증료!$B:$C,2,1)),0)</f>
        <v>0</v>
      </c>
      <c r="Y697" s="67">
        <v>0</v>
      </c>
      <c r="Z697" s="29">
        <f t="shared" si="174"/>
        <v>3350</v>
      </c>
      <c r="AB697" s="1" t="s">
        <v>3878</v>
      </c>
      <c r="AC697" s="1" t="s">
        <v>142</v>
      </c>
      <c r="AD697" s="1" t="s">
        <v>3879</v>
      </c>
      <c r="AE697" s="1" t="s">
        <v>3906</v>
      </c>
      <c r="AF697" s="1" t="s">
        <v>3907</v>
      </c>
      <c r="AG697" s="1" t="s">
        <v>3908</v>
      </c>
      <c r="AH697" s="1">
        <v>18503</v>
      </c>
      <c r="AI697" s="1" t="s">
        <v>47</v>
      </c>
      <c r="AJ697" s="20">
        <v>1</v>
      </c>
      <c r="AK697" s="21">
        <v>1</v>
      </c>
      <c r="AL697" s="21">
        <v>1.1000000000000001</v>
      </c>
      <c r="AM697" s="21">
        <v>1.1000000000000001</v>
      </c>
      <c r="AN697" s="1" t="s">
        <v>48</v>
      </c>
      <c r="AO697" s="21">
        <v>87.43</v>
      </c>
      <c r="AP697" s="1" t="s">
        <v>49</v>
      </c>
      <c r="AQ697" s="1" t="s">
        <v>49</v>
      </c>
      <c r="AR697" s="1" t="s">
        <v>49</v>
      </c>
      <c r="AS697" s="1" t="s">
        <v>49</v>
      </c>
      <c r="AT697" s="1" t="s">
        <v>49</v>
      </c>
      <c r="AU697" s="1" t="s">
        <v>143</v>
      </c>
      <c r="AV697" s="1" t="s">
        <v>144</v>
      </c>
      <c r="AW697" s="1" t="s">
        <v>3909</v>
      </c>
      <c r="AX697" s="1" t="s">
        <v>47</v>
      </c>
      <c r="AY697" s="1" t="s">
        <v>50</v>
      </c>
      <c r="AZ697" s="1" t="s">
        <v>3910</v>
      </c>
      <c r="BA697" s="1" t="s">
        <v>3911</v>
      </c>
      <c r="BB697" s="1" t="s">
        <v>3911</v>
      </c>
      <c r="BC697" s="1" t="s">
        <v>145</v>
      </c>
      <c r="BD697" s="1" t="s">
        <v>47</v>
      </c>
      <c r="BE697" s="1" t="s">
        <v>146</v>
      </c>
      <c r="BF697" s="1" t="s">
        <v>52</v>
      </c>
      <c r="BG697" s="1" t="s">
        <v>53</v>
      </c>
      <c r="BH697" s="1" t="s">
        <v>47</v>
      </c>
      <c r="BI697" s="1" t="s">
        <v>159</v>
      </c>
    </row>
    <row r="698" spans="2:61" x14ac:dyDescent="0.25">
      <c r="B698" s="16">
        <f t="shared" si="176"/>
        <v>694</v>
      </c>
      <c r="C698" s="16" t="str">
        <f t="shared" si="161"/>
        <v>CDG</v>
      </c>
      <c r="D698" s="16" t="str">
        <f t="shared" si="162"/>
        <v>2025-08-28</v>
      </c>
      <c r="E698" s="16" t="str">
        <f t="shared" si="163"/>
        <v>18042697196</v>
      </c>
      <c r="F698" s="16" t="str">
        <f t="shared" si="164"/>
        <v>PFR027987441</v>
      </c>
      <c r="G698" s="16" t="str">
        <f t="shared" si="165"/>
        <v>이은혜</v>
      </c>
      <c r="H698" s="16" t="str">
        <f t="shared" si="166"/>
        <v>목록(Manifest)</v>
      </c>
      <c r="I698" s="16">
        <f t="shared" si="167"/>
        <v>87.43</v>
      </c>
      <c r="J698" s="16">
        <f t="shared" si="168"/>
        <v>1</v>
      </c>
      <c r="K698" s="43">
        <f t="shared" si="169"/>
        <v>1.5</v>
      </c>
      <c r="L698" s="43">
        <f t="shared" si="170"/>
        <v>1.3</v>
      </c>
      <c r="M698" s="43">
        <f t="shared" si="171"/>
        <v>1.5</v>
      </c>
      <c r="N698" s="43">
        <f t="shared" si="172"/>
        <v>1.5</v>
      </c>
      <c r="O698" s="23" t="str">
        <f t="shared" si="173"/>
        <v>PFR027987441</v>
      </c>
      <c r="P698" s="51">
        <f>VLOOKUP(C698,MAPPING!$B$24:$G$27,2,0)+(N698-0.5)/0.5*VLOOKUP(C698,MAPPING!$B$24:$G$27,4,0)</f>
        <v>0</v>
      </c>
      <c r="Q698" s="72">
        <f>VLOOKUP(C698,MAPPING!$B$24:$G$27,6,0)</f>
        <v>3350</v>
      </c>
      <c r="R698" s="105">
        <f>Q698*VLOOKUP(C698,MAPPING!$B$24:$H$27,7,0)</f>
        <v>3350</v>
      </c>
      <c r="S698" s="29">
        <f>VLOOKUP(H698,MAPPING!$B$3:$D$12,3,0)</f>
        <v>0</v>
      </c>
      <c r="T698" s="67">
        <f t="shared" si="175"/>
        <v>0</v>
      </c>
      <c r="U698" s="75">
        <v>0</v>
      </c>
      <c r="V698" s="29">
        <f>(J698*VLOOKUP(M698/J698,MAPPING!$B$15:$C$22,2,10))</f>
        <v>0</v>
      </c>
      <c r="W698" s="100">
        <v>0</v>
      </c>
      <c r="X698" s="68">
        <f>IFERROR(IF($M698&lt;6.000001,0,VLOOKUP($M698,할증료!$B:$C,2,1)),0)</f>
        <v>0</v>
      </c>
      <c r="Y698" s="67">
        <v>0</v>
      </c>
      <c r="Z698" s="29">
        <f t="shared" si="174"/>
        <v>3350</v>
      </c>
      <c r="AB698" s="1" t="s">
        <v>3878</v>
      </c>
      <c r="AC698" s="1" t="s">
        <v>142</v>
      </c>
      <c r="AD698" s="1" t="s">
        <v>3879</v>
      </c>
      <c r="AE698" s="1" t="s">
        <v>3912</v>
      </c>
      <c r="AF698" s="1" t="s">
        <v>3913</v>
      </c>
      <c r="AG698" s="1" t="s">
        <v>3914</v>
      </c>
      <c r="AH698" s="1">
        <v>17045</v>
      </c>
      <c r="AI698" s="1" t="s">
        <v>47</v>
      </c>
      <c r="AJ698" s="20">
        <v>1</v>
      </c>
      <c r="AK698" s="21">
        <v>1.5</v>
      </c>
      <c r="AL698" s="21">
        <v>1.3</v>
      </c>
      <c r="AM698" s="21">
        <v>1.5</v>
      </c>
      <c r="AN698" s="1" t="s">
        <v>48</v>
      </c>
      <c r="AO698" s="21">
        <v>87.43</v>
      </c>
      <c r="AP698" s="1" t="s">
        <v>49</v>
      </c>
      <c r="AQ698" s="1" t="s">
        <v>49</v>
      </c>
      <c r="AR698" s="1" t="s">
        <v>49</v>
      </c>
      <c r="AS698" s="1" t="s">
        <v>49</v>
      </c>
      <c r="AT698" s="1" t="s">
        <v>49</v>
      </c>
      <c r="AU698" s="1" t="s">
        <v>143</v>
      </c>
      <c r="AV698" s="1" t="s">
        <v>144</v>
      </c>
      <c r="AW698" s="1" t="s">
        <v>3909</v>
      </c>
      <c r="AX698" s="1" t="s">
        <v>47</v>
      </c>
      <c r="AY698" s="1" t="s">
        <v>50</v>
      </c>
      <c r="AZ698" s="1" t="s">
        <v>3915</v>
      </c>
      <c r="BA698" s="1" t="s">
        <v>3916</v>
      </c>
      <c r="BB698" s="1" t="s">
        <v>3916</v>
      </c>
      <c r="BC698" s="1" t="s">
        <v>145</v>
      </c>
      <c r="BD698" s="1" t="s">
        <v>47</v>
      </c>
      <c r="BE698" s="1" t="s">
        <v>146</v>
      </c>
      <c r="BF698" s="1" t="s">
        <v>52</v>
      </c>
      <c r="BG698" s="1" t="s">
        <v>53</v>
      </c>
      <c r="BH698" s="1" t="s">
        <v>47</v>
      </c>
      <c r="BI698" s="1" t="s">
        <v>159</v>
      </c>
    </row>
    <row r="699" spans="2:61" x14ac:dyDescent="0.25">
      <c r="B699" s="16">
        <f t="shared" si="176"/>
        <v>695</v>
      </c>
      <c r="C699" s="16" t="str">
        <f t="shared" ref="C699:C709" si="177">AC699</f>
        <v>CDG</v>
      </c>
      <c r="D699" s="16" t="str">
        <f t="shared" ref="D699:D709" si="178">AB699</f>
        <v>2025-08-28</v>
      </c>
      <c r="E699" s="16" t="str">
        <f t="shared" ref="E699:E709" si="179">AD699</f>
        <v>18042697196</v>
      </c>
      <c r="F699" s="16" t="str">
        <f t="shared" ref="F699:F709" si="180">AE699</f>
        <v>PFR027987440</v>
      </c>
      <c r="G699" s="16" t="str">
        <f t="shared" ref="G699:G709" si="181">AF699</f>
        <v>박은경</v>
      </c>
      <c r="H699" s="16" t="str">
        <f t="shared" ref="H699:H709" si="182">AN699</f>
        <v>목록(Manifest)</v>
      </c>
      <c r="I699" s="16">
        <f t="shared" ref="I699:I709" si="183">AO699</f>
        <v>87.43</v>
      </c>
      <c r="J699" s="16">
        <f t="shared" ref="J699:J709" si="184">AJ699</f>
        <v>1</v>
      </c>
      <c r="K699" s="43">
        <f t="shared" ref="K699:K709" si="185">AK699</f>
        <v>1</v>
      </c>
      <c r="L699" s="43">
        <f t="shared" ref="L699:L709" si="186">AL699</f>
        <v>1</v>
      </c>
      <c r="M699" s="43">
        <f t="shared" ref="M699:M709" si="187">AM699</f>
        <v>1</v>
      </c>
      <c r="N699" s="43">
        <f t="shared" ref="N699:N709" si="188">CEILING(M699,0.5)</f>
        <v>1</v>
      </c>
      <c r="O699" s="23" t="str">
        <f t="shared" ref="O699:O709" si="189">AE699</f>
        <v>PFR027987440</v>
      </c>
      <c r="P699" s="51">
        <f>VLOOKUP(C699,MAPPING!$B$24:$G$27,2,0)+(N699-0.5)/0.5*VLOOKUP(C699,MAPPING!$B$24:$G$27,4,0)</f>
        <v>0</v>
      </c>
      <c r="Q699" s="72">
        <f>VLOOKUP(C699,MAPPING!$B$24:$G$27,6,0)</f>
        <v>3350</v>
      </c>
      <c r="R699" s="105">
        <f>Q699*VLOOKUP(C699,MAPPING!$B$24:$H$27,7,0)</f>
        <v>3350</v>
      </c>
      <c r="S699" s="29">
        <f>VLOOKUP(H699,MAPPING!$B$3:$D$12,3,0)</f>
        <v>0</v>
      </c>
      <c r="T699" s="67">
        <f t="shared" si="175"/>
        <v>0</v>
      </c>
      <c r="U699" s="75">
        <v>0</v>
      </c>
      <c r="V699" s="29">
        <f>(J699*VLOOKUP(M699/J699,MAPPING!$B$15:$C$22,2,10))</f>
        <v>0</v>
      </c>
      <c r="W699" s="100">
        <v>0</v>
      </c>
      <c r="X699" s="68">
        <f>IFERROR(IF($M699&lt;6.000001,0,VLOOKUP($M699,할증료!$B:$C,2,1)),0)</f>
        <v>0</v>
      </c>
      <c r="Y699" s="67">
        <v>0</v>
      </c>
      <c r="Z699" s="29">
        <f t="shared" ref="Z699:Z709" si="190">SUM(R699:Y699)+P699</f>
        <v>3350</v>
      </c>
      <c r="AB699" s="1" t="s">
        <v>3878</v>
      </c>
      <c r="AC699" s="1" t="s">
        <v>142</v>
      </c>
      <c r="AD699" s="1" t="s">
        <v>3879</v>
      </c>
      <c r="AE699" s="1" t="s">
        <v>3917</v>
      </c>
      <c r="AF699" s="1" t="s">
        <v>3918</v>
      </c>
      <c r="AG699" s="1" t="s">
        <v>3919</v>
      </c>
      <c r="AH699" s="1">
        <v>2850</v>
      </c>
      <c r="AI699" s="1" t="s">
        <v>47</v>
      </c>
      <c r="AJ699" s="20">
        <v>1</v>
      </c>
      <c r="AK699" s="21">
        <v>1</v>
      </c>
      <c r="AL699" s="21">
        <v>1</v>
      </c>
      <c r="AM699" s="21">
        <v>1</v>
      </c>
      <c r="AN699" s="1" t="s">
        <v>48</v>
      </c>
      <c r="AO699" s="21">
        <v>87.43</v>
      </c>
      <c r="AP699" s="1" t="s">
        <v>49</v>
      </c>
      <c r="AQ699" s="1" t="s">
        <v>49</v>
      </c>
      <c r="AR699" s="1" t="s">
        <v>49</v>
      </c>
      <c r="AS699" s="1" t="s">
        <v>49</v>
      </c>
      <c r="AT699" s="1" t="s">
        <v>49</v>
      </c>
      <c r="AU699" s="1" t="s">
        <v>143</v>
      </c>
      <c r="AV699" s="1" t="s">
        <v>144</v>
      </c>
      <c r="AW699" s="1" t="s">
        <v>3909</v>
      </c>
      <c r="AX699" s="1" t="s">
        <v>47</v>
      </c>
      <c r="AY699" s="1" t="s">
        <v>50</v>
      </c>
      <c r="AZ699" s="1" t="s">
        <v>3920</v>
      </c>
      <c r="BA699" s="1" t="s">
        <v>3921</v>
      </c>
      <c r="BB699" s="1" t="s">
        <v>3921</v>
      </c>
      <c r="BC699" s="1" t="s">
        <v>145</v>
      </c>
      <c r="BD699" s="1" t="s">
        <v>47</v>
      </c>
      <c r="BE699" s="1" t="s">
        <v>146</v>
      </c>
      <c r="BF699" s="1" t="s">
        <v>52</v>
      </c>
      <c r="BG699" s="1" t="s">
        <v>53</v>
      </c>
      <c r="BH699" s="1" t="s">
        <v>47</v>
      </c>
      <c r="BI699" s="1" t="s">
        <v>159</v>
      </c>
    </row>
    <row r="700" spans="2:61" x14ac:dyDescent="0.25">
      <c r="B700" s="16">
        <f t="shared" si="176"/>
        <v>696</v>
      </c>
      <c r="C700" s="16" t="str">
        <f t="shared" si="177"/>
        <v>CDG</v>
      </c>
      <c r="D700" s="16" t="str">
        <f t="shared" si="178"/>
        <v>2025-08-28</v>
      </c>
      <c r="E700" s="16" t="str">
        <f t="shared" si="179"/>
        <v>18042697196</v>
      </c>
      <c r="F700" s="16" t="str">
        <f t="shared" si="180"/>
        <v>PFR027987436</v>
      </c>
      <c r="G700" s="16" t="str">
        <f t="shared" si="181"/>
        <v>유수민</v>
      </c>
      <c r="H700" s="16" t="str">
        <f t="shared" si="182"/>
        <v>목록(Manifest)</v>
      </c>
      <c r="I700" s="16">
        <f t="shared" si="183"/>
        <v>46.51</v>
      </c>
      <c r="J700" s="16">
        <f t="shared" si="184"/>
        <v>1</v>
      </c>
      <c r="K700" s="43">
        <f t="shared" si="185"/>
        <v>0.5</v>
      </c>
      <c r="L700" s="43">
        <f t="shared" si="186"/>
        <v>0.1</v>
      </c>
      <c r="M700" s="43">
        <f t="shared" si="187"/>
        <v>0.5</v>
      </c>
      <c r="N700" s="43">
        <f t="shared" si="188"/>
        <v>0.5</v>
      </c>
      <c r="O700" s="23" t="str">
        <f t="shared" si="189"/>
        <v>PFR027987436</v>
      </c>
      <c r="P700" s="51">
        <f>VLOOKUP(C700,MAPPING!$B$24:$G$27,2,0)+(N700-0.5)/0.5*VLOOKUP(C700,MAPPING!$B$24:$G$27,4,0)</f>
        <v>0</v>
      </c>
      <c r="Q700" s="72">
        <f>VLOOKUP(C700,MAPPING!$B$24:$G$27,6,0)</f>
        <v>3350</v>
      </c>
      <c r="R700" s="105">
        <f>Q700*VLOOKUP(C700,MAPPING!$B$24:$H$27,7,0)</f>
        <v>3350</v>
      </c>
      <c r="S700" s="29">
        <f>VLOOKUP(H700,MAPPING!$B$3:$D$12,3,0)</f>
        <v>0</v>
      </c>
      <c r="T700" s="67">
        <f t="shared" si="175"/>
        <v>0</v>
      </c>
      <c r="U700" s="75">
        <v>0</v>
      </c>
      <c r="V700" s="29">
        <f>(J700*VLOOKUP(M700/J700,MAPPING!$B$15:$C$22,2,10))</f>
        <v>0</v>
      </c>
      <c r="W700" s="100">
        <v>0</v>
      </c>
      <c r="X700" s="68">
        <f>IFERROR(IF($M700&lt;6.000001,0,VLOOKUP($M700,할증료!$B:$C,2,1)),0)</f>
        <v>0</v>
      </c>
      <c r="Y700" s="67">
        <v>0</v>
      </c>
      <c r="Z700" s="29">
        <f t="shared" si="190"/>
        <v>3350</v>
      </c>
      <c r="AB700" s="1" t="s">
        <v>3878</v>
      </c>
      <c r="AC700" s="1" t="s">
        <v>142</v>
      </c>
      <c r="AD700" s="1" t="s">
        <v>3879</v>
      </c>
      <c r="AE700" s="1" t="s">
        <v>3922</v>
      </c>
      <c r="AF700" s="1" t="s">
        <v>3923</v>
      </c>
      <c r="AG700" s="1" t="s">
        <v>3924</v>
      </c>
      <c r="AH700" s="1">
        <v>54986</v>
      </c>
      <c r="AI700" s="1" t="s">
        <v>47</v>
      </c>
      <c r="AJ700" s="20">
        <v>1</v>
      </c>
      <c r="AK700" s="21">
        <v>0.5</v>
      </c>
      <c r="AL700" s="21">
        <v>0.1</v>
      </c>
      <c r="AM700" s="21">
        <v>0.5</v>
      </c>
      <c r="AN700" s="1" t="s">
        <v>48</v>
      </c>
      <c r="AO700" s="21">
        <v>46.51</v>
      </c>
      <c r="AP700" s="1" t="s">
        <v>49</v>
      </c>
      <c r="AQ700" s="1" t="s">
        <v>49</v>
      </c>
      <c r="AR700" s="1" t="s">
        <v>49</v>
      </c>
      <c r="AS700" s="1" t="s">
        <v>49</v>
      </c>
      <c r="AT700" s="1" t="s">
        <v>47</v>
      </c>
      <c r="AU700" s="1" t="s">
        <v>143</v>
      </c>
      <c r="AV700" s="1" t="s">
        <v>144</v>
      </c>
      <c r="AW700" s="1" t="s">
        <v>3925</v>
      </c>
      <c r="AX700" s="1" t="s">
        <v>47</v>
      </c>
      <c r="AY700" s="1" t="s">
        <v>50</v>
      </c>
      <c r="AZ700" s="1" t="s">
        <v>3926</v>
      </c>
      <c r="BA700" s="1" t="s">
        <v>3927</v>
      </c>
      <c r="BB700" s="1" t="s">
        <v>3927</v>
      </c>
      <c r="BC700" s="1" t="s">
        <v>145</v>
      </c>
      <c r="BD700" s="1" t="s">
        <v>47</v>
      </c>
      <c r="BE700" s="1" t="s">
        <v>146</v>
      </c>
      <c r="BF700" s="1" t="s">
        <v>52</v>
      </c>
      <c r="BG700" s="1" t="s">
        <v>53</v>
      </c>
      <c r="BH700" s="1" t="s">
        <v>47</v>
      </c>
      <c r="BI700" s="1" t="s">
        <v>159</v>
      </c>
    </row>
    <row r="701" spans="2:61" x14ac:dyDescent="0.25">
      <c r="B701" s="16">
        <f t="shared" si="176"/>
        <v>697</v>
      </c>
      <c r="C701" s="16" t="str">
        <f t="shared" si="177"/>
        <v>CDG</v>
      </c>
      <c r="D701" s="16" t="str">
        <f t="shared" si="178"/>
        <v>2025-08-28</v>
      </c>
      <c r="E701" s="16" t="str">
        <f t="shared" si="179"/>
        <v>18042697196</v>
      </c>
      <c r="F701" s="16" t="str">
        <f t="shared" si="180"/>
        <v>PFR027987435</v>
      </c>
      <c r="G701" s="16" t="str">
        <f t="shared" si="181"/>
        <v>김남훈</v>
      </c>
      <c r="H701" s="16" t="str">
        <f t="shared" si="182"/>
        <v>목록(Manifest)</v>
      </c>
      <c r="I701" s="16">
        <f t="shared" si="183"/>
        <v>58.28</v>
      </c>
      <c r="J701" s="16">
        <f t="shared" si="184"/>
        <v>1</v>
      </c>
      <c r="K701" s="43">
        <f t="shared" si="185"/>
        <v>1</v>
      </c>
      <c r="L701" s="43">
        <f t="shared" si="186"/>
        <v>2.4</v>
      </c>
      <c r="M701" s="43">
        <f t="shared" si="187"/>
        <v>2.4</v>
      </c>
      <c r="N701" s="43">
        <f t="shared" si="188"/>
        <v>2.5</v>
      </c>
      <c r="O701" s="23" t="str">
        <f t="shared" si="189"/>
        <v>PFR027987435</v>
      </c>
      <c r="P701" s="51">
        <f>VLOOKUP(C701,MAPPING!$B$24:$G$27,2,0)+(N701-0.5)/0.5*VLOOKUP(C701,MAPPING!$B$24:$G$27,4,0)</f>
        <v>0</v>
      </c>
      <c r="Q701" s="72">
        <f>VLOOKUP(C701,MAPPING!$B$24:$G$27,6,0)</f>
        <v>3350</v>
      </c>
      <c r="R701" s="105">
        <f>Q701*VLOOKUP(C701,MAPPING!$B$24:$H$27,7,0)</f>
        <v>3350</v>
      </c>
      <c r="S701" s="29">
        <f>VLOOKUP(H701,MAPPING!$B$3:$D$12,3,0)</f>
        <v>0</v>
      </c>
      <c r="T701" s="67">
        <f t="shared" si="175"/>
        <v>0</v>
      </c>
      <c r="U701" s="75">
        <v>0</v>
      </c>
      <c r="V701" s="29">
        <f>(J701*VLOOKUP(M701/J701,MAPPING!$B$15:$C$22,2,10))</f>
        <v>550</v>
      </c>
      <c r="W701" s="100">
        <v>0</v>
      </c>
      <c r="X701" s="68">
        <f>IFERROR(IF($M701&lt;6.000001,0,VLOOKUP($M701,할증료!$B:$C,2,1)),0)</f>
        <v>0</v>
      </c>
      <c r="Y701" s="67">
        <v>0</v>
      </c>
      <c r="Z701" s="29">
        <f t="shared" si="190"/>
        <v>3900</v>
      </c>
      <c r="AB701" s="1" t="s">
        <v>3878</v>
      </c>
      <c r="AC701" s="1" t="s">
        <v>142</v>
      </c>
      <c r="AD701" s="1" t="s">
        <v>3879</v>
      </c>
      <c r="AE701" s="1" t="s">
        <v>3928</v>
      </c>
      <c r="AF701" s="1" t="s">
        <v>231</v>
      </c>
      <c r="AG701" s="1" t="s">
        <v>232</v>
      </c>
      <c r="AH701" s="1">
        <v>48548</v>
      </c>
      <c r="AI701" s="1" t="s">
        <v>47</v>
      </c>
      <c r="AJ701" s="20">
        <v>1</v>
      </c>
      <c r="AK701" s="21">
        <v>1</v>
      </c>
      <c r="AL701" s="21">
        <v>2.4</v>
      </c>
      <c r="AM701" s="21">
        <v>2.4</v>
      </c>
      <c r="AN701" s="1" t="s">
        <v>48</v>
      </c>
      <c r="AO701" s="21">
        <v>58.28</v>
      </c>
      <c r="AP701" s="1" t="s">
        <v>49</v>
      </c>
      <c r="AQ701" s="1" t="s">
        <v>49</v>
      </c>
      <c r="AR701" s="1" t="s">
        <v>49</v>
      </c>
      <c r="AS701" s="1" t="s">
        <v>49</v>
      </c>
      <c r="AT701" s="1" t="s">
        <v>49</v>
      </c>
      <c r="AU701" s="1" t="s">
        <v>143</v>
      </c>
      <c r="AV701" s="1" t="s">
        <v>144</v>
      </c>
      <c r="AW701" s="1" t="s">
        <v>262</v>
      </c>
      <c r="AX701" s="1" t="s">
        <v>47</v>
      </c>
      <c r="AY701" s="1" t="s">
        <v>50</v>
      </c>
      <c r="AZ701" s="1" t="s">
        <v>3929</v>
      </c>
      <c r="BA701" s="1" t="s">
        <v>3930</v>
      </c>
      <c r="BB701" s="1" t="s">
        <v>3930</v>
      </c>
      <c r="BC701" s="1" t="s">
        <v>145</v>
      </c>
      <c r="BD701" s="1" t="s">
        <v>47</v>
      </c>
      <c r="BE701" s="1" t="s">
        <v>146</v>
      </c>
      <c r="BF701" s="1" t="s">
        <v>52</v>
      </c>
      <c r="BG701" s="1" t="s">
        <v>53</v>
      </c>
      <c r="BH701" s="1" t="s">
        <v>47</v>
      </c>
      <c r="BI701" s="1" t="s">
        <v>159</v>
      </c>
    </row>
    <row r="702" spans="2:61" x14ac:dyDescent="0.25">
      <c r="B702" s="16">
        <f t="shared" si="176"/>
        <v>698</v>
      </c>
      <c r="C702" s="16" t="str">
        <f t="shared" si="177"/>
        <v>CDG</v>
      </c>
      <c r="D702" s="16" t="str">
        <f t="shared" si="178"/>
        <v>2025-08-28</v>
      </c>
      <c r="E702" s="16" t="str">
        <f t="shared" si="179"/>
        <v>18042697196</v>
      </c>
      <c r="F702" s="16" t="str">
        <f t="shared" si="180"/>
        <v>PFR027987433</v>
      </c>
      <c r="G702" s="16" t="str">
        <f t="shared" si="181"/>
        <v>김지현</v>
      </c>
      <c r="H702" s="16" t="str">
        <f t="shared" si="182"/>
        <v>목록(Manifest)</v>
      </c>
      <c r="I702" s="16">
        <f t="shared" si="183"/>
        <v>88.59</v>
      </c>
      <c r="J702" s="16">
        <f t="shared" si="184"/>
        <v>1</v>
      </c>
      <c r="K702" s="43">
        <f t="shared" si="185"/>
        <v>1</v>
      </c>
      <c r="L702" s="43">
        <f t="shared" si="186"/>
        <v>1.1000000000000001</v>
      </c>
      <c r="M702" s="43">
        <f t="shared" si="187"/>
        <v>1.1000000000000001</v>
      </c>
      <c r="N702" s="43">
        <f t="shared" si="188"/>
        <v>1.5</v>
      </c>
      <c r="O702" s="23" t="str">
        <f t="shared" si="189"/>
        <v>PFR027987433</v>
      </c>
      <c r="P702" s="51">
        <f>VLOOKUP(C702,MAPPING!$B$24:$G$27,2,0)+(N702-0.5)/0.5*VLOOKUP(C702,MAPPING!$B$24:$G$27,4,0)</f>
        <v>0</v>
      </c>
      <c r="Q702" s="72">
        <f>VLOOKUP(C702,MAPPING!$B$24:$G$27,6,0)</f>
        <v>3350</v>
      </c>
      <c r="R702" s="105">
        <f>Q702*VLOOKUP(C702,MAPPING!$B$24:$H$27,7,0)</f>
        <v>3350</v>
      </c>
      <c r="S702" s="29">
        <f>VLOOKUP(H702,MAPPING!$B$3:$D$12,3,0)</f>
        <v>0</v>
      </c>
      <c r="T702" s="67">
        <f t="shared" si="175"/>
        <v>0</v>
      </c>
      <c r="U702" s="75">
        <v>0</v>
      </c>
      <c r="V702" s="29">
        <f>(J702*VLOOKUP(M702/J702,MAPPING!$B$15:$C$22,2,10))</f>
        <v>0</v>
      </c>
      <c r="W702" s="100">
        <v>0</v>
      </c>
      <c r="X702" s="68">
        <f>IFERROR(IF($M702&lt;6.000001,0,VLOOKUP($M702,할증료!$B:$C,2,1)),0)</f>
        <v>0</v>
      </c>
      <c r="Y702" s="67">
        <v>0</v>
      </c>
      <c r="Z702" s="29">
        <f t="shared" si="190"/>
        <v>3350</v>
      </c>
      <c r="AB702" s="1" t="s">
        <v>3878</v>
      </c>
      <c r="AC702" s="1" t="s">
        <v>142</v>
      </c>
      <c r="AD702" s="1" t="s">
        <v>3879</v>
      </c>
      <c r="AE702" s="1" t="s">
        <v>3931</v>
      </c>
      <c r="AF702" s="1" t="s">
        <v>3932</v>
      </c>
      <c r="AG702" s="1" t="s">
        <v>3933</v>
      </c>
      <c r="AH702" s="1">
        <v>16562</v>
      </c>
      <c r="AI702" s="1" t="s">
        <v>47</v>
      </c>
      <c r="AJ702" s="20">
        <v>1</v>
      </c>
      <c r="AK702" s="21">
        <v>1</v>
      </c>
      <c r="AL702" s="21">
        <v>1.1000000000000001</v>
      </c>
      <c r="AM702" s="21">
        <v>1.1000000000000001</v>
      </c>
      <c r="AN702" s="1" t="s">
        <v>48</v>
      </c>
      <c r="AO702" s="21">
        <v>88.59</v>
      </c>
      <c r="AP702" s="1" t="s">
        <v>49</v>
      </c>
      <c r="AQ702" s="1" t="s">
        <v>49</v>
      </c>
      <c r="AR702" s="1" t="s">
        <v>49</v>
      </c>
      <c r="AS702" s="1" t="s">
        <v>49</v>
      </c>
      <c r="AT702" s="1" t="s">
        <v>49</v>
      </c>
      <c r="AU702" s="1" t="s">
        <v>143</v>
      </c>
      <c r="AV702" s="1" t="s">
        <v>144</v>
      </c>
      <c r="AW702" s="1" t="s">
        <v>3909</v>
      </c>
      <c r="AX702" s="1" t="s">
        <v>47</v>
      </c>
      <c r="AY702" s="1" t="s">
        <v>50</v>
      </c>
      <c r="AZ702" s="1" t="s">
        <v>3934</v>
      </c>
      <c r="BA702" s="1" t="s">
        <v>3935</v>
      </c>
      <c r="BB702" s="1" t="s">
        <v>3935</v>
      </c>
      <c r="BC702" s="1" t="s">
        <v>145</v>
      </c>
      <c r="BD702" s="1" t="s">
        <v>47</v>
      </c>
      <c r="BE702" s="1" t="s">
        <v>146</v>
      </c>
      <c r="BF702" s="1" t="s">
        <v>52</v>
      </c>
      <c r="BG702" s="1" t="s">
        <v>53</v>
      </c>
      <c r="BH702" s="1" t="s">
        <v>47</v>
      </c>
      <c r="BI702" s="1" t="s">
        <v>159</v>
      </c>
    </row>
    <row r="703" spans="2:61" x14ac:dyDescent="0.25">
      <c r="B703" s="16">
        <f t="shared" si="176"/>
        <v>699</v>
      </c>
      <c r="C703" s="16" t="str">
        <f t="shared" si="177"/>
        <v>CDG</v>
      </c>
      <c r="D703" s="16" t="str">
        <f t="shared" si="178"/>
        <v>2025-08-28</v>
      </c>
      <c r="E703" s="16" t="str">
        <f t="shared" si="179"/>
        <v>18042697196</v>
      </c>
      <c r="F703" s="16" t="str">
        <f t="shared" si="180"/>
        <v>PFR027987352</v>
      </c>
      <c r="G703" s="16" t="str">
        <f t="shared" si="181"/>
        <v>이지연</v>
      </c>
      <c r="H703" s="16" t="str">
        <f t="shared" si="182"/>
        <v>목록(Manifest)</v>
      </c>
      <c r="I703" s="16">
        <f t="shared" si="183"/>
        <v>69.94</v>
      </c>
      <c r="J703" s="16">
        <f t="shared" si="184"/>
        <v>1</v>
      </c>
      <c r="K703" s="43">
        <f t="shared" si="185"/>
        <v>1</v>
      </c>
      <c r="L703" s="43">
        <f t="shared" si="186"/>
        <v>0.7</v>
      </c>
      <c r="M703" s="43">
        <f t="shared" si="187"/>
        <v>1</v>
      </c>
      <c r="N703" s="43">
        <f t="shared" si="188"/>
        <v>1</v>
      </c>
      <c r="O703" s="23" t="str">
        <f t="shared" si="189"/>
        <v>PFR027987352</v>
      </c>
      <c r="P703" s="51">
        <f>VLOOKUP(C703,MAPPING!$B$24:$G$27,2,0)+(N703-0.5)/0.5*VLOOKUP(C703,MAPPING!$B$24:$G$27,4,0)</f>
        <v>0</v>
      </c>
      <c r="Q703" s="72">
        <f>VLOOKUP(C703,MAPPING!$B$24:$G$27,6,0)</f>
        <v>3350</v>
      </c>
      <c r="R703" s="105">
        <f>Q703*VLOOKUP(C703,MAPPING!$B$24:$H$27,7,0)</f>
        <v>3350</v>
      </c>
      <c r="S703" s="29">
        <f>VLOOKUP(H703,MAPPING!$B$3:$D$12,3,0)</f>
        <v>0</v>
      </c>
      <c r="T703" s="67">
        <f t="shared" si="175"/>
        <v>0</v>
      </c>
      <c r="U703" s="75">
        <v>0</v>
      </c>
      <c r="V703" s="29">
        <f>(J703*VLOOKUP(M703/J703,MAPPING!$B$15:$C$22,2,10))</f>
        <v>0</v>
      </c>
      <c r="W703" s="100">
        <v>0</v>
      </c>
      <c r="X703" s="68">
        <f>IFERROR(IF($M703&lt;6.000001,0,VLOOKUP($M703,할증료!$B:$C,2,1)),0)</f>
        <v>0</v>
      </c>
      <c r="Y703" s="67">
        <v>0</v>
      </c>
      <c r="Z703" s="29">
        <f t="shared" si="190"/>
        <v>3350</v>
      </c>
      <c r="AB703" s="1" t="s">
        <v>3878</v>
      </c>
      <c r="AC703" s="1" t="s">
        <v>142</v>
      </c>
      <c r="AD703" s="1" t="s">
        <v>3879</v>
      </c>
      <c r="AE703" s="1" t="s">
        <v>3936</v>
      </c>
      <c r="AF703" s="1" t="s">
        <v>3937</v>
      </c>
      <c r="AG703" s="1" t="s">
        <v>3938</v>
      </c>
      <c r="AH703" s="1">
        <v>36977</v>
      </c>
      <c r="AI703" s="1" t="s">
        <v>47</v>
      </c>
      <c r="AJ703" s="20">
        <v>1</v>
      </c>
      <c r="AK703" s="21">
        <v>1</v>
      </c>
      <c r="AL703" s="21">
        <v>0.7</v>
      </c>
      <c r="AM703" s="21">
        <v>1</v>
      </c>
      <c r="AN703" s="1" t="s">
        <v>48</v>
      </c>
      <c r="AO703" s="21">
        <v>69.94</v>
      </c>
      <c r="AP703" s="1" t="s">
        <v>49</v>
      </c>
      <c r="AQ703" s="1" t="s">
        <v>49</v>
      </c>
      <c r="AR703" s="1" t="s">
        <v>49</v>
      </c>
      <c r="AS703" s="1" t="s">
        <v>49</v>
      </c>
      <c r="AT703" s="1" t="s">
        <v>49</v>
      </c>
      <c r="AU703" s="1" t="s">
        <v>143</v>
      </c>
      <c r="AV703" s="1" t="s">
        <v>144</v>
      </c>
      <c r="AW703" s="1" t="s">
        <v>3939</v>
      </c>
      <c r="AX703" s="1" t="s">
        <v>47</v>
      </c>
      <c r="AY703" s="1" t="s">
        <v>50</v>
      </c>
      <c r="AZ703" s="1" t="s">
        <v>3940</v>
      </c>
      <c r="BA703" s="1" t="s">
        <v>3941</v>
      </c>
      <c r="BB703" s="1" t="s">
        <v>3941</v>
      </c>
      <c r="BC703" s="1" t="s">
        <v>145</v>
      </c>
      <c r="BD703" s="1" t="s">
        <v>47</v>
      </c>
      <c r="BE703" s="1" t="s">
        <v>146</v>
      </c>
      <c r="BF703" s="1" t="s">
        <v>52</v>
      </c>
      <c r="BG703" s="1" t="s">
        <v>53</v>
      </c>
      <c r="BH703" s="1" t="s">
        <v>47</v>
      </c>
      <c r="BI703" s="1" t="s">
        <v>159</v>
      </c>
    </row>
    <row r="704" spans="2:61" x14ac:dyDescent="0.25">
      <c r="B704" s="16">
        <f t="shared" si="176"/>
        <v>700</v>
      </c>
      <c r="C704" s="16" t="str">
        <f t="shared" si="177"/>
        <v>CDG</v>
      </c>
      <c r="D704" s="16" t="str">
        <f t="shared" si="178"/>
        <v>2025-08-28</v>
      </c>
      <c r="E704" s="16" t="str">
        <f t="shared" si="179"/>
        <v>18042697196</v>
      </c>
      <c r="F704" s="16" t="str">
        <f t="shared" si="180"/>
        <v>PFR027987351</v>
      </c>
      <c r="G704" s="16" t="str">
        <f t="shared" si="181"/>
        <v>이단비</v>
      </c>
      <c r="H704" s="16" t="str">
        <f t="shared" si="182"/>
        <v>목록(Manifest)</v>
      </c>
      <c r="I704" s="16">
        <f t="shared" si="183"/>
        <v>69.94</v>
      </c>
      <c r="J704" s="16">
        <f t="shared" si="184"/>
        <v>1</v>
      </c>
      <c r="K704" s="43">
        <f t="shared" si="185"/>
        <v>1</v>
      </c>
      <c r="L704" s="43">
        <f t="shared" si="186"/>
        <v>0.7</v>
      </c>
      <c r="M704" s="43">
        <f t="shared" si="187"/>
        <v>1</v>
      </c>
      <c r="N704" s="43">
        <f t="shared" si="188"/>
        <v>1</v>
      </c>
      <c r="O704" s="23" t="str">
        <f t="shared" si="189"/>
        <v>PFR027987351</v>
      </c>
      <c r="P704" s="51">
        <f>VLOOKUP(C704,MAPPING!$B$24:$G$27,2,0)+(N704-0.5)/0.5*VLOOKUP(C704,MAPPING!$B$24:$G$27,4,0)</f>
        <v>0</v>
      </c>
      <c r="Q704" s="72">
        <f>VLOOKUP(C704,MAPPING!$B$24:$G$27,6,0)</f>
        <v>3350</v>
      </c>
      <c r="R704" s="105">
        <f>Q704*VLOOKUP(C704,MAPPING!$B$24:$H$27,7,0)</f>
        <v>3350</v>
      </c>
      <c r="S704" s="29">
        <f>VLOOKUP(H704,MAPPING!$B$3:$D$12,3,0)</f>
        <v>0</v>
      </c>
      <c r="T704" s="67">
        <f t="shared" si="175"/>
        <v>0</v>
      </c>
      <c r="U704" s="75">
        <v>0</v>
      </c>
      <c r="V704" s="29">
        <f>(J704*VLOOKUP(M704/J704,MAPPING!$B$15:$C$22,2,10))</f>
        <v>0</v>
      </c>
      <c r="W704" s="100">
        <v>0</v>
      </c>
      <c r="X704" s="68">
        <f>IFERROR(IF($M704&lt;6.000001,0,VLOOKUP($M704,할증료!$B:$C,2,1)),0)</f>
        <v>0</v>
      </c>
      <c r="Y704" s="67">
        <v>0</v>
      </c>
      <c r="Z704" s="29">
        <f t="shared" si="190"/>
        <v>3350</v>
      </c>
      <c r="AB704" s="1" t="s">
        <v>3878</v>
      </c>
      <c r="AC704" s="1" t="s">
        <v>142</v>
      </c>
      <c r="AD704" s="1" t="s">
        <v>3879</v>
      </c>
      <c r="AE704" s="1" t="s">
        <v>3942</v>
      </c>
      <c r="AF704" s="1" t="s">
        <v>3943</v>
      </c>
      <c r="AG704" s="1" t="s">
        <v>3944</v>
      </c>
      <c r="AH704" s="1">
        <v>12178</v>
      </c>
      <c r="AI704" s="1" t="s">
        <v>47</v>
      </c>
      <c r="AJ704" s="20">
        <v>1</v>
      </c>
      <c r="AK704" s="21">
        <v>1</v>
      </c>
      <c r="AL704" s="21">
        <v>0.7</v>
      </c>
      <c r="AM704" s="21">
        <v>1</v>
      </c>
      <c r="AN704" s="1" t="s">
        <v>48</v>
      </c>
      <c r="AO704" s="21">
        <v>69.94</v>
      </c>
      <c r="AP704" s="1" t="s">
        <v>49</v>
      </c>
      <c r="AQ704" s="1" t="s">
        <v>49</v>
      </c>
      <c r="AR704" s="1" t="s">
        <v>49</v>
      </c>
      <c r="AS704" s="1" t="s">
        <v>49</v>
      </c>
      <c r="AT704" s="1" t="s">
        <v>49</v>
      </c>
      <c r="AU704" s="1" t="s">
        <v>143</v>
      </c>
      <c r="AV704" s="1" t="s">
        <v>144</v>
      </c>
      <c r="AW704" s="1" t="s">
        <v>2031</v>
      </c>
      <c r="AX704" s="1" t="s">
        <v>47</v>
      </c>
      <c r="AY704" s="1" t="s">
        <v>50</v>
      </c>
      <c r="AZ704" s="1" t="s">
        <v>3945</v>
      </c>
      <c r="BA704" s="1" t="s">
        <v>3946</v>
      </c>
      <c r="BB704" s="1" t="s">
        <v>3946</v>
      </c>
      <c r="BC704" s="1" t="s">
        <v>145</v>
      </c>
      <c r="BD704" s="1" t="s">
        <v>47</v>
      </c>
      <c r="BE704" s="1" t="s">
        <v>146</v>
      </c>
      <c r="BF704" s="1" t="s">
        <v>52</v>
      </c>
      <c r="BG704" s="1" t="s">
        <v>53</v>
      </c>
      <c r="BH704" s="1" t="s">
        <v>47</v>
      </c>
      <c r="BI704" s="1" t="s">
        <v>159</v>
      </c>
    </row>
    <row r="705" spans="2:61" x14ac:dyDescent="0.25">
      <c r="B705" s="16">
        <f t="shared" si="176"/>
        <v>701</v>
      </c>
      <c r="C705" s="16" t="str">
        <f t="shared" si="177"/>
        <v>CDG</v>
      </c>
      <c r="D705" s="16" t="str">
        <f t="shared" si="178"/>
        <v>2025-08-28</v>
      </c>
      <c r="E705" s="16" t="str">
        <f t="shared" si="179"/>
        <v>18042697196</v>
      </c>
      <c r="F705" s="16" t="str">
        <f t="shared" si="180"/>
        <v>PFR027987349</v>
      </c>
      <c r="G705" s="16" t="str">
        <f t="shared" si="181"/>
        <v>양희수</v>
      </c>
      <c r="H705" s="16" t="str">
        <f t="shared" si="182"/>
        <v>목록(Manifest)</v>
      </c>
      <c r="I705" s="16">
        <f t="shared" si="183"/>
        <v>92.09</v>
      </c>
      <c r="J705" s="16">
        <f t="shared" si="184"/>
        <v>1</v>
      </c>
      <c r="K705" s="43">
        <f t="shared" si="185"/>
        <v>0.5</v>
      </c>
      <c r="L705" s="43">
        <f t="shared" si="186"/>
        <v>0.7</v>
      </c>
      <c r="M705" s="43">
        <f t="shared" si="187"/>
        <v>0.7</v>
      </c>
      <c r="N705" s="43">
        <f t="shared" si="188"/>
        <v>1</v>
      </c>
      <c r="O705" s="23" t="str">
        <f t="shared" si="189"/>
        <v>PFR027987349</v>
      </c>
      <c r="P705" s="51">
        <f>VLOOKUP(C705,MAPPING!$B$24:$G$27,2,0)+(N705-0.5)/0.5*VLOOKUP(C705,MAPPING!$B$24:$G$27,4,0)</f>
        <v>0</v>
      </c>
      <c r="Q705" s="72">
        <f>VLOOKUP(C705,MAPPING!$B$24:$G$27,6,0)</f>
        <v>3350</v>
      </c>
      <c r="R705" s="105">
        <f>Q705*VLOOKUP(C705,MAPPING!$B$24:$H$27,7,0)</f>
        <v>3350</v>
      </c>
      <c r="S705" s="29">
        <f>VLOOKUP(H705,MAPPING!$B$3:$D$12,3,0)</f>
        <v>0</v>
      </c>
      <c r="T705" s="67">
        <f t="shared" si="175"/>
        <v>0</v>
      </c>
      <c r="U705" s="75">
        <v>0</v>
      </c>
      <c r="V705" s="29">
        <f>(J705*VLOOKUP(M705/J705,MAPPING!$B$15:$C$22,2,10))</f>
        <v>0</v>
      </c>
      <c r="W705" s="100">
        <v>0</v>
      </c>
      <c r="X705" s="68">
        <f>IFERROR(IF($M705&lt;6.000001,0,VLOOKUP($M705,할증료!$B:$C,2,1)),0)</f>
        <v>0</v>
      </c>
      <c r="Y705" s="67">
        <v>0</v>
      </c>
      <c r="Z705" s="29">
        <f t="shared" si="190"/>
        <v>3350</v>
      </c>
      <c r="AB705" s="1" t="s">
        <v>3878</v>
      </c>
      <c r="AC705" s="1" t="s">
        <v>142</v>
      </c>
      <c r="AD705" s="1" t="s">
        <v>3879</v>
      </c>
      <c r="AE705" s="1" t="s">
        <v>3947</v>
      </c>
      <c r="AF705" s="1" t="s">
        <v>3948</v>
      </c>
      <c r="AG705" s="1" t="s">
        <v>3949</v>
      </c>
      <c r="AH705" s="1">
        <v>2477</v>
      </c>
      <c r="AI705" s="1" t="s">
        <v>47</v>
      </c>
      <c r="AJ705" s="20">
        <v>1</v>
      </c>
      <c r="AK705" s="21">
        <v>0.5</v>
      </c>
      <c r="AL705" s="21">
        <v>0.7</v>
      </c>
      <c r="AM705" s="21">
        <v>0.7</v>
      </c>
      <c r="AN705" s="1" t="s">
        <v>48</v>
      </c>
      <c r="AO705" s="21">
        <v>92.09</v>
      </c>
      <c r="AP705" s="1" t="s">
        <v>49</v>
      </c>
      <c r="AQ705" s="1" t="s">
        <v>49</v>
      </c>
      <c r="AR705" s="1" t="s">
        <v>49</v>
      </c>
      <c r="AS705" s="1" t="s">
        <v>49</v>
      </c>
      <c r="AT705" s="1" t="s">
        <v>47</v>
      </c>
      <c r="AU705" s="1" t="s">
        <v>143</v>
      </c>
      <c r="AV705" s="1" t="s">
        <v>144</v>
      </c>
      <c r="AW705" s="1" t="s">
        <v>3950</v>
      </c>
      <c r="AX705" s="1" t="s">
        <v>47</v>
      </c>
      <c r="AY705" s="1" t="s">
        <v>50</v>
      </c>
      <c r="AZ705" s="1" t="s">
        <v>3951</v>
      </c>
      <c r="BA705" s="1" t="s">
        <v>3952</v>
      </c>
      <c r="BB705" s="1" t="s">
        <v>3952</v>
      </c>
      <c r="BC705" s="1" t="s">
        <v>145</v>
      </c>
      <c r="BD705" s="1" t="s">
        <v>47</v>
      </c>
      <c r="BE705" s="1" t="s">
        <v>146</v>
      </c>
      <c r="BF705" s="1" t="s">
        <v>52</v>
      </c>
      <c r="BG705" s="1" t="s">
        <v>53</v>
      </c>
      <c r="BH705" s="1" t="s">
        <v>47</v>
      </c>
      <c r="BI705" s="1" t="s">
        <v>159</v>
      </c>
    </row>
    <row r="706" spans="2:61" x14ac:dyDescent="0.25">
      <c r="B706" s="16">
        <f t="shared" si="176"/>
        <v>702</v>
      </c>
      <c r="C706" s="16" t="str">
        <f t="shared" si="177"/>
        <v>CDG</v>
      </c>
      <c r="D706" s="16" t="str">
        <f t="shared" si="178"/>
        <v>2025-08-28</v>
      </c>
      <c r="E706" s="16" t="str">
        <f t="shared" si="179"/>
        <v>18042697196</v>
      </c>
      <c r="F706" s="16" t="str">
        <f t="shared" si="180"/>
        <v>PFR027987347</v>
      </c>
      <c r="G706" s="16" t="str">
        <f t="shared" si="181"/>
        <v>김지오</v>
      </c>
      <c r="H706" s="16" t="str">
        <f t="shared" si="182"/>
        <v>목록(Manifest)</v>
      </c>
      <c r="I706" s="16">
        <f t="shared" si="183"/>
        <v>52.46</v>
      </c>
      <c r="J706" s="16">
        <f t="shared" si="184"/>
        <v>1</v>
      </c>
      <c r="K706" s="43">
        <f t="shared" si="185"/>
        <v>0.5</v>
      </c>
      <c r="L706" s="43">
        <f t="shared" si="186"/>
        <v>0.3</v>
      </c>
      <c r="M706" s="43">
        <f t="shared" si="187"/>
        <v>0.5</v>
      </c>
      <c r="N706" s="43">
        <f t="shared" si="188"/>
        <v>0.5</v>
      </c>
      <c r="O706" s="23" t="str">
        <f t="shared" si="189"/>
        <v>PFR027987347</v>
      </c>
      <c r="P706" s="51">
        <f>VLOOKUP(C706,MAPPING!$B$24:$G$27,2,0)+(N706-0.5)/0.5*VLOOKUP(C706,MAPPING!$B$24:$G$27,4,0)</f>
        <v>0</v>
      </c>
      <c r="Q706" s="72">
        <f>VLOOKUP(C706,MAPPING!$B$24:$G$27,6,0)</f>
        <v>3350</v>
      </c>
      <c r="R706" s="105">
        <f>Q706*VLOOKUP(C706,MAPPING!$B$24:$H$27,7,0)</f>
        <v>3350</v>
      </c>
      <c r="S706" s="29">
        <f>VLOOKUP(H706,MAPPING!$B$3:$D$12,3,0)</f>
        <v>0</v>
      </c>
      <c r="T706" s="67">
        <f t="shared" si="175"/>
        <v>0</v>
      </c>
      <c r="U706" s="75">
        <v>0</v>
      </c>
      <c r="V706" s="29">
        <f>(J706*VLOOKUP(M706/J706,MAPPING!$B$15:$C$22,2,10))</f>
        <v>0</v>
      </c>
      <c r="W706" s="100">
        <v>0</v>
      </c>
      <c r="X706" s="68">
        <f>IFERROR(IF($M706&lt;6.000001,0,VLOOKUP($M706,할증료!$B:$C,2,1)),0)</f>
        <v>0</v>
      </c>
      <c r="Y706" s="67">
        <v>0</v>
      </c>
      <c r="Z706" s="29">
        <f t="shared" si="190"/>
        <v>3350</v>
      </c>
      <c r="AB706" s="1" t="s">
        <v>3878</v>
      </c>
      <c r="AC706" s="1" t="s">
        <v>142</v>
      </c>
      <c r="AD706" s="1" t="s">
        <v>3879</v>
      </c>
      <c r="AE706" s="1" t="s">
        <v>3953</v>
      </c>
      <c r="AF706" s="1" t="s">
        <v>3954</v>
      </c>
      <c r="AG706" s="1" t="s">
        <v>3955</v>
      </c>
      <c r="AH706" s="1">
        <v>5274</v>
      </c>
      <c r="AI706" s="1" t="s">
        <v>47</v>
      </c>
      <c r="AJ706" s="20">
        <v>1</v>
      </c>
      <c r="AK706" s="21">
        <v>0.5</v>
      </c>
      <c r="AL706" s="21">
        <v>0.3</v>
      </c>
      <c r="AM706" s="21">
        <v>0.5</v>
      </c>
      <c r="AN706" s="1" t="s">
        <v>48</v>
      </c>
      <c r="AO706" s="21">
        <v>52.46</v>
      </c>
      <c r="AP706" s="1" t="s">
        <v>49</v>
      </c>
      <c r="AQ706" s="1" t="s">
        <v>49</v>
      </c>
      <c r="AR706" s="1" t="s">
        <v>49</v>
      </c>
      <c r="AS706" s="1" t="s">
        <v>49</v>
      </c>
      <c r="AT706" s="1" t="s">
        <v>47</v>
      </c>
      <c r="AU706" s="1" t="s">
        <v>143</v>
      </c>
      <c r="AV706" s="1" t="s">
        <v>144</v>
      </c>
      <c r="AW706" s="1" t="s">
        <v>3956</v>
      </c>
      <c r="AX706" s="1" t="s">
        <v>47</v>
      </c>
      <c r="AY706" s="1" t="s">
        <v>50</v>
      </c>
      <c r="AZ706" s="1" t="s">
        <v>3957</v>
      </c>
      <c r="BA706" s="1" t="s">
        <v>3958</v>
      </c>
      <c r="BB706" s="1" t="s">
        <v>3958</v>
      </c>
      <c r="BC706" s="1" t="s">
        <v>145</v>
      </c>
      <c r="BD706" s="1" t="s">
        <v>47</v>
      </c>
      <c r="BE706" s="1" t="s">
        <v>146</v>
      </c>
      <c r="BF706" s="1" t="s">
        <v>52</v>
      </c>
      <c r="BG706" s="1" t="s">
        <v>53</v>
      </c>
      <c r="BH706" s="1" t="s">
        <v>47</v>
      </c>
      <c r="BI706" s="1" t="s">
        <v>159</v>
      </c>
    </row>
    <row r="707" spans="2:61" x14ac:dyDescent="0.25">
      <c r="B707" s="16">
        <f t="shared" si="176"/>
        <v>703</v>
      </c>
      <c r="C707" s="16" t="str">
        <f t="shared" si="177"/>
        <v>CDG</v>
      </c>
      <c r="D707" s="16" t="str">
        <f t="shared" si="178"/>
        <v>2025-08-28</v>
      </c>
      <c r="E707" s="16" t="str">
        <f t="shared" si="179"/>
        <v>18042697196</v>
      </c>
      <c r="F707" s="16" t="str">
        <f t="shared" si="180"/>
        <v>PFR027987341</v>
      </c>
      <c r="G707" s="16" t="str">
        <f t="shared" si="181"/>
        <v>강지윤</v>
      </c>
      <c r="H707" s="16" t="str">
        <f t="shared" si="182"/>
        <v>목록(Manifest)</v>
      </c>
      <c r="I707" s="16">
        <f t="shared" si="183"/>
        <v>73.58</v>
      </c>
      <c r="J707" s="16">
        <f t="shared" si="184"/>
        <v>1</v>
      </c>
      <c r="K707" s="43">
        <f t="shared" si="185"/>
        <v>1</v>
      </c>
      <c r="L707" s="43">
        <f t="shared" si="186"/>
        <v>0.7</v>
      </c>
      <c r="M707" s="43">
        <f t="shared" si="187"/>
        <v>1</v>
      </c>
      <c r="N707" s="43">
        <f t="shared" si="188"/>
        <v>1</v>
      </c>
      <c r="O707" s="23" t="str">
        <f t="shared" si="189"/>
        <v>PFR027987341</v>
      </c>
      <c r="P707" s="51">
        <f>VLOOKUP(C707,MAPPING!$B$24:$G$27,2,0)+(N707-0.5)/0.5*VLOOKUP(C707,MAPPING!$B$24:$G$27,4,0)</f>
        <v>0</v>
      </c>
      <c r="Q707" s="72">
        <f>VLOOKUP(C707,MAPPING!$B$24:$G$27,6,0)</f>
        <v>3350</v>
      </c>
      <c r="R707" s="105">
        <f>Q707*VLOOKUP(C707,MAPPING!$B$24:$H$27,7,0)</f>
        <v>3350</v>
      </c>
      <c r="S707" s="29">
        <f>VLOOKUP(H707,MAPPING!$B$3:$D$12,3,0)</f>
        <v>0</v>
      </c>
      <c r="T707" s="67">
        <f t="shared" si="175"/>
        <v>0</v>
      </c>
      <c r="U707" s="75">
        <v>0</v>
      </c>
      <c r="V707" s="29">
        <f>(J707*VLOOKUP(M707/J707,MAPPING!$B$15:$C$22,2,10))</f>
        <v>0</v>
      </c>
      <c r="W707" s="100">
        <v>0</v>
      </c>
      <c r="X707" s="68">
        <f>IFERROR(IF($M707&lt;6.000001,0,VLOOKUP($M707,할증료!$B:$C,2,1)),0)</f>
        <v>0</v>
      </c>
      <c r="Y707" s="67">
        <v>0</v>
      </c>
      <c r="Z707" s="29">
        <f t="shared" si="190"/>
        <v>3350</v>
      </c>
      <c r="AB707" s="1" t="s">
        <v>3878</v>
      </c>
      <c r="AC707" s="1" t="s">
        <v>142</v>
      </c>
      <c r="AD707" s="1" t="s">
        <v>3879</v>
      </c>
      <c r="AE707" s="1" t="s">
        <v>3959</v>
      </c>
      <c r="AF707" s="1" t="s">
        <v>2957</v>
      </c>
      <c r="AG707" s="1" t="s">
        <v>3960</v>
      </c>
      <c r="AH707" s="1">
        <v>38090</v>
      </c>
      <c r="AI707" s="1" t="s">
        <v>47</v>
      </c>
      <c r="AJ707" s="20">
        <v>1</v>
      </c>
      <c r="AK707" s="21">
        <v>1</v>
      </c>
      <c r="AL707" s="21">
        <v>0.7</v>
      </c>
      <c r="AM707" s="21">
        <v>1</v>
      </c>
      <c r="AN707" s="1" t="s">
        <v>48</v>
      </c>
      <c r="AO707" s="21">
        <v>73.58</v>
      </c>
      <c r="AP707" s="1" t="s">
        <v>49</v>
      </c>
      <c r="AQ707" s="1" t="s">
        <v>49</v>
      </c>
      <c r="AR707" s="1" t="s">
        <v>49</v>
      </c>
      <c r="AS707" s="1" t="s">
        <v>49</v>
      </c>
      <c r="AT707" s="1" t="s">
        <v>47</v>
      </c>
      <c r="AU707" s="1" t="s">
        <v>143</v>
      </c>
      <c r="AV707" s="1" t="s">
        <v>144</v>
      </c>
      <c r="AW707" s="1" t="s">
        <v>3961</v>
      </c>
      <c r="AX707" s="1" t="s">
        <v>47</v>
      </c>
      <c r="AY707" s="1" t="s">
        <v>50</v>
      </c>
      <c r="AZ707" s="1" t="s">
        <v>3962</v>
      </c>
      <c r="BA707" s="1" t="s">
        <v>3963</v>
      </c>
      <c r="BB707" s="1" t="s">
        <v>3963</v>
      </c>
      <c r="BC707" s="1" t="s">
        <v>145</v>
      </c>
      <c r="BD707" s="1" t="s">
        <v>47</v>
      </c>
      <c r="BE707" s="1" t="s">
        <v>146</v>
      </c>
      <c r="BF707" s="1" t="s">
        <v>52</v>
      </c>
      <c r="BG707" s="1" t="s">
        <v>53</v>
      </c>
      <c r="BH707" s="1" t="s">
        <v>47</v>
      </c>
      <c r="BI707" s="1" t="s">
        <v>159</v>
      </c>
    </row>
    <row r="708" spans="2:61" x14ac:dyDescent="0.25">
      <c r="B708" s="16">
        <f t="shared" si="176"/>
        <v>704</v>
      </c>
      <c r="C708" s="16" t="str">
        <f t="shared" si="177"/>
        <v>CDG</v>
      </c>
      <c r="D708" s="16" t="str">
        <f t="shared" si="178"/>
        <v>2025-08-28</v>
      </c>
      <c r="E708" s="16" t="str">
        <f t="shared" si="179"/>
        <v>18042697196</v>
      </c>
      <c r="F708" s="16" t="str">
        <f t="shared" si="180"/>
        <v>PFR027987340</v>
      </c>
      <c r="G708" s="16" t="str">
        <f t="shared" si="181"/>
        <v>이아름</v>
      </c>
      <c r="H708" s="16" t="str">
        <f t="shared" si="182"/>
        <v>목록(Manifest)</v>
      </c>
      <c r="I708" s="16">
        <f t="shared" si="183"/>
        <v>73.58</v>
      </c>
      <c r="J708" s="16">
        <f t="shared" si="184"/>
        <v>1</v>
      </c>
      <c r="K708" s="43">
        <f t="shared" si="185"/>
        <v>1</v>
      </c>
      <c r="L708" s="43">
        <f t="shared" si="186"/>
        <v>0.7</v>
      </c>
      <c r="M708" s="43">
        <f t="shared" si="187"/>
        <v>1</v>
      </c>
      <c r="N708" s="43">
        <f t="shared" si="188"/>
        <v>1</v>
      </c>
      <c r="O708" s="23" t="str">
        <f t="shared" si="189"/>
        <v>PFR027987340</v>
      </c>
      <c r="P708" s="51">
        <f>VLOOKUP(C708,MAPPING!$B$24:$G$27,2,0)+(N708-0.5)/0.5*VLOOKUP(C708,MAPPING!$B$24:$G$27,4,0)</f>
        <v>0</v>
      </c>
      <c r="Q708" s="72">
        <f>VLOOKUP(C708,MAPPING!$B$24:$G$27,6,0)</f>
        <v>3350</v>
      </c>
      <c r="R708" s="105">
        <f>Q708*VLOOKUP(C708,MAPPING!$B$24:$H$27,7,0)</f>
        <v>3350</v>
      </c>
      <c r="S708" s="29">
        <f>VLOOKUP(H708,MAPPING!$B$3:$D$12,3,0)</f>
        <v>0</v>
      </c>
      <c r="T708" s="67">
        <f t="shared" si="175"/>
        <v>0</v>
      </c>
      <c r="U708" s="75">
        <v>0</v>
      </c>
      <c r="V708" s="29">
        <f>(J708*VLOOKUP(M708/J708,MAPPING!$B$15:$C$22,2,10))</f>
        <v>0</v>
      </c>
      <c r="W708" s="100">
        <v>0</v>
      </c>
      <c r="X708" s="68">
        <f>IFERROR(IF($M708&lt;6.000001,0,VLOOKUP($M708,할증료!$B:$C,2,1)),0)</f>
        <v>0</v>
      </c>
      <c r="Y708" s="67">
        <v>0</v>
      </c>
      <c r="Z708" s="29">
        <f t="shared" si="190"/>
        <v>3350</v>
      </c>
      <c r="AB708" s="1" t="s">
        <v>3878</v>
      </c>
      <c r="AC708" s="1" t="s">
        <v>142</v>
      </c>
      <c r="AD708" s="1" t="s">
        <v>3879</v>
      </c>
      <c r="AE708" s="1" t="s">
        <v>3964</v>
      </c>
      <c r="AF708" s="1" t="s">
        <v>3965</v>
      </c>
      <c r="AG708" s="1" t="s">
        <v>3966</v>
      </c>
      <c r="AH708" s="1">
        <v>12912</v>
      </c>
      <c r="AI708" s="1" t="s">
        <v>47</v>
      </c>
      <c r="AJ708" s="20">
        <v>1</v>
      </c>
      <c r="AK708" s="21">
        <v>1</v>
      </c>
      <c r="AL708" s="21">
        <v>0.7</v>
      </c>
      <c r="AM708" s="21">
        <v>1</v>
      </c>
      <c r="AN708" s="1" t="s">
        <v>48</v>
      </c>
      <c r="AO708" s="21">
        <v>73.58</v>
      </c>
      <c r="AP708" s="1" t="s">
        <v>49</v>
      </c>
      <c r="AQ708" s="1" t="s">
        <v>49</v>
      </c>
      <c r="AR708" s="1" t="s">
        <v>49</v>
      </c>
      <c r="AS708" s="1" t="s">
        <v>49</v>
      </c>
      <c r="AT708" s="1" t="s">
        <v>49</v>
      </c>
      <c r="AU708" s="1" t="s">
        <v>143</v>
      </c>
      <c r="AV708" s="1" t="s">
        <v>144</v>
      </c>
      <c r="AW708" s="1" t="s">
        <v>3961</v>
      </c>
      <c r="AX708" s="1" t="s">
        <v>47</v>
      </c>
      <c r="AY708" s="1" t="s">
        <v>50</v>
      </c>
      <c r="AZ708" s="1" t="s">
        <v>3967</v>
      </c>
      <c r="BA708" s="1" t="s">
        <v>3968</v>
      </c>
      <c r="BB708" s="1" t="s">
        <v>3968</v>
      </c>
      <c r="BC708" s="1" t="s">
        <v>145</v>
      </c>
      <c r="BD708" s="1" t="s">
        <v>47</v>
      </c>
      <c r="BE708" s="1" t="s">
        <v>146</v>
      </c>
      <c r="BF708" s="1" t="s">
        <v>52</v>
      </c>
      <c r="BG708" s="1" t="s">
        <v>53</v>
      </c>
      <c r="BH708" s="1" t="s">
        <v>47</v>
      </c>
      <c r="BI708" s="1" t="s">
        <v>159</v>
      </c>
    </row>
    <row r="709" spans="2:61" x14ac:dyDescent="0.25">
      <c r="B709" s="16">
        <f t="shared" si="176"/>
        <v>705</v>
      </c>
      <c r="C709" s="16" t="str">
        <f t="shared" si="177"/>
        <v>CDG</v>
      </c>
      <c r="D709" s="16" t="str">
        <f t="shared" si="178"/>
        <v>2025-08-28</v>
      </c>
      <c r="E709" s="16" t="str">
        <f t="shared" si="179"/>
        <v>18042697196</v>
      </c>
      <c r="F709" s="16" t="str">
        <f t="shared" si="180"/>
        <v>PFR027987335</v>
      </c>
      <c r="G709" s="16" t="str">
        <f t="shared" si="181"/>
        <v>박지민</v>
      </c>
      <c r="H709" s="16" t="str">
        <f t="shared" si="182"/>
        <v>목록(Manifest)</v>
      </c>
      <c r="I709" s="16">
        <f t="shared" si="183"/>
        <v>73.58</v>
      </c>
      <c r="J709" s="16">
        <f t="shared" si="184"/>
        <v>1</v>
      </c>
      <c r="K709" s="43">
        <f t="shared" si="185"/>
        <v>1</v>
      </c>
      <c r="L709" s="43">
        <f t="shared" si="186"/>
        <v>0.7</v>
      </c>
      <c r="M709" s="43">
        <f t="shared" si="187"/>
        <v>1</v>
      </c>
      <c r="N709" s="43">
        <f t="shared" si="188"/>
        <v>1</v>
      </c>
      <c r="O709" s="23" t="str">
        <f t="shared" si="189"/>
        <v>PFR027987335</v>
      </c>
      <c r="P709" s="51">
        <f>VLOOKUP(C709,MAPPING!$B$24:$G$27,2,0)+(N709-0.5)/0.5*VLOOKUP(C709,MAPPING!$B$24:$G$27,4,0)</f>
        <v>0</v>
      </c>
      <c r="Q709" s="72">
        <f>VLOOKUP(C709,MAPPING!$B$24:$G$27,6,0)</f>
        <v>3350</v>
      </c>
      <c r="R709" s="105">
        <f>Q709*VLOOKUP(C709,MAPPING!$B$24:$H$27,7,0)</f>
        <v>3350</v>
      </c>
      <c r="S709" s="29">
        <f>VLOOKUP(H709,MAPPING!$B$3:$D$12,3,0)</f>
        <v>0</v>
      </c>
      <c r="T709" s="67">
        <f t="shared" ref="T709:T772" si="191">2500*(J709-1)</f>
        <v>0</v>
      </c>
      <c r="U709" s="75">
        <v>0</v>
      </c>
      <c r="V709" s="29">
        <f>(J709*VLOOKUP(M709/J709,MAPPING!$B$15:$C$22,2,10))</f>
        <v>0</v>
      </c>
      <c r="W709" s="100">
        <v>0</v>
      </c>
      <c r="X709" s="68">
        <f>IFERROR(IF($M709&lt;6.000001,0,VLOOKUP($M709,할증료!$B:$C,2,1)),0)</f>
        <v>0</v>
      </c>
      <c r="Y709" s="67">
        <v>0</v>
      </c>
      <c r="Z709" s="29">
        <f t="shared" si="190"/>
        <v>3350</v>
      </c>
      <c r="AB709" s="1" t="s">
        <v>3878</v>
      </c>
      <c r="AC709" s="1" t="s">
        <v>142</v>
      </c>
      <c r="AD709" s="1" t="s">
        <v>3879</v>
      </c>
      <c r="AE709" s="1" t="s">
        <v>3969</v>
      </c>
      <c r="AF709" s="1" t="s">
        <v>3970</v>
      </c>
      <c r="AG709" s="1" t="s">
        <v>3971</v>
      </c>
      <c r="AH709" s="1">
        <v>41918</v>
      </c>
      <c r="AI709" s="1" t="s">
        <v>47</v>
      </c>
      <c r="AJ709" s="20">
        <v>1</v>
      </c>
      <c r="AK709" s="21">
        <v>1</v>
      </c>
      <c r="AL709" s="21">
        <v>0.7</v>
      </c>
      <c r="AM709" s="21">
        <v>1</v>
      </c>
      <c r="AN709" s="1" t="s">
        <v>48</v>
      </c>
      <c r="AO709" s="21">
        <v>73.58</v>
      </c>
      <c r="AP709" s="1" t="s">
        <v>49</v>
      </c>
      <c r="AQ709" s="1" t="s">
        <v>49</v>
      </c>
      <c r="AR709" s="1" t="s">
        <v>49</v>
      </c>
      <c r="AS709" s="1" t="s">
        <v>49</v>
      </c>
      <c r="AT709" s="1" t="s">
        <v>49</v>
      </c>
      <c r="AU709" s="1" t="s">
        <v>143</v>
      </c>
      <c r="AV709" s="1" t="s">
        <v>144</v>
      </c>
      <c r="AW709" s="1" t="s">
        <v>2031</v>
      </c>
      <c r="AX709" s="1" t="s">
        <v>47</v>
      </c>
      <c r="AY709" s="1" t="s">
        <v>50</v>
      </c>
      <c r="AZ709" s="1" t="s">
        <v>3972</v>
      </c>
      <c r="BA709" s="1" t="s">
        <v>3973</v>
      </c>
      <c r="BB709" s="1" t="s">
        <v>3973</v>
      </c>
      <c r="BC709" s="1" t="s">
        <v>145</v>
      </c>
      <c r="BD709" s="1" t="s">
        <v>47</v>
      </c>
      <c r="BE709" s="1" t="s">
        <v>146</v>
      </c>
      <c r="BF709" s="1" t="s">
        <v>52</v>
      </c>
      <c r="BG709" s="1" t="s">
        <v>53</v>
      </c>
      <c r="BH709" s="1" t="s">
        <v>47</v>
      </c>
      <c r="BI709" s="1" t="s">
        <v>159</v>
      </c>
    </row>
    <row r="710" spans="2:61" x14ac:dyDescent="0.25">
      <c r="B710" s="16">
        <f t="shared" ref="B710:B773" si="192">B709+1</f>
        <v>706</v>
      </c>
      <c r="C710" s="16" t="str">
        <f t="shared" ref="C710:C773" si="193">AC710</f>
        <v>CDG</v>
      </c>
      <c r="D710" s="16" t="str">
        <f t="shared" ref="D710:D773" si="194">AB710</f>
        <v>2025-08-28</v>
      </c>
      <c r="E710" s="16" t="str">
        <f t="shared" ref="E710:E773" si="195">AD710</f>
        <v>18042697196</v>
      </c>
      <c r="F710" s="16" t="str">
        <f t="shared" ref="F710:F773" si="196">AE710</f>
        <v>PFR027987334</v>
      </c>
      <c r="G710" s="16" t="str">
        <f t="shared" ref="G710:G773" si="197">AF710</f>
        <v>김유진</v>
      </c>
      <c r="H710" s="16" t="str">
        <f t="shared" ref="H710:H773" si="198">AN710</f>
        <v>목록(Manifest)</v>
      </c>
      <c r="I710" s="16">
        <f t="shared" ref="I710:I773" si="199">AO710</f>
        <v>115.4</v>
      </c>
      <c r="J710" s="16">
        <f t="shared" ref="J710:J773" si="200">AJ710</f>
        <v>1</v>
      </c>
      <c r="K710" s="43">
        <f t="shared" ref="K710:K773" si="201">AK710</f>
        <v>0.5</v>
      </c>
      <c r="L710" s="43">
        <f t="shared" ref="L710:L773" si="202">AL710</f>
        <v>0.4</v>
      </c>
      <c r="M710" s="43">
        <f t="shared" ref="M710:M773" si="203">AM710</f>
        <v>0.5</v>
      </c>
      <c r="N710" s="43">
        <f t="shared" ref="N710:N773" si="204">CEILING(M710,0.5)</f>
        <v>0.5</v>
      </c>
      <c r="O710" s="23" t="str">
        <f t="shared" ref="O710:O773" si="205">AE710</f>
        <v>PFR027987334</v>
      </c>
      <c r="P710" s="51">
        <f>VLOOKUP(C710,MAPPING!$B$24:$G$27,2,0)+(N710-0.5)/0.5*VLOOKUP(C710,MAPPING!$B$24:$G$27,4,0)</f>
        <v>0</v>
      </c>
      <c r="Q710" s="72">
        <f>VLOOKUP(C710,MAPPING!$B$24:$G$27,6,0)</f>
        <v>3350</v>
      </c>
      <c r="R710" s="105">
        <f>Q710*VLOOKUP(C710,MAPPING!$B$24:$H$27,7,0)</f>
        <v>3350</v>
      </c>
      <c r="S710" s="29">
        <f>VLOOKUP(H710,MAPPING!$B$3:$D$12,3,0)</f>
        <v>0</v>
      </c>
      <c r="T710" s="67">
        <f t="shared" si="191"/>
        <v>0</v>
      </c>
      <c r="U710" s="75">
        <v>0</v>
      </c>
      <c r="V710" s="29">
        <f>(J710*VLOOKUP(M710/J710,MAPPING!$B$15:$C$22,2,10))</f>
        <v>0</v>
      </c>
      <c r="W710" s="100">
        <v>0</v>
      </c>
      <c r="X710" s="68">
        <f>IFERROR(IF($M710&lt;6.000001,0,VLOOKUP($M710,할증료!$B:$C,2,1)),0)</f>
        <v>0</v>
      </c>
      <c r="Y710" s="67">
        <v>0</v>
      </c>
      <c r="Z710" s="29">
        <f t="shared" ref="Z710:Z773" si="206">SUM(R710:Y710)+P710</f>
        <v>3350</v>
      </c>
      <c r="AB710" s="1" t="s">
        <v>3878</v>
      </c>
      <c r="AC710" s="1" t="s">
        <v>142</v>
      </c>
      <c r="AD710" s="1" t="s">
        <v>3879</v>
      </c>
      <c r="AE710" s="1" t="s">
        <v>3974</v>
      </c>
      <c r="AF710" s="1" t="s">
        <v>2770</v>
      </c>
      <c r="AG710" s="1" t="s">
        <v>3975</v>
      </c>
      <c r="AH710" s="1">
        <v>39149</v>
      </c>
      <c r="AI710" s="1" t="s">
        <v>47</v>
      </c>
      <c r="AJ710" s="20">
        <v>1</v>
      </c>
      <c r="AK710" s="21">
        <v>0.5</v>
      </c>
      <c r="AL710" s="21">
        <v>0.4</v>
      </c>
      <c r="AM710" s="21">
        <v>0.5</v>
      </c>
      <c r="AN710" s="1" t="s">
        <v>48</v>
      </c>
      <c r="AO710" s="21">
        <v>115.4</v>
      </c>
      <c r="AP710" s="1" t="s">
        <v>49</v>
      </c>
      <c r="AQ710" s="1" t="s">
        <v>49</v>
      </c>
      <c r="AR710" s="1" t="s">
        <v>49</v>
      </c>
      <c r="AS710" s="1" t="s">
        <v>49</v>
      </c>
      <c r="AT710" s="1" t="s">
        <v>49</v>
      </c>
      <c r="AU710" s="1" t="s">
        <v>143</v>
      </c>
      <c r="AV710" s="1" t="s">
        <v>144</v>
      </c>
      <c r="AW710" s="1" t="s">
        <v>3976</v>
      </c>
      <c r="AX710" s="1" t="s">
        <v>47</v>
      </c>
      <c r="AY710" s="1" t="s">
        <v>50</v>
      </c>
      <c r="AZ710" s="1" t="s">
        <v>3977</v>
      </c>
      <c r="BA710" s="1" t="s">
        <v>3978</v>
      </c>
      <c r="BB710" s="1" t="s">
        <v>3978</v>
      </c>
      <c r="BC710" s="1" t="s">
        <v>145</v>
      </c>
      <c r="BD710" s="1" t="s">
        <v>47</v>
      </c>
      <c r="BE710" s="1" t="s">
        <v>146</v>
      </c>
      <c r="BF710" s="1" t="s">
        <v>52</v>
      </c>
      <c r="BG710" s="1" t="s">
        <v>53</v>
      </c>
      <c r="BH710" s="1" t="s">
        <v>47</v>
      </c>
      <c r="BI710" s="1" t="s">
        <v>159</v>
      </c>
    </row>
    <row r="711" spans="2:61" x14ac:dyDescent="0.25">
      <c r="B711" s="16">
        <f t="shared" si="192"/>
        <v>707</v>
      </c>
      <c r="C711" s="16" t="str">
        <f t="shared" si="193"/>
        <v>CDG</v>
      </c>
      <c r="D711" s="16" t="str">
        <f t="shared" si="194"/>
        <v>2025-08-28</v>
      </c>
      <c r="E711" s="16" t="str">
        <f t="shared" si="195"/>
        <v>18042697196</v>
      </c>
      <c r="F711" s="16" t="str">
        <f t="shared" si="196"/>
        <v>PFR027987331</v>
      </c>
      <c r="G711" s="16" t="str">
        <f t="shared" si="197"/>
        <v>차은주</v>
      </c>
      <c r="H711" s="16" t="str">
        <f t="shared" si="198"/>
        <v>간이(Simple)</v>
      </c>
      <c r="I711" s="16">
        <f t="shared" si="199"/>
        <v>219.13</v>
      </c>
      <c r="J711" s="16">
        <f t="shared" si="200"/>
        <v>1</v>
      </c>
      <c r="K711" s="43">
        <f t="shared" si="201"/>
        <v>8.5</v>
      </c>
      <c r="L711" s="43">
        <f t="shared" si="202"/>
        <v>21.7</v>
      </c>
      <c r="M711" s="43">
        <f t="shared" si="203"/>
        <v>22</v>
      </c>
      <c r="N711" s="43">
        <f t="shared" si="204"/>
        <v>22</v>
      </c>
      <c r="O711" s="23" t="str">
        <f t="shared" si="205"/>
        <v>PFR027987331</v>
      </c>
      <c r="P711" s="51">
        <f>VLOOKUP(C711,MAPPING!$B$24:$G$27,2,0)+(N711-0.5)/0.5*VLOOKUP(C711,MAPPING!$B$24:$G$27,4,0)</f>
        <v>0</v>
      </c>
      <c r="Q711" s="72">
        <f>VLOOKUP(C711,MAPPING!$B$24:$G$27,6,0)</f>
        <v>3350</v>
      </c>
      <c r="R711" s="105">
        <f>Q711*VLOOKUP(C711,MAPPING!$B$24:$H$27,7,0)</f>
        <v>3350</v>
      </c>
      <c r="S711" s="29">
        <f>VLOOKUP(H711,MAPPING!$B$3:$D$12,3,0)</f>
        <v>1100</v>
      </c>
      <c r="T711" s="67">
        <f t="shared" si="191"/>
        <v>0</v>
      </c>
      <c r="U711" s="75">
        <v>0</v>
      </c>
      <c r="V711" s="29">
        <f>(J711*VLOOKUP(M711/J711,MAPPING!$B$15:$C$22,2,10))</f>
        <v>11000</v>
      </c>
      <c r="W711" s="100">
        <v>0</v>
      </c>
      <c r="X711" s="68">
        <f>IFERROR(IF($M711&lt;6.000001,0,VLOOKUP($M711,할증료!$B:$C,2,1)),0)</f>
        <v>1700</v>
      </c>
      <c r="Y711" s="67">
        <v>0</v>
      </c>
      <c r="Z711" s="29">
        <f t="shared" si="206"/>
        <v>17150</v>
      </c>
      <c r="AB711" s="1" t="s">
        <v>3878</v>
      </c>
      <c r="AC711" s="1" t="s">
        <v>142</v>
      </c>
      <c r="AD711" s="1" t="s">
        <v>3879</v>
      </c>
      <c r="AE711" s="1" t="s">
        <v>3979</v>
      </c>
      <c r="AF711" s="1" t="s">
        <v>261</v>
      </c>
      <c r="AG711" s="1" t="s">
        <v>257</v>
      </c>
      <c r="AH711" s="1">
        <v>16805</v>
      </c>
      <c r="AI711" s="1" t="s">
        <v>47</v>
      </c>
      <c r="AJ711" s="20">
        <v>1</v>
      </c>
      <c r="AK711" s="21">
        <v>8.5</v>
      </c>
      <c r="AL711" s="21">
        <v>21.7</v>
      </c>
      <c r="AM711" s="21">
        <v>22</v>
      </c>
      <c r="AN711" s="1" t="s">
        <v>56</v>
      </c>
      <c r="AO711" s="21">
        <v>219.13</v>
      </c>
      <c r="AP711" s="1" t="s">
        <v>49</v>
      </c>
      <c r="AQ711" s="1" t="s">
        <v>49</v>
      </c>
      <c r="AR711" s="1" t="s">
        <v>49</v>
      </c>
      <c r="AS711" s="1" t="s">
        <v>49</v>
      </c>
      <c r="AT711" s="1" t="s">
        <v>49</v>
      </c>
      <c r="AU711" s="1" t="s">
        <v>143</v>
      </c>
      <c r="AV711" s="1" t="s">
        <v>144</v>
      </c>
      <c r="AW711" s="1" t="s">
        <v>215</v>
      </c>
      <c r="AX711" s="1" t="s">
        <v>47</v>
      </c>
      <c r="AY711" s="1" t="s">
        <v>50</v>
      </c>
      <c r="AZ711" s="1" t="s">
        <v>3980</v>
      </c>
      <c r="BA711" s="1" t="s">
        <v>3981</v>
      </c>
      <c r="BB711" s="1" t="s">
        <v>3981</v>
      </c>
      <c r="BC711" s="1" t="s">
        <v>145</v>
      </c>
      <c r="BD711" s="1" t="s">
        <v>47</v>
      </c>
      <c r="BE711" s="1" t="s">
        <v>146</v>
      </c>
      <c r="BF711" s="1" t="s">
        <v>52</v>
      </c>
      <c r="BG711" s="1" t="s">
        <v>53</v>
      </c>
      <c r="BH711" s="1" t="s">
        <v>47</v>
      </c>
      <c r="BI711" s="1" t="s">
        <v>159</v>
      </c>
    </row>
    <row r="712" spans="2:61" x14ac:dyDescent="0.25">
      <c r="B712" s="16">
        <f t="shared" si="192"/>
        <v>708</v>
      </c>
      <c r="C712" s="16" t="str">
        <f t="shared" si="193"/>
        <v>CDG</v>
      </c>
      <c r="D712" s="16" t="str">
        <f t="shared" si="194"/>
        <v>2025-08-28</v>
      </c>
      <c r="E712" s="16" t="str">
        <f t="shared" si="195"/>
        <v>18042697196</v>
      </c>
      <c r="F712" s="16" t="str">
        <f t="shared" si="196"/>
        <v>PFR027987328</v>
      </c>
      <c r="G712" s="16" t="str">
        <f t="shared" si="197"/>
        <v>PIAOHONGYI</v>
      </c>
      <c r="H712" s="16" t="str">
        <f t="shared" si="198"/>
        <v>목록(Manifest)</v>
      </c>
      <c r="I712" s="16">
        <f t="shared" si="199"/>
        <v>73.58</v>
      </c>
      <c r="J712" s="16">
        <f t="shared" si="200"/>
        <v>1</v>
      </c>
      <c r="K712" s="43">
        <f t="shared" si="201"/>
        <v>1</v>
      </c>
      <c r="L712" s="43">
        <f t="shared" si="202"/>
        <v>0.7</v>
      </c>
      <c r="M712" s="43">
        <f t="shared" si="203"/>
        <v>1</v>
      </c>
      <c r="N712" s="43">
        <f t="shared" si="204"/>
        <v>1</v>
      </c>
      <c r="O712" s="23" t="str">
        <f t="shared" si="205"/>
        <v>PFR027987328</v>
      </c>
      <c r="P712" s="51">
        <f>VLOOKUP(C712,MAPPING!$B$24:$G$27,2,0)+(N712-0.5)/0.5*VLOOKUP(C712,MAPPING!$B$24:$G$27,4,0)</f>
        <v>0</v>
      </c>
      <c r="Q712" s="72">
        <f>VLOOKUP(C712,MAPPING!$B$24:$G$27,6,0)</f>
        <v>3350</v>
      </c>
      <c r="R712" s="105">
        <f>Q712*VLOOKUP(C712,MAPPING!$B$24:$H$27,7,0)</f>
        <v>3350</v>
      </c>
      <c r="S712" s="29">
        <f>VLOOKUP(H712,MAPPING!$B$3:$D$12,3,0)</f>
        <v>0</v>
      </c>
      <c r="T712" s="67">
        <f t="shared" si="191"/>
        <v>0</v>
      </c>
      <c r="U712" s="75">
        <v>0</v>
      </c>
      <c r="V712" s="29">
        <f>(J712*VLOOKUP(M712/J712,MAPPING!$B$15:$C$22,2,10))</f>
        <v>0</v>
      </c>
      <c r="W712" s="100">
        <v>0</v>
      </c>
      <c r="X712" s="68">
        <f>IFERROR(IF($M712&lt;6.000001,0,VLOOKUP($M712,할증료!$B:$C,2,1)),0)</f>
        <v>0</v>
      </c>
      <c r="Y712" s="67">
        <v>0</v>
      </c>
      <c r="Z712" s="29">
        <f t="shared" si="206"/>
        <v>3350</v>
      </c>
      <c r="AB712" s="1" t="s">
        <v>3878</v>
      </c>
      <c r="AC712" s="1" t="s">
        <v>142</v>
      </c>
      <c r="AD712" s="1" t="s">
        <v>3879</v>
      </c>
      <c r="AE712" s="1" t="s">
        <v>3982</v>
      </c>
      <c r="AF712" s="1" t="s">
        <v>3983</v>
      </c>
      <c r="AG712" s="1" t="s">
        <v>3984</v>
      </c>
      <c r="AH712" s="1">
        <v>8766</v>
      </c>
      <c r="AI712" s="1" t="s">
        <v>47</v>
      </c>
      <c r="AJ712" s="20">
        <v>1</v>
      </c>
      <c r="AK712" s="21">
        <v>1</v>
      </c>
      <c r="AL712" s="21">
        <v>0.7</v>
      </c>
      <c r="AM712" s="21">
        <v>1</v>
      </c>
      <c r="AN712" s="1" t="s">
        <v>48</v>
      </c>
      <c r="AO712" s="21">
        <v>73.58</v>
      </c>
      <c r="AP712" s="1" t="s">
        <v>49</v>
      </c>
      <c r="AQ712" s="1" t="s">
        <v>49</v>
      </c>
      <c r="AR712" s="1" t="s">
        <v>49</v>
      </c>
      <c r="AS712" s="1" t="s">
        <v>49</v>
      </c>
      <c r="AT712" s="1" t="s">
        <v>49</v>
      </c>
      <c r="AU712" s="1" t="s">
        <v>143</v>
      </c>
      <c r="AV712" s="1" t="s">
        <v>144</v>
      </c>
      <c r="AW712" s="1" t="s">
        <v>3961</v>
      </c>
      <c r="AX712" s="1" t="s">
        <v>47</v>
      </c>
      <c r="AY712" s="1" t="s">
        <v>50</v>
      </c>
      <c r="AZ712" s="1" t="s">
        <v>3985</v>
      </c>
      <c r="BA712" s="1" t="s">
        <v>3986</v>
      </c>
      <c r="BB712" s="1" t="s">
        <v>3986</v>
      </c>
      <c r="BC712" s="1" t="s">
        <v>145</v>
      </c>
      <c r="BD712" s="1" t="s">
        <v>47</v>
      </c>
      <c r="BE712" s="1" t="s">
        <v>146</v>
      </c>
      <c r="BF712" s="1" t="s">
        <v>52</v>
      </c>
      <c r="BG712" s="1" t="s">
        <v>53</v>
      </c>
      <c r="BH712" s="1" t="s">
        <v>47</v>
      </c>
      <c r="BI712" s="1" t="s">
        <v>159</v>
      </c>
    </row>
    <row r="713" spans="2:61" x14ac:dyDescent="0.25">
      <c r="B713" s="16">
        <f t="shared" si="192"/>
        <v>709</v>
      </c>
      <c r="C713" s="16" t="str">
        <f t="shared" si="193"/>
        <v>CDG</v>
      </c>
      <c r="D713" s="16" t="str">
        <f t="shared" si="194"/>
        <v>2025-08-28</v>
      </c>
      <c r="E713" s="16" t="str">
        <f t="shared" si="195"/>
        <v>18042697196</v>
      </c>
      <c r="F713" s="16" t="str">
        <f t="shared" si="196"/>
        <v>PFR027987327</v>
      </c>
      <c r="G713" s="16" t="str">
        <f t="shared" si="197"/>
        <v>김현정</v>
      </c>
      <c r="H713" s="16" t="str">
        <f t="shared" si="198"/>
        <v>목록(Manifest)</v>
      </c>
      <c r="I713" s="16">
        <f t="shared" si="199"/>
        <v>73.58</v>
      </c>
      <c r="J713" s="16">
        <f t="shared" si="200"/>
        <v>1</v>
      </c>
      <c r="K713" s="43">
        <f t="shared" si="201"/>
        <v>1</v>
      </c>
      <c r="L713" s="43">
        <f t="shared" si="202"/>
        <v>0.7</v>
      </c>
      <c r="M713" s="43">
        <f t="shared" si="203"/>
        <v>1</v>
      </c>
      <c r="N713" s="43">
        <f t="shared" si="204"/>
        <v>1</v>
      </c>
      <c r="O713" s="23" t="str">
        <f t="shared" si="205"/>
        <v>PFR027987327</v>
      </c>
      <c r="P713" s="51">
        <f>VLOOKUP(C713,MAPPING!$B$24:$G$27,2,0)+(N713-0.5)/0.5*VLOOKUP(C713,MAPPING!$B$24:$G$27,4,0)</f>
        <v>0</v>
      </c>
      <c r="Q713" s="72">
        <f>VLOOKUP(C713,MAPPING!$B$24:$G$27,6,0)</f>
        <v>3350</v>
      </c>
      <c r="R713" s="105">
        <f>Q713*VLOOKUP(C713,MAPPING!$B$24:$H$27,7,0)</f>
        <v>3350</v>
      </c>
      <c r="S713" s="29">
        <f>VLOOKUP(H713,MAPPING!$B$3:$D$12,3,0)</f>
        <v>0</v>
      </c>
      <c r="T713" s="67">
        <f t="shared" si="191"/>
        <v>0</v>
      </c>
      <c r="U713" s="75">
        <v>0</v>
      </c>
      <c r="V713" s="29">
        <f>(J713*VLOOKUP(M713/J713,MAPPING!$B$15:$C$22,2,10))</f>
        <v>0</v>
      </c>
      <c r="W713" s="100">
        <v>0</v>
      </c>
      <c r="X713" s="68">
        <f>IFERROR(IF($M713&lt;6.000001,0,VLOOKUP($M713,할증료!$B:$C,2,1)),0)</f>
        <v>0</v>
      </c>
      <c r="Y713" s="67">
        <v>0</v>
      </c>
      <c r="Z713" s="29">
        <f t="shared" si="206"/>
        <v>3350</v>
      </c>
      <c r="AB713" s="1" t="s">
        <v>3878</v>
      </c>
      <c r="AC713" s="1" t="s">
        <v>142</v>
      </c>
      <c r="AD713" s="1" t="s">
        <v>3879</v>
      </c>
      <c r="AE713" s="1" t="s">
        <v>3987</v>
      </c>
      <c r="AF713" s="1" t="s">
        <v>3988</v>
      </c>
      <c r="AG713" s="1" t="s">
        <v>3989</v>
      </c>
      <c r="AH713" s="1">
        <v>15395</v>
      </c>
      <c r="AI713" s="1" t="s">
        <v>47</v>
      </c>
      <c r="AJ713" s="20">
        <v>1</v>
      </c>
      <c r="AK713" s="21">
        <v>1</v>
      </c>
      <c r="AL713" s="21">
        <v>0.7</v>
      </c>
      <c r="AM713" s="21">
        <v>1</v>
      </c>
      <c r="AN713" s="1" t="s">
        <v>48</v>
      </c>
      <c r="AO713" s="21">
        <v>73.58</v>
      </c>
      <c r="AP713" s="1" t="s">
        <v>49</v>
      </c>
      <c r="AQ713" s="1" t="s">
        <v>49</v>
      </c>
      <c r="AR713" s="1" t="s">
        <v>49</v>
      </c>
      <c r="AS713" s="1" t="s">
        <v>49</v>
      </c>
      <c r="AT713" s="1" t="s">
        <v>49</v>
      </c>
      <c r="AU713" s="1" t="s">
        <v>143</v>
      </c>
      <c r="AV713" s="1" t="s">
        <v>144</v>
      </c>
      <c r="AW713" s="1" t="s">
        <v>3961</v>
      </c>
      <c r="AX713" s="1" t="s">
        <v>47</v>
      </c>
      <c r="AY713" s="1" t="s">
        <v>50</v>
      </c>
      <c r="AZ713" s="1" t="s">
        <v>3990</v>
      </c>
      <c r="BA713" s="1" t="s">
        <v>3991</v>
      </c>
      <c r="BB713" s="1" t="s">
        <v>3991</v>
      </c>
      <c r="BC713" s="1" t="s">
        <v>145</v>
      </c>
      <c r="BD713" s="1" t="s">
        <v>47</v>
      </c>
      <c r="BE713" s="1" t="s">
        <v>146</v>
      </c>
      <c r="BF713" s="1" t="s">
        <v>52</v>
      </c>
      <c r="BG713" s="1" t="s">
        <v>53</v>
      </c>
      <c r="BH713" s="1" t="s">
        <v>47</v>
      </c>
      <c r="BI713" s="1" t="s">
        <v>159</v>
      </c>
    </row>
    <row r="714" spans="2:61" x14ac:dyDescent="0.25">
      <c r="B714" s="16">
        <f t="shared" si="192"/>
        <v>710</v>
      </c>
      <c r="C714" s="16" t="str">
        <f t="shared" si="193"/>
        <v>CDG</v>
      </c>
      <c r="D714" s="16" t="str">
        <f t="shared" si="194"/>
        <v>2025-08-28</v>
      </c>
      <c r="E714" s="16" t="str">
        <f t="shared" si="195"/>
        <v>18042697196</v>
      </c>
      <c r="F714" s="16" t="str">
        <f t="shared" si="196"/>
        <v>PFR027987326</v>
      </c>
      <c r="G714" s="16" t="str">
        <f t="shared" si="197"/>
        <v>지한솔</v>
      </c>
      <c r="H714" s="16" t="str">
        <f t="shared" si="198"/>
        <v>목록(Manifest)</v>
      </c>
      <c r="I714" s="16">
        <f t="shared" si="199"/>
        <v>73.58</v>
      </c>
      <c r="J714" s="16">
        <f t="shared" si="200"/>
        <v>1</v>
      </c>
      <c r="K714" s="43">
        <f t="shared" si="201"/>
        <v>1</v>
      </c>
      <c r="L714" s="43">
        <f t="shared" si="202"/>
        <v>0.7</v>
      </c>
      <c r="M714" s="43">
        <f t="shared" si="203"/>
        <v>1</v>
      </c>
      <c r="N714" s="43">
        <f t="shared" si="204"/>
        <v>1</v>
      </c>
      <c r="O714" s="23" t="str">
        <f t="shared" si="205"/>
        <v>PFR027987326</v>
      </c>
      <c r="P714" s="51">
        <f>VLOOKUP(C714,MAPPING!$B$24:$G$27,2,0)+(N714-0.5)/0.5*VLOOKUP(C714,MAPPING!$B$24:$G$27,4,0)</f>
        <v>0</v>
      </c>
      <c r="Q714" s="72">
        <f>VLOOKUP(C714,MAPPING!$B$24:$G$27,6,0)</f>
        <v>3350</v>
      </c>
      <c r="R714" s="105">
        <f>Q714*VLOOKUP(C714,MAPPING!$B$24:$H$27,7,0)</f>
        <v>3350</v>
      </c>
      <c r="S714" s="29">
        <f>VLOOKUP(H714,MAPPING!$B$3:$D$12,3,0)</f>
        <v>0</v>
      </c>
      <c r="T714" s="67">
        <f t="shared" si="191"/>
        <v>0</v>
      </c>
      <c r="U714" s="75">
        <v>0</v>
      </c>
      <c r="V714" s="29">
        <f>(J714*VLOOKUP(M714/J714,MAPPING!$B$15:$C$22,2,10))</f>
        <v>0</v>
      </c>
      <c r="W714" s="100">
        <v>0</v>
      </c>
      <c r="X714" s="68">
        <f>IFERROR(IF($M714&lt;6.000001,0,VLOOKUP($M714,할증료!$B:$C,2,1)),0)</f>
        <v>0</v>
      </c>
      <c r="Y714" s="67">
        <v>0</v>
      </c>
      <c r="Z714" s="29">
        <f t="shared" si="206"/>
        <v>3350</v>
      </c>
      <c r="AB714" s="1" t="s">
        <v>3878</v>
      </c>
      <c r="AC714" s="1" t="s">
        <v>142</v>
      </c>
      <c r="AD714" s="1" t="s">
        <v>3879</v>
      </c>
      <c r="AE714" s="1" t="s">
        <v>3992</v>
      </c>
      <c r="AF714" s="1" t="s">
        <v>3993</v>
      </c>
      <c r="AG714" s="1" t="s">
        <v>3994</v>
      </c>
      <c r="AH714" s="1">
        <v>18472</v>
      </c>
      <c r="AI714" s="1" t="s">
        <v>47</v>
      </c>
      <c r="AJ714" s="20">
        <v>1</v>
      </c>
      <c r="AK714" s="21">
        <v>1</v>
      </c>
      <c r="AL714" s="21">
        <v>0.7</v>
      </c>
      <c r="AM714" s="21">
        <v>1</v>
      </c>
      <c r="AN714" s="1" t="s">
        <v>48</v>
      </c>
      <c r="AO714" s="21">
        <v>73.58</v>
      </c>
      <c r="AP714" s="1" t="s">
        <v>49</v>
      </c>
      <c r="AQ714" s="1" t="s">
        <v>49</v>
      </c>
      <c r="AR714" s="1" t="s">
        <v>49</v>
      </c>
      <c r="AS714" s="1" t="s">
        <v>49</v>
      </c>
      <c r="AT714" s="1" t="s">
        <v>49</v>
      </c>
      <c r="AU714" s="1" t="s">
        <v>143</v>
      </c>
      <c r="AV714" s="1" t="s">
        <v>144</v>
      </c>
      <c r="AW714" s="1" t="s">
        <v>3961</v>
      </c>
      <c r="AX714" s="1" t="s">
        <v>47</v>
      </c>
      <c r="AY714" s="1" t="s">
        <v>50</v>
      </c>
      <c r="AZ714" s="1" t="s">
        <v>3995</v>
      </c>
      <c r="BA714" s="1" t="s">
        <v>3996</v>
      </c>
      <c r="BB714" s="1" t="s">
        <v>3996</v>
      </c>
      <c r="BC714" s="1" t="s">
        <v>145</v>
      </c>
      <c r="BD714" s="1" t="s">
        <v>47</v>
      </c>
      <c r="BE714" s="1" t="s">
        <v>146</v>
      </c>
      <c r="BF714" s="1" t="s">
        <v>52</v>
      </c>
      <c r="BG714" s="1" t="s">
        <v>53</v>
      </c>
      <c r="BH714" s="1" t="s">
        <v>47</v>
      </c>
      <c r="BI714" s="1" t="s">
        <v>159</v>
      </c>
    </row>
    <row r="715" spans="2:61" x14ac:dyDescent="0.25">
      <c r="B715" s="16">
        <f t="shared" si="192"/>
        <v>711</v>
      </c>
      <c r="C715" s="16" t="str">
        <f t="shared" si="193"/>
        <v>CDG</v>
      </c>
      <c r="D715" s="16" t="str">
        <f t="shared" si="194"/>
        <v>2025-08-28</v>
      </c>
      <c r="E715" s="16" t="str">
        <f t="shared" si="195"/>
        <v>18042697196</v>
      </c>
      <c r="F715" s="16" t="str">
        <f t="shared" si="196"/>
        <v>PFR027987325</v>
      </c>
      <c r="G715" s="16" t="str">
        <f t="shared" si="197"/>
        <v>신이정</v>
      </c>
      <c r="H715" s="16" t="str">
        <f t="shared" si="198"/>
        <v>목록(Manifest)</v>
      </c>
      <c r="I715" s="16">
        <f t="shared" si="199"/>
        <v>73.58</v>
      </c>
      <c r="J715" s="16">
        <f t="shared" si="200"/>
        <v>1</v>
      </c>
      <c r="K715" s="43">
        <f t="shared" si="201"/>
        <v>1</v>
      </c>
      <c r="L715" s="43">
        <f t="shared" si="202"/>
        <v>0.7</v>
      </c>
      <c r="M715" s="43">
        <f t="shared" si="203"/>
        <v>1</v>
      </c>
      <c r="N715" s="43">
        <f t="shared" si="204"/>
        <v>1</v>
      </c>
      <c r="O715" s="23" t="str">
        <f t="shared" si="205"/>
        <v>PFR027987325</v>
      </c>
      <c r="P715" s="51">
        <f>VLOOKUP(C715,MAPPING!$B$24:$G$27,2,0)+(N715-0.5)/0.5*VLOOKUP(C715,MAPPING!$B$24:$G$27,4,0)</f>
        <v>0</v>
      </c>
      <c r="Q715" s="72">
        <f>VLOOKUP(C715,MAPPING!$B$24:$G$27,6,0)</f>
        <v>3350</v>
      </c>
      <c r="R715" s="105">
        <f>Q715*VLOOKUP(C715,MAPPING!$B$24:$H$27,7,0)</f>
        <v>3350</v>
      </c>
      <c r="S715" s="29">
        <f>VLOOKUP(H715,MAPPING!$B$3:$D$12,3,0)</f>
        <v>0</v>
      </c>
      <c r="T715" s="67">
        <f t="shared" si="191"/>
        <v>0</v>
      </c>
      <c r="U715" s="75">
        <v>0</v>
      </c>
      <c r="V715" s="29">
        <f>(J715*VLOOKUP(M715/J715,MAPPING!$B$15:$C$22,2,10))</f>
        <v>0</v>
      </c>
      <c r="W715" s="100">
        <v>0</v>
      </c>
      <c r="X715" s="68">
        <f>IFERROR(IF($M715&lt;6.000001,0,VLOOKUP($M715,할증료!$B:$C,2,1)),0)</f>
        <v>0</v>
      </c>
      <c r="Y715" s="67">
        <v>0</v>
      </c>
      <c r="Z715" s="29">
        <f t="shared" si="206"/>
        <v>3350</v>
      </c>
      <c r="AB715" s="1" t="s">
        <v>3878</v>
      </c>
      <c r="AC715" s="1" t="s">
        <v>142</v>
      </c>
      <c r="AD715" s="1" t="s">
        <v>3879</v>
      </c>
      <c r="AE715" s="1" t="s">
        <v>3997</v>
      </c>
      <c r="AF715" s="1" t="s">
        <v>3998</v>
      </c>
      <c r="AG715" s="1" t="s">
        <v>3999</v>
      </c>
      <c r="AH715" s="1">
        <v>26456</v>
      </c>
      <c r="AI715" s="1" t="s">
        <v>47</v>
      </c>
      <c r="AJ715" s="20">
        <v>1</v>
      </c>
      <c r="AK715" s="21">
        <v>1</v>
      </c>
      <c r="AL715" s="21">
        <v>0.7</v>
      </c>
      <c r="AM715" s="21">
        <v>1</v>
      </c>
      <c r="AN715" s="1" t="s">
        <v>48</v>
      </c>
      <c r="AO715" s="21">
        <v>73.58</v>
      </c>
      <c r="AP715" s="1" t="s">
        <v>49</v>
      </c>
      <c r="AQ715" s="1" t="s">
        <v>49</v>
      </c>
      <c r="AR715" s="1" t="s">
        <v>49</v>
      </c>
      <c r="AS715" s="1" t="s">
        <v>49</v>
      </c>
      <c r="AT715" s="1" t="s">
        <v>49</v>
      </c>
      <c r="AU715" s="1" t="s">
        <v>143</v>
      </c>
      <c r="AV715" s="1" t="s">
        <v>144</v>
      </c>
      <c r="AW715" s="1" t="s">
        <v>3961</v>
      </c>
      <c r="AX715" s="1" t="s">
        <v>47</v>
      </c>
      <c r="AY715" s="1" t="s">
        <v>50</v>
      </c>
      <c r="AZ715" s="1" t="s">
        <v>4000</v>
      </c>
      <c r="BA715" s="1" t="s">
        <v>4001</v>
      </c>
      <c r="BB715" s="1" t="s">
        <v>4001</v>
      </c>
      <c r="BC715" s="1" t="s">
        <v>145</v>
      </c>
      <c r="BD715" s="1" t="s">
        <v>47</v>
      </c>
      <c r="BE715" s="1" t="s">
        <v>146</v>
      </c>
      <c r="BF715" s="1" t="s">
        <v>52</v>
      </c>
      <c r="BG715" s="1" t="s">
        <v>53</v>
      </c>
      <c r="BH715" s="1" t="s">
        <v>47</v>
      </c>
      <c r="BI715" s="1" t="s">
        <v>159</v>
      </c>
    </row>
    <row r="716" spans="2:61" x14ac:dyDescent="0.25">
      <c r="B716" s="16">
        <f t="shared" si="192"/>
        <v>712</v>
      </c>
      <c r="C716" s="16" t="str">
        <f t="shared" si="193"/>
        <v>CDG</v>
      </c>
      <c r="D716" s="16" t="str">
        <f t="shared" si="194"/>
        <v>2025-08-28</v>
      </c>
      <c r="E716" s="16" t="str">
        <f t="shared" si="195"/>
        <v>18042697196</v>
      </c>
      <c r="F716" s="16" t="str">
        <f t="shared" si="196"/>
        <v>PFR027987324</v>
      </c>
      <c r="G716" s="16" t="str">
        <f t="shared" si="197"/>
        <v>박창희</v>
      </c>
      <c r="H716" s="16" t="str">
        <f t="shared" si="198"/>
        <v>목록(Manifest)</v>
      </c>
      <c r="I716" s="16">
        <f t="shared" si="199"/>
        <v>73.58</v>
      </c>
      <c r="J716" s="16">
        <f t="shared" si="200"/>
        <v>1</v>
      </c>
      <c r="K716" s="43">
        <f t="shared" si="201"/>
        <v>1</v>
      </c>
      <c r="L716" s="43">
        <f t="shared" si="202"/>
        <v>0.7</v>
      </c>
      <c r="M716" s="43">
        <f t="shared" si="203"/>
        <v>1</v>
      </c>
      <c r="N716" s="43">
        <f t="shared" si="204"/>
        <v>1</v>
      </c>
      <c r="O716" s="23" t="str">
        <f t="shared" si="205"/>
        <v>PFR027987324</v>
      </c>
      <c r="P716" s="51">
        <f>VLOOKUP(C716,MAPPING!$B$24:$G$27,2,0)+(N716-0.5)/0.5*VLOOKUP(C716,MAPPING!$B$24:$G$27,4,0)</f>
        <v>0</v>
      </c>
      <c r="Q716" s="72">
        <f>VLOOKUP(C716,MAPPING!$B$24:$G$27,6,0)</f>
        <v>3350</v>
      </c>
      <c r="R716" s="105">
        <f>Q716*VLOOKUP(C716,MAPPING!$B$24:$H$27,7,0)</f>
        <v>3350</v>
      </c>
      <c r="S716" s="29">
        <f>VLOOKUP(H716,MAPPING!$B$3:$D$12,3,0)</f>
        <v>0</v>
      </c>
      <c r="T716" s="67">
        <f t="shared" si="191"/>
        <v>0</v>
      </c>
      <c r="U716" s="75">
        <v>0</v>
      </c>
      <c r="V716" s="29">
        <f>(J716*VLOOKUP(M716/J716,MAPPING!$B$15:$C$22,2,10))</f>
        <v>0</v>
      </c>
      <c r="W716" s="100">
        <v>0</v>
      </c>
      <c r="X716" s="68">
        <f>IFERROR(IF($M716&lt;6.000001,0,VLOOKUP($M716,할증료!$B:$C,2,1)),0)</f>
        <v>0</v>
      </c>
      <c r="Y716" s="67">
        <v>0</v>
      </c>
      <c r="Z716" s="29">
        <f t="shared" si="206"/>
        <v>3350</v>
      </c>
      <c r="AB716" s="1" t="s">
        <v>3878</v>
      </c>
      <c r="AC716" s="1" t="s">
        <v>142</v>
      </c>
      <c r="AD716" s="1" t="s">
        <v>3879</v>
      </c>
      <c r="AE716" s="1" t="s">
        <v>4002</v>
      </c>
      <c r="AF716" s="1" t="s">
        <v>4003</v>
      </c>
      <c r="AG716" s="1" t="s">
        <v>4004</v>
      </c>
      <c r="AH716" s="1">
        <v>5565</v>
      </c>
      <c r="AI716" s="1" t="s">
        <v>47</v>
      </c>
      <c r="AJ716" s="20">
        <v>1</v>
      </c>
      <c r="AK716" s="21">
        <v>1</v>
      </c>
      <c r="AL716" s="21">
        <v>0.7</v>
      </c>
      <c r="AM716" s="21">
        <v>1</v>
      </c>
      <c r="AN716" s="1" t="s">
        <v>48</v>
      </c>
      <c r="AO716" s="21">
        <v>73.58</v>
      </c>
      <c r="AP716" s="1" t="s">
        <v>49</v>
      </c>
      <c r="AQ716" s="1" t="s">
        <v>49</v>
      </c>
      <c r="AR716" s="1" t="s">
        <v>49</v>
      </c>
      <c r="AS716" s="1" t="s">
        <v>49</v>
      </c>
      <c r="AT716" s="1" t="s">
        <v>49</v>
      </c>
      <c r="AU716" s="1" t="s">
        <v>143</v>
      </c>
      <c r="AV716" s="1" t="s">
        <v>144</v>
      </c>
      <c r="AW716" s="1" t="s">
        <v>3961</v>
      </c>
      <c r="AX716" s="1" t="s">
        <v>47</v>
      </c>
      <c r="AY716" s="1" t="s">
        <v>50</v>
      </c>
      <c r="AZ716" s="1" t="s">
        <v>4005</v>
      </c>
      <c r="BA716" s="1" t="s">
        <v>4006</v>
      </c>
      <c r="BB716" s="1" t="s">
        <v>4006</v>
      </c>
      <c r="BC716" s="1" t="s">
        <v>145</v>
      </c>
      <c r="BD716" s="1" t="s">
        <v>47</v>
      </c>
      <c r="BE716" s="1" t="s">
        <v>146</v>
      </c>
      <c r="BF716" s="1" t="s">
        <v>52</v>
      </c>
      <c r="BG716" s="1" t="s">
        <v>53</v>
      </c>
      <c r="BH716" s="1" t="s">
        <v>47</v>
      </c>
      <c r="BI716" s="1" t="s">
        <v>159</v>
      </c>
    </row>
    <row r="717" spans="2:61" x14ac:dyDescent="0.25">
      <c r="B717" s="16">
        <f t="shared" si="192"/>
        <v>713</v>
      </c>
      <c r="C717" s="16" t="str">
        <f t="shared" si="193"/>
        <v>CDG</v>
      </c>
      <c r="D717" s="16" t="str">
        <f t="shared" si="194"/>
        <v>2025-08-28</v>
      </c>
      <c r="E717" s="16" t="str">
        <f t="shared" si="195"/>
        <v>18042697196</v>
      </c>
      <c r="F717" s="16" t="str">
        <f t="shared" si="196"/>
        <v>PFR027987322</v>
      </c>
      <c r="G717" s="16" t="str">
        <f t="shared" si="197"/>
        <v>진효선</v>
      </c>
      <c r="H717" s="16" t="str">
        <f t="shared" si="198"/>
        <v>목록(Manifest)</v>
      </c>
      <c r="I717" s="16">
        <f t="shared" si="199"/>
        <v>73.58</v>
      </c>
      <c r="J717" s="16">
        <f t="shared" si="200"/>
        <v>1</v>
      </c>
      <c r="K717" s="43">
        <f t="shared" si="201"/>
        <v>1</v>
      </c>
      <c r="L717" s="43">
        <f t="shared" si="202"/>
        <v>0.7</v>
      </c>
      <c r="M717" s="43">
        <f t="shared" si="203"/>
        <v>1</v>
      </c>
      <c r="N717" s="43">
        <f t="shared" si="204"/>
        <v>1</v>
      </c>
      <c r="O717" s="23" t="str">
        <f t="shared" si="205"/>
        <v>PFR027987322</v>
      </c>
      <c r="P717" s="51">
        <f>VLOOKUP(C717,MAPPING!$B$24:$G$27,2,0)+(N717-0.5)/0.5*VLOOKUP(C717,MAPPING!$B$24:$G$27,4,0)</f>
        <v>0</v>
      </c>
      <c r="Q717" s="72">
        <f>VLOOKUP(C717,MAPPING!$B$24:$G$27,6,0)</f>
        <v>3350</v>
      </c>
      <c r="R717" s="105">
        <f>Q717*VLOOKUP(C717,MAPPING!$B$24:$H$27,7,0)</f>
        <v>3350</v>
      </c>
      <c r="S717" s="29">
        <f>VLOOKUP(H717,MAPPING!$B$3:$D$12,3,0)</f>
        <v>0</v>
      </c>
      <c r="T717" s="67">
        <f t="shared" si="191"/>
        <v>0</v>
      </c>
      <c r="U717" s="75">
        <v>0</v>
      </c>
      <c r="V717" s="29">
        <f>(J717*VLOOKUP(M717/J717,MAPPING!$B$15:$C$22,2,10))</f>
        <v>0</v>
      </c>
      <c r="W717" s="100">
        <v>0</v>
      </c>
      <c r="X717" s="68">
        <f>IFERROR(IF($M717&lt;6.000001,0,VLOOKUP($M717,할증료!$B:$C,2,1)),0)</f>
        <v>0</v>
      </c>
      <c r="Y717" s="67">
        <v>0</v>
      </c>
      <c r="Z717" s="29">
        <f t="shared" si="206"/>
        <v>3350</v>
      </c>
      <c r="AB717" s="1" t="s">
        <v>3878</v>
      </c>
      <c r="AC717" s="1" t="s">
        <v>142</v>
      </c>
      <c r="AD717" s="1" t="s">
        <v>3879</v>
      </c>
      <c r="AE717" s="1" t="s">
        <v>4007</v>
      </c>
      <c r="AF717" s="1" t="s">
        <v>4008</v>
      </c>
      <c r="AG717" s="1" t="s">
        <v>4009</v>
      </c>
      <c r="AH717" s="1">
        <v>55100</v>
      </c>
      <c r="AI717" s="1" t="s">
        <v>47</v>
      </c>
      <c r="AJ717" s="20">
        <v>1</v>
      </c>
      <c r="AK717" s="21">
        <v>1</v>
      </c>
      <c r="AL717" s="21">
        <v>0.7</v>
      </c>
      <c r="AM717" s="21">
        <v>1</v>
      </c>
      <c r="AN717" s="1" t="s">
        <v>48</v>
      </c>
      <c r="AO717" s="21">
        <v>73.58</v>
      </c>
      <c r="AP717" s="1" t="s">
        <v>49</v>
      </c>
      <c r="AQ717" s="1" t="s">
        <v>49</v>
      </c>
      <c r="AR717" s="1" t="s">
        <v>49</v>
      </c>
      <c r="AS717" s="1" t="s">
        <v>49</v>
      </c>
      <c r="AT717" s="1" t="s">
        <v>49</v>
      </c>
      <c r="AU717" s="1" t="s">
        <v>143</v>
      </c>
      <c r="AV717" s="1" t="s">
        <v>144</v>
      </c>
      <c r="AW717" s="1" t="s">
        <v>3961</v>
      </c>
      <c r="AX717" s="1" t="s">
        <v>47</v>
      </c>
      <c r="AY717" s="1" t="s">
        <v>50</v>
      </c>
      <c r="AZ717" s="1" t="s">
        <v>4010</v>
      </c>
      <c r="BA717" s="1" t="s">
        <v>4011</v>
      </c>
      <c r="BB717" s="1" t="s">
        <v>4011</v>
      </c>
      <c r="BC717" s="1" t="s">
        <v>145</v>
      </c>
      <c r="BD717" s="1" t="s">
        <v>47</v>
      </c>
      <c r="BE717" s="1" t="s">
        <v>146</v>
      </c>
      <c r="BF717" s="1" t="s">
        <v>52</v>
      </c>
      <c r="BG717" s="1" t="s">
        <v>53</v>
      </c>
      <c r="BH717" s="1" t="s">
        <v>47</v>
      </c>
      <c r="BI717" s="1" t="s">
        <v>159</v>
      </c>
    </row>
    <row r="718" spans="2:61" x14ac:dyDescent="0.25">
      <c r="B718" s="16">
        <f t="shared" si="192"/>
        <v>714</v>
      </c>
      <c r="C718" s="16" t="str">
        <f t="shared" si="193"/>
        <v>CDG</v>
      </c>
      <c r="D718" s="16" t="str">
        <f t="shared" si="194"/>
        <v>2025-08-28</v>
      </c>
      <c r="E718" s="16" t="str">
        <f t="shared" si="195"/>
        <v>18042697196</v>
      </c>
      <c r="F718" s="16" t="str">
        <f t="shared" si="196"/>
        <v>PFR027987320</v>
      </c>
      <c r="G718" s="16" t="str">
        <f t="shared" si="197"/>
        <v>이솔</v>
      </c>
      <c r="H718" s="16" t="str">
        <f t="shared" si="198"/>
        <v>목록(Manifest)</v>
      </c>
      <c r="I718" s="16">
        <f t="shared" si="199"/>
        <v>73.58</v>
      </c>
      <c r="J718" s="16">
        <f t="shared" si="200"/>
        <v>1</v>
      </c>
      <c r="K718" s="43">
        <f t="shared" si="201"/>
        <v>1</v>
      </c>
      <c r="L718" s="43">
        <f t="shared" si="202"/>
        <v>0.7</v>
      </c>
      <c r="M718" s="43">
        <f t="shared" si="203"/>
        <v>1</v>
      </c>
      <c r="N718" s="43">
        <f t="shared" si="204"/>
        <v>1</v>
      </c>
      <c r="O718" s="23" t="str">
        <f t="shared" si="205"/>
        <v>PFR027987320</v>
      </c>
      <c r="P718" s="51">
        <f>VLOOKUP(C718,MAPPING!$B$24:$G$27,2,0)+(N718-0.5)/0.5*VLOOKUP(C718,MAPPING!$B$24:$G$27,4,0)</f>
        <v>0</v>
      </c>
      <c r="Q718" s="72">
        <f>VLOOKUP(C718,MAPPING!$B$24:$G$27,6,0)</f>
        <v>3350</v>
      </c>
      <c r="R718" s="105">
        <f>Q718*VLOOKUP(C718,MAPPING!$B$24:$H$27,7,0)</f>
        <v>3350</v>
      </c>
      <c r="S718" s="29">
        <f>VLOOKUP(H718,MAPPING!$B$3:$D$12,3,0)</f>
        <v>0</v>
      </c>
      <c r="T718" s="67">
        <f t="shared" si="191"/>
        <v>0</v>
      </c>
      <c r="U718" s="75">
        <v>0</v>
      </c>
      <c r="V718" s="29">
        <f>(J718*VLOOKUP(M718/J718,MAPPING!$B$15:$C$22,2,10))</f>
        <v>0</v>
      </c>
      <c r="W718" s="100">
        <v>0</v>
      </c>
      <c r="X718" s="68">
        <f>IFERROR(IF($M718&lt;6.000001,0,VLOOKUP($M718,할증료!$B:$C,2,1)),0)</f>
        <v>0</v>
      </c>
      <c r="Y718" s="67">
        <v>0</v>
      </c>
      <c r="Z718" s="29">
        <f t="shared" si="206"/>
        <v>3350</v>
      </c>
      <c r="AB718" s="1" t="s">
        <v>3878</v>
      </c>
      <c r="AC718" s="1" t="s">
        <v>142</v>
      </c>
      <c r="AD718" s="1" t="s">
        <v>3879</v>
      </c>
      <c r="AE718" s="1" t="s">
        <v>4012</v>
      </c>
      <c r="AF718" s="1" t="s">
        <v>4013</v>
      </c>
      <c r="AG718" s="1" t="s">
        <v>4014</v>
      </c>
      <c r="AH718" s="1">
        <v>55061</v>
      </c>
      <c r="AI718" s="1" t="s">
        <v>47</v>
      </c>
      <c r="AJ718" s="20">
        <v>1</v>
      </c>
      <c r="AK718" s="21">
        <v>1</v>
      </c>
      <c r="AL718" s="21">
        <v>0.7</v>
      </c>
      <c r="AM718" s="21">
        <v>1</v>
      </c>
      <c r="AN718" s="1" t="s">
        <v>48</v>
      </c>
      <c r="AO718" s="21">
        <v>73.58</v>
      </c>
      <c r="AP718" s="1" t="s">
        <v>49</v>
      </c>
      <c r="AQ718" s="1" t="s">
        <v>49</v>
      </c>
      <c r="AR718" s="1" t="s">
        <v>49</v>
      </c>
      <c r="AS718" s="1" t="s">
        <v>49</v>
      </c>
      <c r="AT718" s="1" t="s">
        <v>49</v>
      </c>
      <c r="AU718" s="1" t="s">
        <v>143</v>
      </c>
      <c r="AV718" s="1" t="s">
        <v>144</v>
      </c>
      <c r="AW718" s="1" t="s">
        <v>2031</v>
      </c>
      <c r="AX718" s="1" t="s">
        <v>47</v>
      </c>
      <c r="AY718" s="1" t="s">
        <v>50</v>
      </c>
      <c r="AZ718" s="1" t="s">
        <v>4015</v>
      </c>
      <c r="BA718" s="1" t="s">
        <v>4016</v>
      </c>
      <c r="BB718" s="1" t="s">
        <v>4016</v>
      </c>
      <c r="BC718" s="1" t="s">
        <v>145</v>
      </c>
      <c r="BD718" s="1" t="s">
        <v>47</v>
      </c>
      <c r="BE718" s="1" t="s">
        <v>146</v>
      </c>
      <c r="BF718" s="1" t="s">
        <v>52</v>
      </c>
      <c r="BG718" s="1" t="s">
        <v>53</v>
      </c>
      <c r="BH718" s="1" t="s">
        <v>47</v>
      </c>
      <c r="BI718" s="1" t="s">
        <v>159</v>
      </c>
    </row>
    <row r="719" spans="2:61" x14ac:dyDescent="0.25">
      <c r="B719" s="16">
        <f t="shared" si="192"/>
        <v>715</v>
      </c>
      <c r="C719" s="16" t="str">
        <f t="shared" si="193"/>
        <v>CDG</v>
      </c>
      <c r="D719" s="16" t="str">
        <f t="shared" si="194"/>
        <v>2025-08-28</v>
      </c>
      <c r="E719" s="16" t="str">
        <f t="shared" si="195"/>
        <v>18042697196</v>
      </c>
      <c r="F719" s="16" t="str">
        <f t="shared" si="196"/>
        <v>PFR027987319</v>
      </c>
      <c r="G719" s="16" t="str">
        <f t="shared" si="197"/>
        <v>진연정</v>
      </c>
      <c r="H719" s="16" t="str">
        <f t="shared" si="198"/>
        <v>목록(Manifest)</v>
      </c>
      <c r="I719" s="16">
        <f t="shared" si="199"/>
        <v>73.58</v>
      </c>
      <c r="J719" s="16">
        <f t="shared" si="200"/>
        <v>1</v>
      </c>
      <c r="K719" s="43">
        <f t="shared" si="201"/>
        <v>1</v>
      </c>
      <c r="L719" s="43">
        <f t="shared" si="202"/>
        <v>0.7</v>
      </c>
      <c r="M719" s="43">
        <f t="shared" si="203"/>
        <v>1</v>
      </c>
      <c r="N719" s="43">
        <f t="shared" si="204"/>
        <v>1</v>
      </c>
      <c r="O719" s="23" t="str">
        <f t="shared" si="205"/>
        <v>PFR027987319</v>
      </c>
      <c r="P719" s="51">
        <f>VLOOKUP(C719,MAPPING!$B$24:$G$27,2,0)+(N719-0.5)/0.5*VLOOKUP(C719,MAPPING!$B$24:$G$27,4,0)</f>
        <v>0</v>
      </c>
      <c r="Q719" s="72">
        <f>VLOOKUP(C719,MAPPING!$B$24:$G$27,6,0)</f>
        <v>3350</v>
      </c>
      <c r="R719" s="105">
        <f>Q719*VLOOKUP(C719,MAPPING!$B$24:$H$27,7,0)</f>
        <v>3350</v>
      </c>
      <c r="S719" s="29">
        <f>VLOOKUP(H719,MAPPING!$B$3:$D$12,3,0)</f>
        <v>0</v>
      </c>
      <c r="T719" s="67">
        <f t="shared" si="191"/>
        <v>0</v>
      </c>
      <c r="U719" s="75">
        <v>0</v>
      </c>
      <c r="V719" s="29">
        <f>(J719*VLOOKUP(M719/J719,MAPPING!$B$15:$C$22,2,10))</f>
        <v>0</v>
      </c>
      <c r="W719" s="100">
        <v>0</v>
      </c>
      <c r="X719" s="68">
        <f>IFERROR(IF($M719&lt;6.000001,0,VLOOKUP($M719,할증료!$B:$C,2,1)),0)</f>
        <v>0</v>
      </c>
      <c r="Y719" s="67">
        <v>0</v>
      </c>
      <c r="Z719" s="29">
        <f t="shared" si="206"/>
        <v>3350</v>
      </c>
      <c r="AB719" s="1" t="s">
        <v>3878</v>
      </c>
      <c r="AC719" s="1" t="s">
        <v>142</v>
      </c>
      <c r="AD719" s="1" t="s">
        <v>3879</v>
      </c>
      <c r="AE719" s="1" t="s">
        <v>4017</v>
      </c>
      <c r="AF719" s="1" t="s">
        <v>4018</v>
      </c>
      <c r="AG719" s="1" t="s">
        <v>4019</v>
      </c>
      <c r="AH719" s="1">
        <v>3637</v>
      </c>
      <c r="AI719" s="1" t="s">
        <v>47</v>
      </c>
      <c r="AJ719" s="20">
        <v>1</v>
      </c>
      <c r="AK719" s="21">
        <v>1</v>
      </c>
      <c r="AL719" s="21">
        <v>0.7</v>
      </c>
      <c r="AM719" s="21">
        <v>1</v>
      </c>
      <c r="AN719" s="1" t="s">
        <v>48</v>
      </c>
      <c r="AO719" s="21">
        <v>73.58</v>
      </c>
      <c r="AP719" s="1" t="s">
        <v>49</v>
      </c>
      <c r="AQ719" s="1" t="s">
        <v>49</v>
      </c>
      <c r="AR719" s="1" t="s">
        <v>49</v>
      </c>
      <c r="AS719" s="1" t="s">
        <v>49</v>
      </c>
      <c r="AT719" s="1" t="s">
        <v>49</v>
      </c>
      <c r="AU719" s="1" t="s">
        <v>143</v>
      </c>
      <c r="AV719" s="1" t="s">
        <v>144</v>
      </c>
      <c r="AW719" s="1" t="s">
        <v>2031</v>
      </c>
      <c r="AX719" s="1" t="s">
        <v>47</v>
      </c>
      <c r="AY719" s="1" t="s">
        <v>50</v>
      </c>
      <c r="AZ719" s="1" t="s">
        <v>4020</v>
      </c>
      <c r="BA719" s="1" t="s">
        <v>4021</v>
      </c>
      <c r="BB719" s="1" t="s">
        <v>4021</v>
      </c>
      <c r="BC719" s="1" t="s">
        <v>145</v>
      </c>
      <c r="BD719" s="1" t="s">
        <v>47</v>
      </c>
      <c r="BE719" s="1" t="s">
        <v>146</v>
      </c>
      <c r="BF719" s="1" t="s">
        <v>52</v>
      </c>
      <c r="BG719" s="1" t="s">
        <v>53</v>
      </c>
      <c r="BH719" s="1" t="s">
        <v>47</v>
      </c>
      <c r="BI719" s="1" t="s">
        <v>159</v>
      </c>
    </row>
    <row r="720" spans="2:61" x14ac:dyDescent="0.25">
      <c r="B720" s="16">
        <f t="shared" si="192"/>
        <v>716</v>
      </c>
      <c r="C720" s="16" t="str">
        <f t="shared" si="193"/>
        <v>CDG</v>
      </c>
      <c r="D720" s="16" t="str">
        <f t="shared" si="194"/>
        <v>2025-08-28</v>
      </c>
      <c r="E720" s="16" t="str">
        <f t="shared" si="195"/>
        <v>18042697196</v>
      </c>
      <c r="F720" s="16" t="str">
        <f t="shared" si="196"/>
        <v>PFR027987318</v>
      </c>
      <c r="G720" s="16" t="str">
        <f t="shared" si="197"/>
        <v>김보련</v>
      </c>
      <c r="H720" s="16" t="str">
        <f t="shared" si="198"/>
        <v>목록(Manifest)</v>
      </c>
      <c r="I720" s="16">
        <f t="shared" si="199"/>
        <v>73.58</v>
      </c>
      <c r="J720" s="16">
        <f t="shared" si="200"/>
        <v>1</v>
      </c>
      <c r="K720" s="43">
        <f t="shared" si="201"/>
        <v>1</v>
      </c>
      <c r="L720" s="43">
        <f t="shared" si="202"/>
        <v>0.7</v>
      </c>
      <c r="M720" s="43">
        <f t="shared" si="203"/>
        <v>1</v>
      </c>
      <c r="N720" s="43">
        <f t="shared" si="204"/>
        <v>1</v>
      </c>
      <c r="O720" s="23" t="str">
        <f t="shared" si="205"/>
        <v>PFR027987318</v>
      </c>
      <c r="P720" s="51">
        <f>VLOOKUP(C720,MAPPING!$B$24:$G$27,2,0)+(N720-0.5)/0.5*VLOOKUP(C720,MAPPING!$B$24:$G$27,4,0)</f>
        <v>0</v>
      </c>
      <c r="Q720" s="72">
        <f>VLOOKUP(C720,MAPPING!$B$24:$G$27,6,0)</f>
        <v>3350</v>
      </c>
      <c r="R720" s="105">
        <f>Q720*VLOOKUP(C720,MAPPING!$B$24:$H$27,7,0)</f>
        <v>3350</v>
      </c>
      <c r="S720" s="29">
        <f>VLOOKUP(H720,MAPPING!$B$3:$D$12,3,0)</f>
        <v>0</v>
      </c>
      <c r="T720" s="67">
        <f t="shared" si="191"/>
        <v>0</v>
      </c>
      <c r="U720" s="75">
        <v>0</v>
      </c>
      <c r="V720" s="29">
        <f>(J720*VLOOKUP(M720/J720,MAPPING!$B$15:$C$22,2,10))</f>
        <v>0</v>
      </c>
      <c r="W720" s="100">
        <v>0</v>
      </c>
      <c r="X720" s="68">
        <f>IFERROR(IF($M720&lt;6.000001,0,VLOOKUP($M720,할증료!$B:$C,2,1)),0)</f>
        <v>0</v>
      </c>
      <c r="Y720" s="67">
        <v>0</v>
      </c>
      <c r="Z720" s="29">
        <f t="shared" si="206"/>
        <v>3350</v>
      </c>
      <c r="AB720" s="1" t="s">
        <v>3878</v>
      </c>
      <c r="AC720" s="1" t="s">
        <v>142</v>
      </c>
      <c r="AD720" s="1" t="s">
        <v>3879</v>
      </c>
      <c r="AE720" s="1" t="s">
        <v>4022</v>
      </c>
      <c r="AF720" s="1" t="s">
        <v>4023</v>
      </c>
      <c r="AG720" s="1" t="s">
        <v>4024</v>
      </c>
      <c r="AH720" s="1">
        <v>27633</v>
      </c>
      <c r="AI720" s="1" t="s">
        <v>47</v>
      </c>
      <c r="AJ720" s="20">
        <v>1</v>
      </c>
      <c r="AK720" s="21">
        <v>1</v>
      </c>
      <c r="AL720" s="21">
        <v>0.7</v>
      </c>
      <c r="AM720" s="21">
        <v>1</v>
      </c>
      <c r="AN720" s="1" t="s">
        <v>48</v>
      </c>
      <c r="AO720" s="21">
        <v>73.58</v>
      </c>
      <c r="AP720" s="1" t="s">
        <v>49</v>
      </c>
      <c r="AQ720" s="1" t="s">
        <v>49</v>
      </c>
      <c r="AR720" s="1" t="s">
        <v>49</v>
      </c>
      <c r="AS720" s="1" t="s">
        <v>49</v>
      </c>
      <c r="AT720" s="1" t="s">
        <v>49</v>
      </c>
      <c r="AU720" s="1" t="s">
        <v>143</v>
      </c>
      <c r="AV720" s="1" t="s">
        <v>144</v>
      </c>
      <c r="AW720" s="1" t="s">
        <v>2031</v>
      </c>
      <c r="AX720" s="1" t="s">
        <v>47</v>
      </c>
      <c r="AY720" s="1" t="s">
        <v>50</v>
      </c>
      <c r="AZ720" s="1" t="s">
        <v>4025</v>
      </c>
      <c r="BA720" s="1" t="s">
        <v>4026</v>
      </c>
      <c r="BB720" s="1" t="s">
        <v>4026</v>
      </c>
      <c r="BC720" s="1" t="s">
        <v>145</v>
      </c>
      <c r="BD720" s="1" t="s">
        <v>47</v>
      </c>
      <c r="BE720" s="1" t="s">
        <v>146</v>
      </c>
      <c r="BF720" s="1" t="s">
        <v>52</v>
      </c>
      <c r="BG720" s="1" t="s">
        <v>53</v>
      </c>
      <c r="BH720" s="1" t="s">
        <v>47</v>
      </c>
      <c r="BI720" s="1" t="s">
        <v>159</v>
      </c>
    </row>
    <row r="721" spans="2:61" x14ac:dyDescent="0.25">
      <c r="B721" s="16">
        <f t="shared" si="192"/>
        <v>717</v>
      </c>
      <c r="C721" s="16" t="str">
        <f t="shared" si="193"/>
        <v>CDG</v>
      </c>
      <c r="D721" s="16" t="str">
        <f t="shared" si="194"/>
        <v>2025-08-28</v>
      </c>
      <c r="E721" s="16" t="str">
        <f t="shared" si="195"/>
        <v>18042697196</v>
      </c>
      <c r="F721" s="16" t="str">
        <f t="shared" si="196"/>
        <v>PFR027987317</v>
      </c>
      <c r="G721" s="16" t="str">
        <f t="shared" si="197"/>
        <v>윤소연</v>
      </c>
      <c r="H721" s="16" t="str">
        <f t="shared" si="198"/>
        <v>목록(Manifest)</v>
      </c>
      <c r="I721" s="16">
        <f t="shared" si="199"/>
        <v>73.58</v>
      </c>
      <c r="J721" s="16">
        <f t="shared" si="200"/>
        <v>1</v>
      </c>
      <c r="K721" s="43">
        <f t="shared" si="201"/>
        <v>1</v>
      </c>
      <c r="L721" s="43">
        <f t="shared" si="202"/>
        <v>0.7</v>
      </c>
      <c r="M721" s="43">
        <f t="shared" si="203"/>
        <v>1</v>
      </c>
      <c r="N721" s="43">
        <f t="shared" si="204"/>
        <v>1</v>
      </c>
      <c r="O721" s="23" t="str">
        <f t="shared" si="205"/>
        <v>PFR027987317</v>
      </c>
      <c r="P721" s="51">
        <f>VLOOKUP(C721,MAPPING!$B$24:$G$27,2,0)+(N721-0.5)/0.5*VLOOKUP(C721,MAPPING!$B$24:$G$27,4,0)</f>
        <v>0</v>
      </c>
      <c r="Q721" s="72">
        <f>VLOOKUP(C721,MAPPING!$B$24:$G$27,6,0)</f>
        <v>3350</v>
      </c>
      <c r="R721" s="105">
        <f>Q721*VLOOKUP(C721,MAPPING!$B$24:$H$27,7,0)</f>
        <v>3350</v>
      </c>
      <c r="S721" s="29">
        <f>VLOOKUP(H721,MAPPING!$B$3:$D$12,3,0)</f>
        <v>0</v>
      </c>
      <c r="T721" s="67">
        <f t="shared" si="191"/>
        <v>0</v>
      </c>
      <c r="U721" s="75">
        <v>0</v>
      </c>
      <c r="V721" s="29">
        <f>(J721*VLOOKUP(M721/J721,MAPPING!$B$15:$C$22,2,10))</f>
        <v>0</v>
      </c>
      <c r="W721" s="100">
        <v>0</v>
      </c>
      <c r="X721" s="68">
        <f>IFERROR(IF($M721&lt;6.000001,0,VLOOKUP($M721,할증료!$B:$C,2,1)),0)</f>
        <v>0</v>
      </c>
      <c r="Y721" s="67">
        <v>0</v>
      </c>
      <c r="Z721" s="29">
        <f t="shared" si="206"/>
        <v>3350</v>
      </c>
      <c r="AB721" s="1" t="s">
        <v>3878</v>
      </c>
      <c r="AC721" s="1" t="s">
        <v>142</v>
      </c>
      <c r="AD721" s="1" t="s">
        <v>3879</v>
      </c>
      <c r="AE721" s="1" t="s">
        <v>4027</v>
      </c>
      <c r="AF721" s="1" t="s">
        <v>4028</v>
      </c>
      <c r="AG721" s="1" t="s">
        <v>4029</v>
      </c>
      <c r="AH721" s="1">
        <v>15011</v>
      </c>
      <c r="AI721" s="1" t="s">
        <v>47</v>
      </c>
      <c r="AJ721" s="20">
        <v>1</v>
      </c>
      <c r="AK721" s="21">
        <v>1</v>
      </c>
      <c r="AL721" s="21">
        <v>0.7</v>
      </c>
      <c r="AM721" s="21">
        <v>1</v>
      </c>
      <c r="AN721" s="1" t="s">
        <v>48</v>
      </c>
      <c r="AO721" s="21">
        <v>73.58</v>
      </c>
      <c r="AP721" s="1" t="s">
        <v>49</v>
      </c>
      <c r="AQ721" s="1" t="s">
        <v>49</v>
      </c>
      <c r="AR721" s="1" t="s">
        <v>49</v>
      </c>
      <c r="AS721" s="1" t="s">
        <v>49</v>
      </c>
      <c r="AT721" s="1" t="s">
        <v>49</v>
      </c>
      <c r="AU721" s="1" t="s">
        <v>143</v>
      </c>
      <c r="AV721" s="1" t="s">
        <v>144</v>
      </c>
      <c r="AW721" s="1" t="s">
        <v>2031</v>
      </c>
      <c r="AX721" s="1" t="s">
        <v>47</v>
      </c>
      <c r="AY721" s="1" t="s">
        <v>50</v>
      </c>
      <c r="AZ721" s="1" t="s">
        <v>4030</v>
      </c>
      <c r="BA721" s="1" t="s">
        <v>4031</v>
      </c>
      <c r="BB721" s="1" t="s">
        <v>4031</v>
      </c>
      <c r="BC721" s="1" t="s">
        <v>145</v>
      </c>
      <c r="BD721" s="1" t="s">
        <v>47</v>
      </c>
      <c r="BE721" s="1" t="s">
        <v>146</v>
      </c>
      <c r="BF721" s="1" t="s">
        <v>52</v>
      </c>
      <c r="BG721" s="1" t="s">
        <v>53</v>
      </c>
      <c r="BH721" s="1" t="s">
        <v>47</v>
      </c>
      <c r="BI721" s="1" t="s">
        <v>159</v>
      </c>
    </row>
    <row r="722" spans="2:61" x14ac:dyDescent="0.25">
      <c r="B722" s="16">
        <f t="shared" si="192"/>
        <v>718</v>
      </c>
      <c r="C722" s="16" t="str">
        <f t="shared" si="193"/>
        <v>CDG</v>
      </c>
      <c r="D722" s="16" t="str">
        <f t="shared" si="194"/>
        <v>2025-08-28</v>
      </c>
      <c r="E722" s="16" t="str">
        <f t="shared" si="195"/>
        <v>18042697196</v>
      </c>
      <c r="F722" s="16" t="str">
        <f t="shared" si="196"/>
        <v>PFR027987316</v>
      </c>
      <c r="G722" s="16" t="str">
        <f t="shared" si="197"/>
        <v>권예지</v>
      </c>
      <c r="H722" s="16" t="str">
        <f t="shared" si="198"/>
        <v>목록(Manifest)</v>
      </c>
      <c r="I722" s="16">
        <f t="shared" si="199"/>
        <v>73.58</v>
      </c>
      <c r="J722" s="16">
        <f t="shared" si="200"/>
        <v>1</v>
      </c>
      <c r="K722" s="43">
        <f t="shared" si="201"/>
        <v>1</v>
      </c>
      <c r="L722" s="43">
        <f t="shared" si="202"/>
        <v>0.7</v>
      </c>
      <c r="M722" s="43">
        <f t="shared" si="203"/>
        <v>1</v>
      </c>
      <c r="N722" s="43">
        <f t="shared" si="204"/>
        <v>1</v>
      </c>
      <c r="O722" s="23" t="str">
        <f t="shared" si="205"/>
        <v>PFR027987316</v>
      </c>
      <c r="P722" s="51">
        <f>VLOOKUP(C722,MAPPING!$B$24:$G$27,2,0)+(N722-0.5)/0.5*VLOOKUP(C722,MAPPING!$B$24:$G$27,4,0)</f>
        <v>0</v>
      </c>
      <c r="Q722" s="72">
        <f>VLOOKUP(C722,MAPPING!$B$24:$G$27,6,0)</f>
        <v>3350</v>
      </c>
      <c r="R722" s="105">
        <f>Q722*VLOOKUP(C722,MAPPING!$B$24:$H$27,7,0)</f>
        <v>3350</v>
      </c>
      <c r="S722" s="29">
        <f>VLOOKUP(H722,MAPPING!$B$3:$D$12,3,0)</f>
        <v>0</v>
      </c>
      <c r="T722" s="67">
        <f t="shared" si="191"/>
        <v>0</v>
      </c>
      <c r="U722" s="75">
        <v>0</v>
      </c>
      <c r="V722" s="29">
        <f>(J722*VLOOKUP(M722/J722,MAPPING!$B$15:$C$22,2,10))</f>
        <v>0</v>
      </c>
      <c r="W722" s="100">
        <v>0</v>
      </c>
      <c r="X722" s="68">
        <f>IFERROR(IF($M722&lt;6.000001,0,VLOOKUP($M722,할증료!$B:$C,2,1)),0)</f>
        <v>0</v>
      </c>
      <c r="Y722" s="67">
        <v>0</v>
      </c>
      <c r="Z722" s="29">
        <f t="shared" si="206"/>
        <v>3350</v>
      </c>
      <c r="AB722" s="1" t="s">
        <v>3878</v>
      </c>
      <c r="AC722" s="1" t="s">
        <v>142</v>
      </c>
      <c r="AD722" s="1" t="s">
        <v>3879</v>
      </c>
      <c r="AE722" s="1" t="s">
        <v>4032</v>
      </c>
      <c r="AF722" s="1" t="s">
        <v>4033</v>
      </c>
      <c r="AG722" s="1" t="s">
        <v>4034</v>
      </c>
      <c r="AH722" s="1">
        <v>31577</v>
      </c>
      <c r="AI722" s="1" t="s">
        <v>47</v>
      </c>
      <c r="AJ722" s="20">
        <v>1</v>
      </c>
      <c r="AK722" s="21">
        <v>1</v>
      </c>
      <c r="AL722" s="21">
        <v>0.7</v>
      </c>
      <c r="AM722" s="21">
        <v>1</v>
      </c>
      <c r="AN722" s="1" t="s">
        <v>48</v>
      </c>
      <c r="AO722" s="21">
        <v>73.58</v>
      </c>
      <c r="AP722" s="1" t="s">
        <v>49</v>
      </c>
      <c r="AQ722" s="1" t="s">
        <v>49</v>
      </c>
      <c r="AR722" s="1" t="s">
        <v>49</v>
      </c>
      <c r="AS722" s="1" t="s">
        <v>49</v>
      </c>
      <c r="AT722" s="1" t="s">
        <v>49</v>
      </c>
      <c r="AU722" s="1" t="s">
        <v>143</v>
      </c>
      <c r="AV722" s="1" t="s">
        <v>144</v>
      </c>
      <c r="AW722" s="1" t="s">
        <v>2031</v>
      </c>
      <c r="AX722" s="1" t="s">
        <v>47</v>
      </c>
      <c r="AY722" s="1" t="s">
        <v>50</v>
      </c>
      <c r="AZ722" s="1" t="s">
        <v>4035</v>
      </c>
      <c r="BA722" s="1" t="s">
        <v>4036</v>
      </c>
      <c r="BB722" s="1" t="s">
        <v>4036</v>
      </c>
      <c r="BC722" s="1" t="s">
        <v>145</v>
      </c>
      <c r="BD722" s="1" t="s">
        <v>47</v>
      </c>
      <c r="BE722" s="1" t="s">
        <v>146</v>
      </c>
      <c r="BF722" s="1" t="s">
        <v>52</v>
      </c>
      <c r="BG722" s="1" t="s">
        <v>53</v>
      </c>
      <c r="BH722" s="1" t="s">
        <v>47</v>
      </c>
      <c r="BI722" s="1" t="s">
        <v>159</v>
      </c>
    </row>
    <row r="723" spans="2:61" x14ac:dyDescent="0.25">
      <c r="B723" s="16">
        <f t="shared" si="192"/>
        <v>719</v>
      </c>
      <c r="C723" s="16" t="str">
        <f t="shared" si="193"/>
        <v>CDG</v>
      </c>
      <c r="D723" s="16" t="str">
        <f t="shared" si="194"/>
        <v>2025-08-28</v>
      </c>
      <c r="E723" s="16" t="str">
        <f t="shared" si="195"/>
        <v>18042697196</v>
      </c>
      <c r="F723" s="16" t="str">
        <f t="shared" si="196"/>
        <v>PFR027987315</v>
      </c>
      <c r="G723" s="16" t="str">
        <f t="shared" si="197"/>
        <v>손정현</v>
      </c>
      <c r="H723" s="16" t="str">
        <f t="shared" si="198"/>
        <v>목록(Manifest)</v>
      </c>
      <c r="I723" s="16">
        <f t="shared" si="199"/>
        <v>73.58</v>
      </c>
      <c r="J723" s="16">
        <f t="shared" si="200"/>
        <v>1</v>
      </c>
      <c r="K723" s="43">
        <f t="shared" si="201"/>
        <v>1</v>
      </c>
      <c r="L723" s="43">
        <f t="shared" si="202"/>
        <v>0.7</v>
      </c>
      <c r="M723" s="43">
        <f t="shared" si="203"/>
        <v>1</v>
      </c>
      <c r="N723" s="43">
        <f t="shared" si="204"/>
        <v>1</v>
      </c>
      <c r="O723" s="23" t="str">
        <f t="shared" si="205"/>
        <v>PFR027987315</v>
      </c>
      <c r="P723" s="51">
        <f>VLOOKUP(C723,MAPPING!$B$24:$G$27,2,0)+(N723-0.5)/0.5*VLOOKUP(C723,MAPPING!$B$24:$G$27,4,0)</f>
        <v>0</v>
      </c>
      <c r="Q723" s="72">
        <f>VLOOKUP(C723,MAPPING!$B$24:$G$27,6,0)</f>
        <v>3350</v>
      </c>
      <c r="R723" s="105">
        <f>Q723*VLOOKUP(C723,MAPPING!$B$24:$H$27,7,0)</f>
        <v>3350</v>
      </c>
      <c r="S723" s="29">
        <f>VLOOKUP(H723,MAPPING!$B$3:$D$12,3,0)</f>
        <v>0</v>
      </c>
      <c r="T723" s="67">
        <f t="shared" si="191"/>
        <v>0</v>
      </c>
      <c r="U723" s="75">
        <v>0</v>
      </c>
      <c r="V723" s="29">
        <f>(J723*VLOOKUP(M723/J723,MAPPING!$B$15:$C$22,2,10))</f>
        <v>0</v>
      </c>
      <c r="W723" s="100">
        <v>0</v>
      </c>
      <c r="X723" s="68">
        <f>IFERROR(IF($M723&lt;6.000001,0,VLOOKUP($M723,할증료!$B:$C,2,1)),0)</f>
        <v>0</v>
      </c>
      <c r="Y723" s="67">
        <v>0</v>
      </c>
      <c r="Z723" s="29">
        <f t="shared" si="206"/>
        <v>3350</v>
      </c>
      <c r="AB723" s="1" t="s">
        <v>3878</v>
      </c>
      <c r="AC723" s="1" t="s">
        <v>142</v>
      </c>
      <c r="AD723" s="1" t="s">
        <v>3879</v>
      </c>
      <c r="AE723" s="1" t="s">
        <v>4037</v>
      </c>
      <c r="AF723" s="1" t="s">
        <v>4038</v>
      </c>
      <c r="AG723" s="1" t="s">
        <v>4039</v>
      </c>
      <c r="AH723" s="1">
        <v>6094</v>
      </c>
      <c r="AI723" s="1" t="s">
        <v>47</v>
      </c>
      <c r="AJ723" s="20">
        <v>1</v>
      </c>
      <c r="AK723" s="21">
        <v>1</v>
      </c>
      <c r="AL723" s="21">
        <v>0.7</v>
      </c>
      <c r="AM723" s="21">
        <v>1</v>
      </c>
      <c r="AN723" s="1" t="s">
        <v>48</v>
      </c>
      <c r="AO723" s="21">
        <v>73.58</v>
      </c>
      <c r="AP723" s="1" t="s">
        <v>49</v>
      </c>
      <c r="AQ723" s="1" t="s">
        <v>49</v>
      </c>
      <c r="AR723" s="1" t="s">
        <v>49</v>
      </c>
      <c r="AS723" s="1" t="s">
        <v>49</v>
      </c>
      <c r="AT723" s="1" t="s">
        <v>49</v>
      </c>
      <c r="AU723" s="1" t="s">
        <v>143</v>
      </c>
      <c r="AV723" s="1" t="s">
        <v>144</v>
      </c>
      <c r="AW723" s="1" t="s">
        <v>2031</v>
      </c>
      <c r="AX723" s="1" t="s">
        <v>47</v>
      </c>
      <c r="AY723" s="1" t="s">
        <v>50</v>
      </c>
      <c r="AZ723" s="1" t="s">
        <v>4040</v>
      </c>
      <c r="BA723" s="1" t="s">
        <v>4041</v>
      </c>
      <c r="BB723" s="1" t="s">
        <v>4041</v>
      </c>
      <c r="BC723" s="1" t="s">
        <v>145</v>
      </c>
      <c r="BD723" s="1" t="s">
        <v>47</v>
      </c>
      <c r="BE723" s="1" t="s">
        <v>146</v>
      </c>
      <c r="BF723" s="1" t="s">
        <v>52</v>
      </c>
      <c r="BG723" s="1" t="s">
        <v>53</v>
      </c>
      <c r="BH723" s="1" t="s">
        <v>47</v>
      </c>
      <c r="BI723" s="1" t="s">
        <v>159</v>
      </c>
    </row>
    <row r="724" spans="2:61" x14ac:dyDescent="0.25">
      <c r="B724" s="16">
        <f t="shared" si="192"/>
        <v>720</v>
      </c>
      <c r="C724" s="16" t="str">
        <f t="shared" si="193"/>
        <v>CDG</v>
      </c>
      <c r="D724" s="16" t="str">
        <f t="shared" si="194"/>
        <v>2025-08-28</v>
      </c>
      <c r="E724" s="16" t="str">
        <f t="shared" si="195"/>
        <v>18042697196</v>
      </c>
      <c r="F724" s="16" t="str">
        <f t="shared" si="196"/>
        <v>PFR027987314</v>
      </c>
      <c r="G724" s="16" t="str">
        <f t="shared" si="197"/>
        <v>이정윤</v>
      </c>
      <c r="H724" s="16" t="str">
        <f t="shared" si="198"/>
        <v>목록(Manifest)</v>
      </c>
      <c r="I724" s="16">
        <f t="shared" si="199"/>
        <v>73.58</v>
      </c>
      <c r="J724" s="16">
        <f t="shared" si="200"/>
        <v>1</v>
      </c>
      <c r="K724" s="43">
        <f t="shared" si="201"/>
        <v>1</v>
      </c>
      <c r="L724" s="43">
        <f t="shared" si="202"/>
        <v>0.7</v>
      </c>
      <c r="M724" s="43">
        <f t="shared" si="203"/>
        <v>1</v>
      </c>
      <c r="N724" s="43">
        <f t="shared" si="204"/>
        <v>1</v>
      </c>
      <c r="O724" s="23" t="str">
        <f t="shared" si="205"/>
        <v>PFR027987314</v>
      </c>
      <c r="P724" s="51">
        <f>VLOOKUP(C724,MAPPING!$B$24:$G$27,2,0)+(N724-0.5)/0.5*VLOOKUP(C724,MAPPING!$B$24:$G$27,4,0)</f>
        <v>0</v>
      </c>
      <c r="Q724" s="72">
        <f>VLOOKUP(C724,MAPPING!$B$24:$G$27,6,0)</f>
        <v>3350</v>
      </c>
      <c r="R724" s="105">
        <f>Q724*VLOOKUP(C724,MAPPING!$B$24:$H$27,7,0)</f>
        <v>3350</v>
      </c>
      <c r="S724" s="29">
        <f>VLOOKUP(H724,MAPPING!$B$3:$D$12,3,0)</f>
        <v>0</v>
      </c>
      <c r="T724" s="67">
        <f t="shared" si="191"/>
        <v>0</v>
      </c>
      <c r="U724" s="75">
        <v>0</v>
      </c>
      <c r="V724" s="29">
        <f>(J724*VLOOKUP(M724/J724,MAPPING!$B$15:$C$22,2,10))</f>
        <v>0</v>
      </c>
      <c r="W724" s="100">
        <v>0</v>
      </c>
      <c r="X724" s="68">
        <f>IFERROR(IF($M724&lt;6.000001,0,VLOOKUP($M724,할증료!$B:$C,2,1)),0)</f>
        <v>0</v>
      </c>
      <c r="Y724" s="67">
        <v>0</v>
      </c>
      <c r="Z724" s="29">
        <f t="shared" si="206"/>
        <v>3350</v>
      </c>
      <c r="AB724" s="1" t="s">
        <v>3878</v>
      </c>
      <c r="AC724" s="1" t="s">
        <v>142</v>
      </c>
      <c r="AD724" s="1" t="s">
        <v>3879</v>
      </c>
      <c r="AE724" s="1" t="s">
        <v>4042</v>
      </c>
      <c r="AF724" s="1" t="s">
        <v>284</v>
      </c>
      <c r="AG724" s="1" t="s">
        <v>4043</v>
      </c>
      <c r="AH724" s="1">
        <v>42810</v>
      </c>
      <c r="AI724" s="1" t="s">
        <v>47</v>
      </c>
      <c r="AJ724" s="20">
        <v>1</v>
      </c>
      <c r="AK724" s="21">
        <v>1</v>
      </c>
      <c r="AL724" s="21">
        <v>0.7</v>
      </c>
      <c r="AM724" s="21">
        <v>1</v>
      </c>
      <c r="AN724" s="1" t="s">
        <v>48</v>
      </c>
      <c r="AO724" s="21">
        <v>73.58</v>
      </c>
      <c r="AP724" s="1" t="s">
        <v>49</v>
      </c>
      <c r="AQ724" s="1" t="s">
        <v>49</v>
      </c>
      <c r="AR724" s="1" t="s">
        <v>49</v>
      </c>
      <c r="AS724" s="1" t="s">
        <v>49</v>
      </c>
      <c r="AT724" s="1" t="s">
        <v>49</v>
      </c>
      <c r="AU724" s="1" t="s">
        <v>143</v>
      </c>
      <c r="AV724" s="1" t="s">
        <v>144</v>
      </c>
      <c r="AW724" s="1" t="s">
        <v>2031</v>
      </c>
      <c r="AX724" s="1" t="s">
        <v>47</v>
      </c>
      <c r="AY724" s="1" t="s">
        <v>50</v>
      </c>
      <c r="AZ724" s="1" t="s">
        <v>4044</v>
      </c>
      <c r="BA724" s="1" t="s">
        <v>4045</v>
      </c>
      <c r="BB724" s="1" t="s">
        <v>4045</v>
      </c>
      <c r="BC724" s="1" t="s">
        <v>145</v>
      </c>
      <c r="BD724" s="1" t="s">
        <v>47</v>
      </c>
      <c r="BE724" s="1" t="s">
        <v>146</v>
      </c>
      <c r="BF724" s="1" t="s">
        <v>52</v>
      </c>
      <c r="BG724" s="1" t="s">
        <v>53</v>
      </c>
      <c r="BH724" s="1" t="s">
        <v>47</v>
      </c>
      <c r="BI724" s="1" t="s">
        <v>159</v>
      </c>
    </row>
    <row r="725" spans="2:61" x14ac:dyDescent="0.25">
      <c r="B725" s="16">
        <f t="shared" si="192"/>
        <v>721</v>
      </c>
      <c r="C725" s="16" t="str">
        <f t="shared" si="193"/>
        <v>CDG</v>
      </c>
      <c r="D725" s="16" t="str">
        <f t="shared" si="194"/>
        <v>2025-08-28</v>
      </c>
      <c r="E725" s="16" t="str">
        <f t="shared" si="195"/>
        <v>18042697196</v>
      </c>
      <c r="F725" s="16" t="str">
        <f t="shared" si="196"/>
        <v>PFR027987313</v>
      </c>
      <c r="G725" s="16" t="str">
        <f t="shared" si="197"/>
        <v>윤준영</v>
      </c>
      <c r="H725" s="16" t="str">
        <f t="shared" si="198"/>
        <v>목록(Manifest)</v>
      </c>
      <c r="I725" s="16">
        <f t="shared" si="199"/>
        <v>73.58</v>
      </c>
      <c r="J725" s="16">
        <f t="shared" si="200"/>
        <v>1</v>
      </c>
      <c r="K725" s="43">
        <f t="shared" si="201"/>
        <v>1</v>
      </c>
      <c r="L725" s="43">
        <f t="shared" si="202"/>
        <v>0.7</v>
      </c>
      <c r="M725" s="43">
        <f t="shared" si="203"/>
        <v>1</v>
      </c>
      <c r="N725" s="43">
        <f t="shared" si="204"/>
        <v>1</v>
      </c>
      <c r="O725" s="23" t="str">
        <f t="shared" si="205"/>
        <v>PFR027987313</v>
      </c>
      <c r="P725" s="51">
        <f>VLOOKUP(C725,MAPPING!$B$24:$G$27,2,0)+(N725-0.5)/0.5*VLOOKUP(C725,MAPPING!$B$24:$G$27,4,0)</f>
        <v>0</v>
      </c>
      <c r="Q725" s="72">
        <f>VLOOKUP(C725,MAPPING!$B$24:$G$27,6,0)</f>
        <v>3350</v>
      </c>
      <c r="R725" s="105">
        <f>Q725*VLOOKUP(C725,MAPPING!$B$24:$H$27,7,0)</f>
        <v>3350</v>
      </c>
      <c r="S725" s="29">
        <f>VLOOKUP(H725,MAPPING!$B$3:$D$12,3,0)</f>
        <v>0</v>
      </c>
      <c r="T725" s="67">
        <f t="shared" si="191"/>
        <v>0</v>
      </c>
      <c r="U725" s="75">
        <v>0</v>
      </c>
      <c r="V725" s="29">
        <f>(J725*VLOOKUP(M725/J725,MAPPING!$B$15:$C$22,2,10))</f>
        <v>0</v>
      </c>
      <c r="W725" s="100">
        <v>0</v>
      </c>
      <c r="X725" s="68">
        <f>IFERROR(IF($M725&lt;6.000001,0,VLOOKUP($M725,할증료!$B:$C,2,1)),0)</f>
        <v>0</v>
      </c>
      <c r="Y725" s="67">
        <v>0</v>
      </c>
      <c r="Z725" s="29">
        <f t="shared" si="206"/>
        <v>3350</v>
      </c>
      <c r="AB725" s="1" t="s">
        <v>3878</v>
      </c>
      <c r="AC725" s="1" t="s">
        <v>142</v>
      </c>
      <c r="AD725" s="1" t="s">
        <v>3879</v>
      </c>
      <c r="AE725" s="1" t="s">
        <v>4046</v>
      </c>
      <c r="AF725" s="1" t="s">
        <v>4047</v>
      </c>
      <c r="AG725" s="1" t="s">
        <v>4048</v>
      </c>
      <c r="AH725" s="1">
        <v>47890</v>
      </c>
      <c r="AI725" s="1" t="s">
        <v>47</v>
      </c>
      <c r="AJ725" s="20">
        <v>1</v>
      </c>
      <c r="AK725" s="21">
        <v>1</v>
      </c>
      <c r="AL725" s="21">
        <v>0.7</v>
      </c>
      <c r="AM725" s="21">
        <v>1</v>
      </c>
      <c r="AN725" s="1" t="s">
        <v>48</v>
      </c>
      <c r="AO725" s="21">
        <v>73.58</v>
      </c>
      <c r="AP725" s="1" t="s">
        <v>49</v>
      </c>
      <c r="AQ725" s="1" t="s">
        <v>49</v>
      </c>
      <c r="AR725" s="1" t="s">
        <v>49</v>
      </c>
      <c r="AS725" s="1" t="s">
        <v>49</v>
      </c>
      <c r="AT725" s="1" t="s">
        <v>49</v>
      </c>
      <c r="AU725" s="1" t="s">
        <v>143</v>
      </c>
      <c r="AV725" s="1" t="s">
        <v>144</v>
      </c>
      <c r="AW725" s="1" t="s">
        <v>2031</v>
      </c>
      <c r="AX725" s="1" t="s">
        <v>47</v>
      </c>
      <c r="AY725" s="1" t="s">
        <v>50</v>
      </c>
      <c r="AZ725" s="1" t="s">
        <v>4049</v>
      </c>
      <c r="BA725" s="1" t="s">
        <v>4050</v>
      </c>
      <c r="BB725" s="1" t="s">
        <v>4050</v>
      </c>
      <c r="BC725" s="1" t="s">
        <v>145</v>
      </c>
      <c r="BD725" s="1" t="s">
        <v>47</v>
      </c>
      <c r="BE725" s="1" t="s">
        <v>146</v>
      </c>
      <c r="BF725" s="1" t="s">
        <v>52</v>
      </c>
      <c r="BG725" s="1" t="s">
        <v>53</v>
      </c>
      <c r="BH725" s="1" t="s">
        <v>47</v>
      </c>
      <c r="BI725" s="1" t="s">
        <v>159</v>
      </c>
    </row>
    <row r="726" spans="2:61" x14ac:dyDescent="0.25">
      <c r="B726" s="16">
        <f t="shared" si="192"/>
        <v>722</v>
      </c>
      <c r="C726" s="16" t="str">
        <f t="shared" si="193"/>
        <v>CDG</v>
      </c>
      <c r="D726" s="16" t="str">
        <f t="shared" si="194"/>
        <v>2025-08-28</v>
      </c>
      <c r="E726" s="16" t="str">
        <f t="shared" si="195"/>
        <v>18042697196</v>
      </c>
      <c r="F726" s="16" t="str">
        <f t="shared" si="196"/>
        <v>PFR027987312</v>
      </c>
      <c r="G726" s="16" t="str">
        <f t="shared" si="197"/>
        <v>오희연</v>
      </c>
      <c r="H726" s="16" t="str">
        <f t="shared" si="198"/>
        <v>목록(Manifest)</v>
      </c>
      <c r="I726" s="16">
        <f t="shared" si="199"/>
        <v>73.58</v>
      </c>
      <c r="J726" s="16">
        <f t="shared" si="200"/>
        <v>1</v>
      </c>
      <c r="K726" s="43">
        <f t="shared" si="201"/>
        <v>1</v>
      </c>
      <c r="L726" s="43">
        <f t="shared" si="202"/>
        <v>0.7</v>
      </c>
      <c r="M726" s="43">
        <f t="shared" si="203"/>
        <v>1</v>
      </c>
      <c r="N726" s="43">
        <f t="shared" si="204"/>
        <v>1</v>
      </c>
      <c r="O726" s="23" t="str">
        <f t="shared" si="205"/>
        <v>PFR027987312</v>
      </c>
      <c r="P726" s="51">
        <f>VLOOKUP(C726,MAPPING!$B$24:$G$27,2,0)+(N726-0.5)/0.5*VLOOKUP(C726,MAPPING!$B$24:$G$27,4,0)</f>
        <v>0</v>
      </c>
      <c r="Q726" s="72">
        <f>VLOOKUP(C726,MAPPING!$B$24:$G$27,6,0)</f>
        <v>3350</v>
      </c>
      <c r="R726" s="105">
        <f>Q726*VLOOKUP(C726,MAPPING!$B$24:$H$27,7,0)</f>
        <v>3350</v>
      </c>
      <c r="S726" s="29">
        <f>VLOOKUP(H726,MAPPING!$B$3:$D$12,3,0)</f>
        <v>0</v>
      </c>
      <c r="T726" s="67">
        <f t="shared" si="191"/>
        <v>0</v>
      </c>
      <c r="U726" s="75">
        <v>0</v>
      </c>
      <c r="V726" s="29">
        <f>(J726*VLOOKUP(M726/J726,MAPPING!$B$15:$C$22,2,10))</f>
        <v>0</v>
      </c>
      <c r="W726" s="100">
        <v>0</v>
      </c>
      <c r="X726" s="68">
        <f>IFERROR(IF($M726&lt;6.000001,0,VLOOKUP($M726,할증료!$B:$C,2,1)),0)</f>
        <v>0</v>
      </c>
      <c r="Y726" s="67">
        <v>0</v>
      </c>
      <c r="Z726" s="29">
        <f t="shared" si="206"/>
        <v>3350</v>
      </c>
      <c r="AB726" s="1" t="s">
        <v>3878</v>
      </c>
      <c r="AC726" s="1" t="s">
        <v>142</v>
      </c>
      <c r="AD726" s="1" t="s">
        <v>3879</v>
      </c>
      <c r="AE726" s="1" t="s">
        <v>4051</v>
      </c>
      <c r="AF726" s="1" t="s">
        <v>4052</v>
      </c>
      <c r="AG726" s="1" t="s">
        <v>4053</v>
      </c>
      <c r="AH726" s="1">
        <v>35261</v>
      </c>
      <c r="AI726" s="1" t="s">
        <v>47</v>
      </c>
      <c r="AJ726" s="20">
        <v>1</v>
      </c>
      <c r="AK726" s="21">
        <v>1</v>
      </c>
      <c r="AL726" s="21">
        <v>0.7</v>
      </c>
      <c r="AM726" s="21">
        <v>1</v>
      </c>
      <c r="AN726" s="1" t="s">
        <v>48</v>
      </c>
      <c r="AO726" s="21">
        <v>73.58</v>
      </c>
      <c r="AP726" s="1" t="s">
        <v>49</v>
      </c>
      <c r="AQ726" s="1" t="s">
        <v>49</v>
      </c>
      <c r="AR726" s="1" t="s">
        <v>49</v>
      </c>
      <c r="AS726" s="1" t="s">
        <v>49</v>
      </c>
      <c r="AT726" s="1" t="s">
        <v>49</v>
      </c>
      <c r="AU726" s="1" t="s">
        <v>143</v>
      </c>
      <c r="AV726" s="1" t="s">
        <v>144</v>
      </c>
      <c r="AW726" s="1" t="s">
        <v>2031</v>
      </c>
      <c r="AX726" s="1" t="s">
        <v>47</v>
      </c>
      <c r="AY726" s="1" t="s">
        <v>50</v>
      </c>
      <c r="AZ726" s="1" t="s">
        <v>4054</v>
      </c>
      <c r="BA726" s="1" t="s">
        <v>4055</v>
      </c>
      <c r="BB726" s="1" t="s">
        <v>4055</v>
      </c>
      <c r="BC726" s="1" t="s">
        <v>145</v>
      </c>
      <c r="BD726" s="1" t="s">
        <v>47</v>
      </c>
      <c r="BE726" s="1" t="s">
        <v>146</v>
      </c>
      <c r="BF726" s="1" t="s">
        <v>52</v>
      </c>
      <c r="BG726" s="1" t="s">
        <v>53</v>
      </c>
      <c r="BH726" s="1" t="s">
        <v>47</v>
      </c>
      <c r="BI726" s="1" t="s">
        <v>159</v>
      </c>
    </row>
    <row r="727" spans="2:61" x14ac:dyDescent="0.25">
      <c r="B727" s="16">
        <f t="shared" si="192"/>
        <v>723</v>
      </c>
      <c r="C727" s="16" t="str">
        <f t="shared" si="193"/>
        <v>CDG</v>
      </c>
      <c r="D727" s="16" t="str">
        <f t="shared" si="194"/>
        <v>2025-08-28</v>
      </c>
      <c r="E727" s="16" t="str">
        <f t="shared" si="195"/>
        <v>18042697196</v>
      </c>
      <c r="F727" s="16" t="str">
        <f t="shared" si="196"/>
        <v>PFR027987307</v>
      </c>
      <c r="G727" s="16" t="str">
        <f t="shared" si="197"/>
        <v>강민경</v>
      </c>
      <c r="H727" s="16" t="str">
        <f t="shared" si="198"/>
        <v>목록(Manifest)</v>
      </c>
      <c r="I727" s="16">
        <f t="shared" si="199"/>
        <v>73.58</v>
      </c>
      <c r="J727" s="16">
        <f t="shared" si="200"/>
        <v>1</v>
      </c>
      <c r="K727" s="43">
        <f t="shared" si="201"/>
        <v>1</v>
      </c>
      <c r="L727" s="43">
        <f t="shared" si="202"/>
        <v>0.7</v>
      </c>
      <c r="M727" s="43">
        <f t="shared" si="203"/>
        <v>1</v>
      </c>
      <c r="N727" s="43">
        <f t="shared" si="204"/>
        <v>1</v>
      </c>
      <c r="O727" s="23" t="str">
        <f t="shared" si="205"/>
        <v>PFR027987307</v>
      </c>
      <c r="P727" s="51">
        <f>VLOOKUP(C727,MAPPING!$B$24:$G$27,2,0)+(N727-0.5)/0.5*VLOOKUP(C727,MAPPING!$B$24:$G$27,4,0)</f>
        <v>0</v>
      </c>
      <c r="Q727" s="72">
        <f>VLOOKUP(C727,MAPPING!$B$24:$G$27,6,0)</f>
        <v>3350</v>
      </c>
      <c r="R727" s="105">
        <f>Q727*VLOOKUP(C727,MAPPING!$B$24:$H$27,7,0)</f>
        <v>3350</v>
      </c>
      <c r="S727" s="29">
        <f>VLOOKUP(H727,MAPPING!$B$3:$D$12,3,0)</f>
        <v>0</v>
      </c>
      <c r="T727" s="67">
        <f t="shared" si="191"/>
        <v>0</v>
      </c>
      <c r="U727" s="75">
        <v>0</v>
      </c>
      <c r="V727" s="29">
        <f>(J727*VLOOKUP(M727/J727,MAPPING!$B$15:$C$22,2,10))</f>
        <v>0</v>
      </c>
      <c r="W727" s="100">
        <v>0</v>
      </c>
      <c r="X727" s="68">
        <f>IFERROR(IF($M727&lt;6.000001,0,VLOOKUP($M727,할증료!$B:$C,2,1)),0)</f>
        <v>0</v>
      </c>
      <c r="Y727" s="67">
        <v>0</v>
      </c>
      <c r="Z727" s="29">
        <f t="shared" si="206"/>
        <v>3350</v>
      </c>
      <c r="AB727" s="1" t="s">
        <v>3878</v>
      </c>
      <c r="AC727" s="1" t="s">
        <v>142</v>
      </c>
      <c r="AD727" s="1" t="s">
        <v>3879</v>
      </c>
      <c r="AE727" s="1" t="s">
        <v>4056</v>
      </c>
      <c r="AF727" s="1" t="s">
        <v>4057</v>
      </c>
      <c r="AG727" s="1" t="s">
        <v>4058</v>
      </c>
      <c r="AH727" s="1">
        <v>51364</v>
      </c>
      <c r="AI727" s="1" t="s">
        <v>47</v>
      </c>
      <c r="AJ727" s="20">
        <v>1</v>
      </c>
      <c r="AK727" s="21">
        <v>1</v>
      </c>
      <c r="AL727" s="21">
        <v>0.7</v>
      </c>
      <c r="AM727" s="21">
        <v>1</v>
      </c>
      <c r="AN727" s="1" t="s">
        <v>48</v>
      </c>
      <c r="AO727" s="21">
        <v>73.58</v>
      </c>
      <c r="AP727" s="1" t="s">
        <v>49</v>
      </c>
      <c r="AQ727" s="1" t="s">
        <v>49</v>
      </c>
      <c r="AR727" s="1" t="s">
        <v>49</v>
      </c>
      <c r="AS727" s="1" t="s">
        <v>49</v>
      </c>
      <c r="AT727" s="1" t="s">
        <v>49</v>
      </c>
      <c r="AU727" s="1" t="s">
        <v>143</v>
      </c>
      <c r="AV727" s="1" t="s">
        <v>144</v>
      </c>
      <c r="AW727" s="1" t="s">
        <v>2031</v>
      </c>
      <c r="AX727" s="1" t="s">
        <v>47</v>
      </c>
      <c r="AY727" s="1" t="s">
        <v>50</v>
      </c>
      <c r="AZ727" s="1" t="s">
        <v>4059</v>
      </c>
      <c r="BA727" s="1" t="s">
        <v>4060</v>
      </c>
      <c r="BB727" s="1" t="s">
        <v>4060</v>
      </c>
      <c r="BC727" s="1" t="s">
        <v>145</v>
      </c>
      <c r="BD727" s="1" t="s">
        <v>47</v>
      </c>
      <c r="BE727" s="1" t="s">
        <v>146</v>
      </c>
      <c r="BF727" s="1" t="s">
        <v>52</v>
      </c>
      <c r="BG727" s="1" t="s">
        <v>53</v>
      </c>
      <c r="BH727" s="1" t="s">
        <v>47</v>
      </c>
      <c r="BI727" s="1" t="s">
        <v>159</v>
      </c>
    </row>
    <row r="728" spans="2:61" x14ac:dyDescent="0.25">
      <c r="B728" s="16">
        <f t="shared" si="192"/>
        <v>724</v>
      </c>
      <c r="C728" s="16" t="str">
        <f t="shared" si="193"/>
        <v>CDG</v>
      </c>
      <c r="D728" s="16" t="str">
        <f t="shared" si="194"/>
        <v>2025-08-28</v>
      </c>
      <c r="E728" s="16" t="str">
        <f t="shared" si="195"/>
        <v>18042697196</v>
      </c>
      <c r="F728" s="16" t="str">
        <f t="shared" si="196"/>
        <v>PFR027987306</v>
      </c>
      <c r="G728" s="16" t="str">
        <f t="shared" si="197"/>
        <v>이한비</v>
      </c>
      <c r="H728" s="16" t="str">
        <f t="shared" si="198"/>
        <v>목록(Manifest)</v>
      </c>
      <c r="I728" s="16">
        <f t="shared" si="199"/>
        <v>73.58</v>
      </c>
      <c r="J728" s="16">
        <f t="shared" si="200"/>
        <v>1</v>
      </c>
      <c r="K728" s="43">
        <f t="shared" si="201"/>
        <v>1</v>
      </c>
      <c r="L728" s="43">
        <f t="shared" si="202"/>
        <v>0.7</v>
      </c>
      <c r="M728" s="43">
        <f t="shared" si="203"/>
        <v>1</v>
      </c>
      <c r="N728" s="43">
        <f t="shared" si="204"/>
        <v>1</v>
      </c>
      <c r="O728" s="23" t="str">
        <f t="shared" si="205"/>
        <v>PFR027987306</v>
      </c>
      <c r="P728" s="51">
        <f>VLOOKUP(C728,MAPPING!$B$24:$G$27,2,0)+(N728-0.5)/0.5*VLOOKUP(C728,MAPPING!$B$24:$G$27,4,0)</f>
        <v>0</v>
      </c>
      <c r="Q728" s="72">
        <f>VLOOKUP(C728,MAPPING!$B$24:$G$27,6,0)</f>
        <v>3350</v>
      </c>
      <c r="R728" s="105">
        <f>Q728*VLOOKUP(C728,MAPPING!$B$24:$H$27,7,0)</f>
        <v>3350</v>
      </c>
      <c r="S728" s="29">
        <f>VLOOKUP(H728,MAPPING!$B$3:$D$12,3,0)</f>
        <v>0</v>
      </c>
      <c r="T728" s="67">
        <f t="shared" si="191"/>
        <v>0</v>
      </c>
      <c r="U728" s="75">
        <v>0</v>
      </c>
      <c r="V728" s="29">
        <f>(J728*VLOOKUP(M728/J728,MAPPING!$B$15:$C$22,2,10))</f>
        <v>0</v>
      </c>
      <c r="W728" s="100">
        <v>0</v>
      </c>
      <c r="X728" s="68">
        <f>IFERROR(IF($M728&lt;6.000001,0,VLOOKUP($M728,할증료!$B:$C,2,1)),0)</f>
        <v>0</v>
      </c>
      <c r="Y728" s="67">
        <v>0</v>
      </c>
      <c r="Z728" s="29">
        <f t="shared" si="206"/>
        <v>3350</v>
      </c>
      <c r="AB728" s="1" t="s">
        <v>3878</v>
      </c>
      <c r="AC728" s="1" t="s">
        <v>142</v>
      </c>
      <c r="AD728" s="1" t="s">
        <v>3879</v>
      </c>
      <c r="AE728" s="1" t="s">
        <v>4061</v>
      </c>
      <c r="AF728" s="1" t="s">
        <v>4062</v>
      </c>
      <c r="AG728" s="1" t="s">
        <v>4063</v>
      </c>
      <c r="AH728" s="1">
        <v>6976</v>
      </c>
      <c r="AI728" s="1" t="s">
        <v>47</v>
      </c>
      <c r="AJ728" s="20">
        <v>1</v>
      </c>
      <c r="AK728" s="21">
        <v>1</v>
      </c>
      <c r="AL728" s="21">
        <v>0.7</v>
      </c>
      <c r="AM728" s="21">
        <v>1</v>
      </c>
      <c r="AN728" s="1" t="s">
        <v>48</v>
      </c>
      <c r="AO728" s="21">
        <v>73.58</v>
      </c>
      <c r="AP728" s="1" t="s">
        <v>49</v>
      </c>
      <c r="AQ728" s="1" t="s">
        <v>49</v>
      </c>
      <c r="AR728" s="1" t="s">
        <v>49</v>
      </c>
      <c r="AS728" s="1" t="s">
        <v>49</v>
      </c>
      <c r="AT728" s="1" t="s">
        <v>49</v>
      </c>
      <c r="AU728" s="1" t="s">
        <v>143</v>
      </c>
      <c r="AV728" s="1" t="s">
        <v>144</v>
      </c>
      <c r="AW728" s="1" t="s">
        <v>2031</v>
      </c>
      <c r="AX728" s="1" t="s">
        <v>47</v>
      </c>
      <c r="AY728" s="1" t="s">
        <v>50</v>
      </c>
      <c r="AZ728" s="1" t="s">
        <v>4064</v>
      </c>
      <c r="BA728" s="1" t="s">
        <v>4065</v>
      </c>
      <c r="BB728" s="1" t="s">
        <v>4065</v>
      </c>
      <c r="BC728" s="1" t="s">
        <v>145</v>
      </c>
      <c r="BD728" s="1" t="s">
        <v>47</v>
      </c>
      <c r="BE728" s="1" t="s">
        <v>146</v>
      </c>
      <c r="BF728" s="1" t="s">
        <v>52</v>
      </c>
      <c r="BG728" s="1" t="s">
        <v>53</v>
      </c>
      <c r="BH728" s="1" t="s">
        <v>47</v>
      </c>
      <c r="BI728" s="1" t="s">
        <v>159</v>
      </c>
    </row>
    <row r="729" spans="2:61" x14ac:dyDescent="0.25">
      <c r="B729" s="16">
        <f t="shared" si="192"/>
        <v>725</v>
      </c>
      <c r="C729" s="16" t="str">
        <f t="shared" si="193"/>
        <v>CDG</v>
      </c>
      <c r="D729" s="16" t="str">
        <f t="shared" si="194"/>
        <v>2025-08-28</v>
      </c>
      <c r="E729" s="16" t="str">
        <f t="shared" si="195"/>
        <v>18042697196</v>
      </c>
      <c r="F729" s="16" t="str">
        <f t="shared" si="196"/>
        <v>PFR027987305</v>
      </c>
      <c r="G729" s="16" t="str">
        <f t="shared" si="197"/>
        <v>정승은</v>
      </c>
      <c r="H729" s="16" t="str">
        <f t="shared" si="198"/>
        <v>목록(Manifest)</v>
      </c>
      <c r="I729" s="16">
        <f t="shared" si="199"/>
        <v>73.58</v>
      </c>
      <c r="J729" s="16">
        <f t="shared" si="200"/>
        <v>1</v>
      </c>
      <c r="K729" s="43">
        <f t="shared" si="201"/>
        <v>1</v>
      </c>
      <c r="L729" s="43">
        <f t="shared" si="202"/>
        <v>0.7</v>
      </c>
      <c r="M729" s="43">
        <f t="shared" si="203"/>
        <v>1</v>
      </c>
      <c r="N729" s="43">
        <f t="shared" si="204"/>
        <v>1</v>
      </c>
      <c r="O729" s="23" t="str">
        <f t="shared" si="205"/>
        <v>PFR027987305</v>
      </c>
      <c r="P729" s="51">
        <f>VLOOKUP(C729,MAPPING!$B$24:$G$27,2,0)+(N729-0.5)/0.5*VLOOKUP(C729,MAPPING!$B$24:$G$27,4,0)</f>
        <v>0</v>
      </c>
      <c r="Q729" s="72">
        <f>VLOOKUP(C729,MAPPING!$B$24:$G$27,6,0)</f>
        <v>3350</v>
      </c>
      <c r="R729" s="105">
        <f>Q729*VLOOKUP(C729,MAPPING!$B$24:$H$27,7,0)</f>
        <v>3350</v>
      </c>
      <c r="S729" s="29">
        <f>VLOOKUP(H729,MAPPING!$B$3:$D$12,3,0)</f>
        <v>0</v>
      </c>
      <c r="T729" s="67">
        <f t="shared" si="191"/>
        <v>0</v>
      </c>
      <c r="U729" s="75">
        <v>0</v>
      </c>
      <c r="V729" s="29">
        <f>(J729*VLOOKUP(M729/J729,MAPPING!$B$15:$C$22,2,10))</f>
        <v>0</v>
      </c>
      <c r="W729" s="100">
        <v>0</v>
      </c>
      <c r="X729" s="68">
        <f>IFERROR(IF($M729&lt;6.000001,0,VLOOKUP($M729,할증료!$B:$C,2,1)),0)</f>
        <v>0</v>
      </c>
      <c r="Y729" s="67">
        <v>0</v>
      </c>
      <c r="Z729" s="29">
        <f t="shared" si="206"/>
        <v>3350</v>
      </c>
      <c r="AB729" s="1" t="s">
        <v>3878</v>
      </c>
      <c r="AC729" s="1" t="s">
        <v>142</v>
      </c>
      <c r="AD729" s="1" t="s">
        <v>3879</v>
      </c>
      <c r="AE729" s="1" t="s">
        <v>4066</v>
      </c>
      <c r="AF729" s="1" t="s">
        <v>4067</v>
      </c>
      <c r="AG729" s="1" t="s">
        <v>4068</v>
      </c>
      <c r="AH729" s="1">
        <v>13540</v>
      </c>
      <c r="AI729" s="1" t="s">
        <v>47</v>
      </c>
      <c r="AJ729" s="20">
        <v>1</v>
      </c>
      <c r="AK729" s="21">
        <v>1</v>
      </c>
      <c r="AL729" s="21">
        <v>0.7</v>
      </c>
      <c r="AM729" s="21">
        <v>1</v>
      </c>
      <c r="AN729" s="1" t="s">
        <v>48</v>
      </c>
      <c r="AO729" s="21">
        <v>73.58</v>
      </c>
      <c r="AP729" s="1" t="s">
        <v>49</v>
      </c>
      <c r="AQ729" s="1" t="s">
        <v>49</v>
      </c>
      <c r="AR729" s="1" t="s">
        <v>49</v>
      </c>
      <c r="AS729" s="1" t="s">
        <v>49</v>
      </c>
      <c r="AT729" s="1" t="s">
        <v>49</v>
      </c>
      <c r="AU729" s="1" t="s">
        <v>143</v>
      </c>
      <c r="AV729" s="1" t="s">
        <v>144</v>
      </c>
      <c r="AW729" s="1" t="s">
        <v>2031</v>
      </c>
      <c r="AX729" s="1" t="s">
        <v>47</v>
      </c>
      <c r="AY729" s="1" t="s">
        <v>50</v>
      </c>
      <c r="AZ729" s="1" t="s">
        <v>4069</v>
      </c>
      <c r="BA729" s="1" t="s">
        <v>4070</v>
      </c>
      <c r="BB729" s="1" t="s">
        <v>4070</v>
      </c>
      <c r="BC729" s="1" t="s">
        <v>145</v>
      </c>
      <c r="BD729" s="1" t="s">
        <v>47</v>
      </c>
      <c r="BE729" s="1" t="s">
        <v>146</v>
      </c>
      <c r="BF729" s="1" t="s">
        <v>52</v>
      </c>
      <c r="BG729" s="1" t="s">
        <v>53</v>
      </c>
      <c r="BH729" s="1" t="s">
        <v>47</v>
      </c>
      <c r="BI729" s="1" t="s">
        <v>159</v>
      </c>
    </row>
    <row r="730" spans="2:61" x14ac:dyDescent="0.25">
      <c r="B730" s="16">
        <f t="shared" si="192"/>
        <v>726</v>
      </c>
      <c r="C730" s="16" t="str">
        <f t="shared" si="193"/>
        <v>CDG</v>
      </c>
      <c r="D730" s="16" t="str">
        <f t="shared" si="194"/>
        <v>2025-08-28</v>
      </c>
      <c r="E730" s="16" t="str">
        <f t="shared" si="195"/>
        <v>18042697196</v>
      </c>
      <c r="F730" s="16" t="str">
        <f t="shared" si="196"/>
        <v>PFR027987304</v>
      </c>
      <c r="G730" s="16" t="str">
        <f t="shared" si="197"/>
        <v>김민지</v>
      </c>
      <c r="H730" s="16" t="str">
        <f t="shared" si="198"/>
        <v>목록(Manifest)</v>
      </c>
      <c r="I730" s="16">
        <f t="shared" si="199"/>
        <v>73.58</v>
      </c>
      <c r="J730" s="16">
        <f t="shared" si="200"/>
        <v>1</v>
      </c>
      <c r="K730" s="43">
        <f t="shared" si="201"/>
        <v>1</v>
      </c>
      <c r="L730" s="43">
        <f t="shared" si="202"/>
        <v>0.7</v>
      </c>
      <c r="M730" s="43">
        <f t="shared" si="203"/>
        <v>1</v>
      </c>
      <c r="N730" s="43">
        <f t="shared" si="204"/>
        <v>1</v>
      </c>
      <c r="O730" s="23" t="str">
        <f t="shared" si="205"/>
        <v>PFR027987304</v>
      </c>
      <c r="P730" s="51">
        <f>VLOOKUP(C730,MAPPING!$B$24:$G$27,2,0)+(N730-0.5)/0.5*VLOOKUP(C730,MAPPING!$B$24:$G$27,4,0)</f>
        <v>0</v>
      </c>
      <c r="Q730" s="72">
        <f>VLOOKUP(C730,MAPPING!$B$24:$G$27,6,0)</f>
        <v>3350</v>
      </c>
      <c r="R730" s="105">
        <f>Q730*VLOOKUP(C730,MAPPING!$B$24:$H$27,7,0)</f>
        <v>3350</v>
      </c>
      <c r="S730" s="29">
        <f>VLOOKUP(H730,MAPPING!$B$3:$D$12,3,0)</f>
        <v>0</v>
      </c>
      <c r="T730" s="67">
        <f t="shared" si="191"/>
        <v>0</v>
      </c>
      <c r="U730" s="75">
        <v>0</v>
      </c>
      <c r="V730" s="29">
        <f>(J730*VLOOKUP(M730/J730,MAPPING!$B$15:$C$22,2,10))</f>
        <v>0</v>
      </c>
      <c r="W730" s="100">
        <v>0</v>
      </c>
      <c r="X730" s="68">
        <f>IFERROR(IF($M730&lt;6.000001,0,VLOOKUP($M730,할증료!$B:$C,2,1)),0)</f>
        <v>0</v>
      </c>
      <c r="Y730" s="67">
        <v>0</v>
      </c>
      <c r="Z730" s="29">
        <f t="shared" si="206"/>
        <v>3350</v>
      </c>
      <c r="AB730" s="1" t="s">
        <v>3878</v>
      </c>
      <c r="AC730" s="1" t="s">
        <v>142</v>
      </c>
      <c r="AD730" s="1" t="s">
        <v>3879</v>
      </c>
      <c r="AE730" s="1" t="s">
        <v>4071</v>
      </c>
      <c r="AF730" s="1" t="s">
        <v>856</v>
      </c>
      <c r="AG730" s="1" t="s">
        <v>4072</v>
      </c>
      <c r="AH730" s="1">
        <v>61229</v>
      </c>
      <c r="AI730" s="1" t="s">
        <v>47</v>
      </c>
      <c r="AJ730" s="20">
        <v>1</v>
      </c>
      <c r="AK730" s="21">
        <v>1</v>
      </c>
      <c r="AL730" s="21">
        <v>0.7</v>
      </c>
      <c r="AM730" s="21">
        <v>1</v>
      </c>
      <c r="AN730" s="1" t="s">
        <v>48</v>
      </c>
      <c r="AO730" s="21">
        <v>73.58</v>
      </c>
      <c r="AP730" s="1" t="s">
        <v>49</v>
      </c>
      <c r="AQ730" s="1" t="s">
        <v>49</v>
      </c>
      <c r="AR730" s="1" t="s">
        <v>49</v>
      </c>
      <c r="AS730" s="1" t="s">
        <v>49</v>
      </c>
      <c r="AT730" s="1" t="s">
        <v>49</v>
      </c>
      <c r="AU730" s="1" t="s">
        <v>143</v>
      </c>
      <c r="AV730" s="1" t="s">
        <v>144</v>
      </c>
      <c r="AW730" s="1" t="s">
        <v>2031</v>
      </c>
      <c r="AX730" s="1" t="s">
        <v>47</v>
      </c>
      <c r="AY730" s="1" t="s">
        <v>50</v>
      </c>
      <c r="AZ730" s="1" t="s">
        <v>4073</v>
      </c>
      <c r="BA730" s="1" t="s">
        <v>4074</v>
      </c>
      <c r="BB730" s="1" t="s">
        <v>4074</v>
      </c>
      <c r="BC730" s="1" t="s">
        <v>145</v>
      </c>
      <c r="BD730" s="1" t="s">
        <v>47</v>
      </c>
      <c r="BE730" s="1" t="s">
        <v>146</v>
      </c>
      <c r="BF730" s="1" t="s">
        <v>52</v>
      </c>
      <c r="BG730" s="1" t="s">
        <v>53</v>
      </c>
      <c r="BH730" s="1" t="s">
        <v>47</v>
      </c>
      <c r="BI730" s="1" t="s">
        <v>159</v>
      </c>
    </row>
    <row r="731" spans="2:61" x14ac:dyDescent="0.25">
      <c r="B731" s="16">
        <f t="shared" si="192"/>
        <v>727</v>
      </c>
      <c r="C731" s="16" t="str">
        <f t="shared" si="193"/>
        <v>CDG</v>
      </c>
      <c r="D731" s="16" t="str">
        <f t="shared" si="194"/>
        <v>2025-08-28</v>
      </c>
      <c r="E731" s="16" t="str">
        <f t="shared" si="195"/>
        <v>18042697196</v>
      </c>
      <c r="F731" s="16" t="str">
        <f t="shared" si="196"/>
        <v>PFR027987303</v>
      </c>
      <c r="G731" s="16" t="str">
        <f t="shared" si="197"/>
        <v>박효리</v>
      </c>
      <c r="H731" s="16" t="str">
        <f t="shared" si="198"/>
        <v>목록(Manifest)</v>
      </c>
      <c r="I731" s="16">
        <f t="shared" si="199"/>
        <v>73.58</v>
      </c>
      <c r="J731" s="16">
        <f t="shared" si="200"/>
        <v>1</v>
      </c>
      <c r="K731" s="43">
        <f t="shared" si="201"/>
        <v>1</v>
      </c>
      <c r="L731" s="43">
        <f t="shared" si="202"/>
        <v>0.7</v>
      </c>
      <c r="M731" s="43">
        <f t="shared" si="203"/>
        <v>1</v>
      </c>
      <c r="N731" s="43">
        <f t="shared" si="204"/>
        <v>1</v>
      </c>
      <c r="O731" s="23" t="str">
        <f t="shared" si="205"/>
        <v>PFR027987303</v>
      </c>
      <c r="P731" s="51">
        <f>VLOOKUP(C731,MAPPING!$B$24:$G$27,2,0)+(N731-0.5)/0.5*VLOOKUP(C731,MAPPING!$B$24:$G$27,4,0)</f>
        <v>0</v>
      </c>
      <c r="Q731" s="72">
        <f>VLOOKUP(C731,MAPPING!$B$24:$G$27,6,0)</f>
        <v>3350</v>
      </c>
      <c r="R731" s="105">
        <f>Q731*VLOOKUP(C731,MAPPING!$B$24:$H$27,7,0)</f>
        <v>3350</v>
      </c>
      <c r="S731" s="29">
        <f>VLOOKUP(H731,MAPPING!$B$3:$D$12,3,0)</f>
        <v>0</v>
      </c>
      <c r="T731" s="67">
        <f t="shared" si="191"/>
        <v>0</v>
      </c>
      <c r="U731" s="75">
        <v>0</v>
      </c>
      <c r="V731" s="29">
        <f>(J731*VLOOKUP(M731/J731,MAPPING!$B$15:$C$22,2,10))</f>
        <v>0</v>
      </c>
      <c r="W731" s="100">
        <v>0</v>
      </c>
      <c r="X731" s="68">
        <f>IFERROR(IF($M731&lt;6.000001,0,VLOOKUP($M731,할증료!$B:$C,2,1)),0)</f>
        <v>0</v>
      </c>
      <c r="Y731" s="67">
        <v>0</v>
      </c>
      <c r="Z731" s="29">
        <f t="shared" si="206"/>
        <v>3350</v>
      </c>
      <c r="AB731" s="1" t="s">
        <v>3878</v>
      </c>
      <c r="AC731" s="1" t="s">
        <v>142</v>
      </c>
      <c r="AD731" s="1" t="s">
        <v>3879</v>
      </c>
      <c r="AE731" s="1" t="s">
        <v>4075</v>
      </c>
      <c r="AF731" s="1" t="s">
        <v>4076</v>
      </c>
      <c r="AG731" s="1" t="s">
        <v>4077</v>
      </c>
      <c r="AH731" s="1">
        <v>4707</v>
      </c>
      <c r="AI731" s="1" t="s">
        <v>47</v>
      </c>
      <c r="AJ731" s="20">
        <v>1</v>
      </c>
      <c r="AK731" s="21">
        <v>1</v>
      </c>
      <c r="AL731" s="21">
        <v>0.7</v>
      </c>
      <c r="AM731" s="21">
        <v>1</v>
      </c>
      <c r="AN731" s="1" t="s">
        <v>48</v>
      </c>
      <c r="AO731" s="21">
        <v>73.58</v>
      </c>
      <c r="AP731" s="1" t="s">
        <v>49</v>
      </c>
      <c r="AQ731" s="1" t="s">
        <v>49</v>
      </c>
      <c r="AR731" s="1" t="s">
        <v>49</v>
      </c>
      <c r="AS731" s="1" t="s">
        <v>49</v>
      </c>
      <c r="AT731" s="1" t="s">
        <v>49</v>
      </c>
      <c r="AU731" s="1" t="s">
        <v>143</v>
      </c>
      <c r="AV731" s="1" t="s">
        <v>144</v>
      </c>
      <c r="AW731" s="1" t="s">
        <v>2031</v>
      </c>
      <c r="AX731" s="1" t="s">
        <v>47</v>
      </c>
      <c r="AY731" s="1" t="s">
        <v>50</v>
      </c>
      <c r="AZ731" s="1" t="s">
        <v>4078</v>
      </c>
      <c r="BA731" s="1" t="s">
        <v>4079</v>
      </c>
      <c r="BB731" s="1" t="s">
        <v>4079</v>
      </c>
      <c r="BC731" s="1" t="s">
        <v>145</v>
      </c>
      <c r="BD731" s="1" t="s">
        <v>47</v>
      </c>
      <c r="BE731" s="1" t="s">
        <v>146</v>
      </c>
      <c r="BF731" s="1" t="s">
        <v>52</v>
      </c>
      <c r="BG731" s="1" t="s">
        <v>53</v>
      </c>
      <c r="BH731" s="1" t="s">
        <v>47</v>
      </c>
      <c r="BI731" s="1" t="s">
        <v>159</v>
      </c>
    </row>
    <row r="732" spans="2:61" x14ac:dyDescent="0.25">
      <c r="B732" s="16">
        <f t="shared" si="192"/>
        <v>728</v>
      </c>
      <c r="C732" s="16" t="str">
        <f t="shared" si="193"/>
        <v>CDG</v>
      </c>
      <c r="D732" s="16" t="str">
        <f t="shared" si="194"/>
        <v>2025-08-28</v>
      </c>
      <c r="E732" s="16" t="str">
        <f t="shared" si="195"/>
        <v>18042697196</v>
      </c>
      <c r="F732" s="16" t="str">
        <f t="shared" si="196"/>
        <v>PFR027987302</v>
      </c>
      <c r="G732" s="16" t="str">
        <f t="shared" si="197"/>
        <v>강성희</v>
      </c>
      <c r="H732" s="16" t="str">
        <f t="shared" si="198"/>
        <v>목록(Manifest)</v>
      </c>
      <c r="I732" s="16">
        <f t="shared" si="199"/>
        <v>73.58</v>
      </c>
      <c r="J732" s="16">
        <f t="shared" si="200"/>
        <v>1</v>
      </c>
      <c r="K732" s="43">
        <f t="shared" si="201"/>
        <v>1</v>
      </c>
      <c r="L732" s="43">
        <f t="shared" si="202"/>
        <v>0.7</v>
      </c>
      <c r="M732" s="43">
        <f t="shared" si="203"/>
        <v>1</v>
      </c>
      <c r="N732" s="43">
        <f t="shared" si="204"/>
        <v>1</v>
      </c>
      <c r="O732" s="23" t="str">
        <f t="shared" si="205"/>
        <v>PFR027987302</v>
      </c>
      <c r="P732" s="51">
        <f>VLOOKUP(C732,MAPPING!$B$24:$G$27,2,0)+(N732-0.5)/0.5*VLOOKUP(C732,MAPPING!$B$24:$G$27,4,0)</f>
        <v>0</v>
      </c>
      <c r="Q732" s="72">
        <f>VLOOKUP(C732,MAPPING!$B$24:$G$27,6,0)</f>
        <v>3350</v>
      </c>
      <c r="R732" s="105">
        <f>Q732*VLOOKUP(C732,MAPPING!$B$24:$H$27,7,0)</f>
        <v>3350</v>
      </c>
      <c r="S732" s="29">
        <f>VLOOKUP(H732,MAPPING!$B$3:$D$12,3,0)</f>
        <v>0</v>
      </c>
      <c r="T732" s="67">
        <f t="shared" si="191"/>
        <v>0</v>
      </c>
      <c r="U732" s="75">
        <v>0</v>
      </c>
      <c r="V732" s="29">
        <f>(J732*VLOOKUP(M732/J732,MAPPING!$B$15:$C$22,2,10))</f>
        <v>0</v>
      </c>
      <c r="W732" s="100">
        <v>0</v>
      </c>
      <c r="X732" s="68">
        <f>IFERROR(IF($M732&lt;6.000001,0,VLOOKUP($M732,할증료!$B:$C,2,1)),0)</f>
        <v>0</v>
      </c>
      <c r="Y732" s="67">
        <v>0</v>
      </c>
      <c r="Z732" s="29">
        <f t="shared" si="206"/>
        <v>3350</v>
      </c>
      <c r="AB732" s="1" t="s">
        <v>3878</v>
      </c>
      <c r="AC732" s="1" t="s">
        <v>142</v>
      </c>
      <c r="AD732" s="1" t="s">
        <v>3879</v>
      </c>
      <c r="AE732" s="1" t="s">
        <v>4080</v>
      </c>
      <c r="AF732" s="1" t="s">
        <v>4081</v>
      </c>
      <c r="AG732" s="1" t="s">
        <v>4082</v>
      </c>
      <c r="AH732" s="1">
        <v>63335</v>
      </c>
      <c r="AI732" s="1" t="s">
        <v>47</v>
      </c>
      <c r="AJ732" s="20">
        <v>1</v>
      </c>
      <c r="AK732" s="21">
        <v>1</v>
      </c>
      <c r="AL732" s="21">
        <v>0.7</v>
      </c>
      <c r="AM732" s="21">
        <v>1</v>
      </c>
      <c r="AN732" s="1" t="s">
        <v>48</v>
      </c>
      <c r="AO732" s="21">
        <v>73.58</v>
      </c>
      <c r="AP732" s="1" t="s">
        <v>49</v>
      </c>
      <c r="AQ732" s="1" t="s">
        <v>49</v>
      </c>
      <c r="AR732" s="1" t="s">
        <v>49</v>
      </c>
      <c r="AS732" s="1" t="s">
        <v>49</v>
      </c>
      <c r="AT732" s="1" t="s">
        <v>47</v>
      </c>
      <c r="AU732" s="1" t="s">
        <v>143</v>
      </c>
      <c r="AV732" s="1" t="s">
        <v>144</v>
      </c>
      <c r="AW732" s="1" t="s">
        <v>2031</v>
      </c>
      <c r="AX732" s="1" t="s">
        <v>47</v>
      </c>
      <c r="AY732" s="1" t="s">
        <v>50</v>
      </c>
      <c r="AZ732" s="1" t="s">
        <v>4083</v>
      </c>
      <c r="BA732" s="1" t="s">
        <v>4084</v>
      </c>
      <c r="BB732" s="1" t="s">
        <v>4084</v>
      </c>
      <c r="BC732" s="1" t="s">
        <v>145</v>
      </c>
      <c r="BD732" s="1" t="s">
        <v>47</v>
      </c>
      <c r="BE732" s="1" t="s">
        <v>146</v>
      </c>
      <c r="BF732" s="1" t="s">
        <v>52</v>
      </c>
      <c r="BG732" s="1" t="s">
        <v>53</v>
      </c>
      <c r="BH732" s="1" t="s">
        <v>47</v>
      </c>
      <c r="BI732" s="1" t="s">
        <v>159</v>
      </c>
    </row>
    <row r="733" spans="2:61" x14ac:dyDescent="0.25">
      <c r="B733" s="16">
        <f t="shared" si="192"/>
        <v>729</v>
      </c>
      <c r="C733" s="16" t="str">
        <f t="shared" si="193"/>
        <v>CDG</v>
      </c>
      <c r="D733" s="16" t="str">
        <f t="shared" si="194"/>
        <v>2025-08-28</v>
      </c>
      <c r="E733" s="16" t="str">
        <f t="shared" si="195"/>
        <v>18042697196</v>
      </c>
      <c r="F733" s="16" t="str">
        <f t="shared" si="196"/>
        <v>PFR027987301</v>
      </c>
      <c r="G733" s="16" t="str">
        <f t="shared" si="197"/>
        <v>유미</v>
      </c>
      <c r="H733" s="16" t="str">
        <f t="shared" si="198"/>
        <v>일반(목록배제,Normal-Manifest Exception)</v>
      </c>
      <c r="I733" s="16">
        <f t="shared" si="199"/>
        <v>73.58</v>
      </c>
      <c r="J733" s="16">
        <f t="shared" si="200"/>
        <v>1</v>
      </c>
      <c r="K733" s="43">
        <f t="shared" si="201"/>
        <v>1</v>
      </c>
      <c r="L733" s="43">
        <f t="shared" si="202"/>
        <v>0.7</v>
      </c>
      <c r="M733" s="43">
        <f t="shared" si="203"/>
        <v>1</v>
      </c>
      <c r="N733" s="43">
        <f t="shared" si="204"/>
        <v>1</v>
      </c>
      <c r="O733" s="23" t="str">
        <f t="shared" si="205"/>
        <v>PFR027987301</v>
      </c>
      <c r="P733" s="51">
        <f>VLOOKUP(C733,MAPPING!$B$24:$G$27,2,0)+(N733-0.5)/0.5*VLOOKUP(C733,MAPPING!$B$24:$G$27,4,0)</f>
        <v>0</v>
      </c>
      <c r="Q733" s="72">
        <f>VLOOKUP(C733,MAPPING!$B$24:$G$27,6,0)</f>
        <v>3350</v>
      </c>
      <c r="R733" s="105">
        <f>Q733*VLOOKUP(C733,MAPPING!$B$24:$H$27,7,0)</f>
        <v>3350</v>
      </c>
      <c r="S733" s="29">
        <f>VLOOKUP(H733,MAPPING!$B$3:$D$12,3,0)</f>
        <v>1100</v>
      </c>
      <c r="T733" s="67">
        <f t="shared" si="191"/>
        <v>0</v>
      </c>
      <c r="U733" s="75">
        <v>0</v>
      </c>
      <c r="V733" s="29">
        <f>(J733*VLOOKUP(M733/J733,MAPPING!$B$15:$C$22,2,10))</f>
        <v>0</v>
      </c>
      <c r="W733" s="100">
        <v>0</v>
      </c>
      <c r="X733" s="68">
        <f>IFERROR(IF($M733&lt;6.000001,0,VLOOKUP($M733,할증료!$B:$C,2,1)),0)</f>
        <v>0</v>
      </c>
      <c r="Y733" s="67">
        <v>0</v>
      </c>
      <c r="Z733" s="29">
        <f t="shared" si="206"/>
        <v>4450</v>
      </c>
      <c r="AB733" s="1" t="s">
        <v>3878</v>
      </c>
      <c r="AC733" s="1" t="s">
        <v>142</v>
      </c>
      <c r="AD733" s="1" t="s">
        <v>3879</v>
      </c>
      <c r="AE733" s="1" t="s">
        <v>4085</v>
      </c>
      <c r="AF733" s="1" t="s">
        <v>4086</v>
      </c>
      <c r="AG733" s="1" t="s">
        <v>4087</v>
      </c>
      <c r="AH733" s="1">
        <v>15052</v>
      </c>
      <c r="AI733" s="1" t="s">
        <v>4088</v>
      </c>
      <c r="AJ733" s="20">
        <v>1</v>
      </c>
      <c r="AK733" s="21">
        <v>1</v>
      </c>
      <c r="AL733" s="21">
        <v>0.7</v>
      </c>
      <c r="AM733" s="21">
        <v>1</v>
      </c>
      <c r="AN733" s="1" t="s">
        <v>54</v>
      </c>
      <c r="AO733" s="21">
        <v>73.58</v>
      </c>
      <c r="AP733" s="1" t="s">
        <v>49</v>
      </c>
      <c r="AQ733" s="1" t="s">
        <v>47</v>
      </c>
      <c r="AR733" s="1" t="s">
        <v>47</v>
      </c>
      <c r="AS733" s="1" t="s">
        <v>47</v>
      </c>
      <c r="AT733" s="1" t="s">
        <v>47</v>
      </c>
      <c r="AU733" s="1" t="s">
        <v>143</v>
      </c>
      <c r="AV733" s="1" t="s">
        <v>144</v>
      </c>
      <c r="AW733" s="1" t="s">
        <v>2031</v>
      </c>
      <c r="AX733" s="1" t="s">
        <v>47</v>
      </c>
      <c r="AY733" s="1" t="s">
        <v>50</v>
      </c>
      <c r="AZ733" s="1" t="s">
        <v>4089</v>
      </c>
      <c r="BA733" s="1" t="s">
        <v>4090</v>
      </c>
      <c r="BB733" s="1" t="s">
        <v>4090</v>
      </c>
      <c r="BC733" s="1" t="s">
        <v>145</v>
      </c>
      <c r="BD733" s="1" t="s">
        <v>47</v>
      </c>
      <c r="BE733" s="1" t="s">
        <v>146</v>
      </c>
      <c r="BF733" s="1" t="s">
        <v>52</v>
      </c>
      <c r="BG733" s="1" t="s">
        <v>53</v>
      </c>
      <c r="BH733" s="1" t="s">
        <v>47</v>
      </c>
      <c r="BI733" s="1" t="s">
        <v>159</v>
      </c>
    </row>
    <row r="734" spans="2:61" x14ac:dyDescent="0.25">
      <c r="B734" s="16">
        <f t="shared" si="192"/>
        <v>730</v>
      </c>
      <c r="C734" s="16" t="str">
        <f t="shared" si="193"/>
        <v>CDG</v>
      </c>
      <c r="D734" s="16" t="str">
        <f t="shared" si="194"/>
        <v>2025-08-28</v>
      </c>
      <c r="E734" s="16" t="str">
        <f t="shared" si="195"/>
        <v>18042697196</v>
      </c>
      <c r="F734" s="16" t="str">
        <f t="shared" si="196"/>
        <v>PFR027987300</v>
      </c>
      <c r="G734" s="16" t="str">
        <f t="shared" si="197"/>
        <v>양승연</v>
      </c>
      <c r="H734" s="16" t="str">
        <f t="shared" si="198"/>
        <v>목록(Manifest)</v>
      </c>
      <c r="I734" s="16">
        <f t="shared" si="199"/>
        <v>73.58</v>
      </c>
      <c r="J734" s="16">
        <f t="shared" si="200"/>
        <v>1</v>
      </c>
      <c r="K734" s="43">
        <f t="shared" si="201"/>
        <v>1</v>
      </c>
      <c r="L734" s="43">
        <f t="shared" si="202"/>
        <v>0.7</v>
      </c>
      <c r="M734" s="43">
        <f t="shared" si="203"/>
        <v>1</v>
      </c>
      <c r="N734" s="43">
        <f t="shared" si="204"/>
        <v>1</v>
      </c>
      <c r="O734" s="23" t="str">
        <f t="shared" si="205"/>
        <v>PFR027987300</v>
      </c>
      <c r="P734" s="51">
        <f>VLOOKUP(C734,MAPPING!$B$24:$G$27,2,0)+(N734-0.5)/0.5*VLOOKUP(C734,MAPPING!$B$24:$G$27,4,0)</f>
        <v>0</v>
      </c>
      <c r="Q734" s="72">
        <f>VLOOKUP(C734,MAPPING!$B$24:$G$27,6,0)</f>
        <v>3350</v>
      </c>
      <c r="R734" s="105">
        <f>Q734*VLOOKUP(C734,MAPPING!$B$24:$H$27,7,0)</f>
        <v>3350</v>
      </c>
      <c r="S734" s="29">
        <f>VLOOKUP(H734,MAPPING!$B$3:$D$12,3,0)</f>
        <v>0</v>
      </c>
      <c r="T734" s="67">
        <f t="shared" si="191"/>
        <v>0</v>
      </c>
      <c r="U734" s="75">
        <v>0</v>
      </c>
      <c r="V734" s="29">
        <f>(J734*VLOOKUP(M734/J734,MAPPING!$B$15:$C$22,2,10))</f>
        <v>0</v>
      </c>
      <c r="W734" s="100">
        <v>0</v>
      </c>
      <c r="X734" s="68">
        <f>IFERROR(IF($M734&lt;6.000001,0,VLOOKUP($M734,할증료!$B:$C,2,1)),0)</f>
        <v>0</v>
      </c>
      <c r="Y734" s="67">
        <v>0</v>
      </c>
      <c r="Z734" s="29">
        <f t="shared" si="206"/>
        <v>3350</v>
      </c>
      <c r="AB734" s="1" t="s">
        <v>3878</v>
      </c>
      <c r="AC734" s="1" t="s">
        <v>142</v>
      </c>
      <c r="AD734" s="1" t="s">
        <v>3879</v>
      </c>
      <c r="AE734" s="1" t="s">
        <v>4091</v>
      </c>
      <c r="AF734" s="1" t="s">
        <v>4092</v>
      </c>
      <c r="AG734" s="1" t="s">
        <v>4093</v>
      </c>
      <c r="AH734" s="1">
        <v>50991</v>
      </c>
      <c r="AI734" s="1" t="s">
        <v>47</v>
      </c>
      <c r="AJ734" s="20">
        <v>1</v>
      </c>
      <c r="AK734" s="21">
        <v>1</v>
      </c>
      <c r="AL734" s="21">
        <v>0.7</v>
      </c>
      <c r="AM734" s="21">
        <v>1</v>
      </c>
      <c r="AN734" s="1" t="s">
        <v>48</v>
      </c>
      <c r="AO734" s="21">
        <v>73.58</v>
      </c>
      <c r="AP734" s="1" t="s">
        <v>49</v>
      </c>
      <c r="AQ734" s="1" t="s">
        <v>49</v>
      </c>
      <c r="AR734" s="1" t="s">
        <v>49</v>
      </c>
      <c r="AS734" s="1" t="s">
        <v>49</v>
      </c>
      <c r="AT734" s="1" t="s">
        <v>49</v>
      </c>
      <c r="AU734" s="1" t="s">
        <v>143</v>
      </c>
      <c r="AV734" s="1" t="s">
        <v>144</v>
      </c>
      <c r="AW734" s="1" t="s">
        <v>2031</v>
      </c>
      <c r="AX734" s="1" t="s">
        <v>47</v>
      </c>
      <c r="AY734" s="1" t="s">
        <v>50</v>
      </c>
      <c r="AZ734" s="1" t="s">
        <v>4094</v>
      </c>
      <c r="BA734" s="1" t="s">
        <v>4095</v>
      </c>
      <c r="BB734" s="1" t="s">
        <v>4095</v>
      </c>
      <c r="BC734" s="1" t="s">
        <v>145</v>
      </c>
      <c r="BD734" s="1" t="s">
        <v>47</v>
      </c>
      <c r="BE734" s="1" t="s">
        <v>146</v>
      </c>
      <c r="BF734" s="1" t="s">
        <v>52</v>
      </c>
      <c r="BG734" s="1" t="s">
        <v>53</v>
      </c>
      <c r="BH734" s="1" t="s">
        <v>47</v>
      </c>
      <c r="BI734" s="1" t="s">
        <v>159</v>
      </c>
    </row>
    <row r="735" spans="2:61" x14ac:dyDescent="0.25">
      <c r="B735" s="16">
        <f t="shared" si="192"/>
        <v>731</v>
      </c>
      <c r="C735" s="16" t="str">
        <f t="shared" si="193"/>
        <v>CDG</v>
      </c>
      <c r="D735" s="16" t="str">
        <f t="shared" si="194"/>
        <v>2025-08-28</v>
      </c>
      <c r="E735" s="16" t="str">
        <f t="shared" si="195"/>
        <v>18042697196</v>
      </c>
      <c r="F735" s="16" t="str">
        <f t="shared" si="196"/>
        <v>PFR027987299</v>
      </c>
      <c r="G735" s="16" t="str">
        <f t="shared" si="197"/>
        <v>전수빈</v>
      </c>
      <c r="H735" s="16" t="str">
        <f t="shared" si="198"/>
        <v>목록(Manifest)</v>
      </c>
      <c r="I735" s="16">
        <f t="shared" si="199"/>
        <v>73.58</v>
      </c>
      <c r="J735" s="16">
        <f t="shared" si="200"/>
        <v>1</v>
      </c>
      <c r="K735" s="43">
        <f t="shared" si="201"/>
        <v>1</v>
      </c>
      <c r="L735" s="43">
        <f t="shared" si="202"/>
        <v>0.7</v>
      </c>
      <c r="M735" s="43">
        <f t="shared" si="203"/>
        <v>1</v>
      </c>
      <c r="N735" s="43">
        <f t="shared" si="204"/>
        <v>1</v>
      </c>
      <c r="O735" s="23" t="str">
        <f t="shared" si="205"/>
        <v>PFR027987299</v>
      </c>
      <c r="P735" s="51">
        <f>VLOOKUP(C735,MAPPING!$B$24:$G$27,2,0)+(N735-0.5)/0.5*VLOOKUP(C735,MAPPING!$B$24:$G$27,4,0)</f>
        <v>0</v>
      </c>
      <c r="Q735" s="72">
        <f>VLOOKUP(C735,MAPPING!$B$24:$G$27,6,0)</f>
        <v>3350</v>
      </c>
      <c r="R735" s="105">
        <f>Q735*VLOOKUP(C735,MAPPING!$B$24:$H$27,7,0)</f>
        <v>3350</v>
      </c>
      <c r="S735" s="29">
        <f>VLOOKUP(H735,MAPPING!$B$3:$D$12,3,0)</f>
        <v>0</v>
      </c>
      <c r="T735" s="67">
        <f t="shared" si="191"/>
        <v>0</v>
      </c>
      <c r="U735" s="75">
        <v>0</v>
      </c>
      <c r="V735" s="29">
        <f>(J735*VLOOKUP(M735/J735,MAPPING!$B$15:$C$22,2,10))</f>
        <v>0</v>
      </c>
      <c r="W735" s="100">
        <v>0</v>
      </c>
      <c r="X735" s="68">
        <f>IFERROR(IF($M735&lt;6.000001,0,VLOOKUP($M735,할증료!$B:$C,2,1)),0)</f>
        <v>0</v>
      </c>
      <c r="Y735" s="67">
        <v>0</v>
      </c>
      <c r="Z735" s="29">
        <f t="shared" si="206"/>
        <v>3350</v>
      </c>
      <c r="AB735" s="1" t="s">
        <v>3878</v>
      </c>
      <c r="AC735" s="1" t="s">
        <v>142</v>
      </c>
      <c r="AD735" s="1" t="s">
        <v>3879</v>
      </c>
      <c r="AE735" s="1" t="s">
        <v>4096</v>
      </c>
      <c r="AF735" s="1" t="s">
        <v>4097</v>
      </c>
      <c r="AG735" s="1" t="s">
        <v>4098</v>
      </c>
      <c r="AH735" s="1">
        <v>40109</v>
      </c>
      <c r="AI735" s="1" t="s">
        <v>47</v>
      </c>
      <c r="AJ735" s="20">
        <v>1</v>
      </c>
      <c r="AK735" s="21">
        <v>1</v>
      </c>
      <c r="AL735" s="21">
        <v>0.7</v>
      </c>
      <c r="AM735" s="21">
        <v>1</v>
      </c>
      <c r="AN735" s="1" t="s">
        <v>48</v>
      </c>
      <c r="AO735" s="21">
        <v>73.58</v>
      </c>
      <c r="AP735" s="1" t="s">
        <v>49</v>
      </c>
      <c r="AQ735" s="1" t="s">
        <v>49</v>
      </c>
      <c r="AR735" s="1" t="s">
        <v>49</v>
      </c>
      <c r="AS735" s="1" t="s">
        <v>49</v>
      </c>
      <c r="AT735" s="1" t="s">
        <v>49</v>
      </c>
      <c r="AU735" s="1" t="s">
        <v>143</v>
      </c>
      <c r="AV735" s="1" t="s">
        <v>144</v>
      </c>
      <c r="AW735" s="1" t="s">
        <v>2031</v>
      </c>
      <c r="AX735" s="1" t="s">
        <v>47</v>
      </c>
      <c r="AY735" s="1" t="s">
        <v>50</v>
      </c>
      <c r="AZ735" s="1" t="s">
        <v>4099</v>
      </c>
      <c r="BA735" s="1" t="s">
        <v>4100</v>
      </c>
      <c r="BB735" s="1" t="s">
        <v>4100</v>
      </c>
      <c r="BC735" s="1" t="s">
        <v>145</v>
      </c>
      <c r="BD735" s="1" t="s">
        <v>47</v>
      </c>
      <c r="BE735" s="1" t="s">
        <v>146</v>
      </c>
      <c r="BF735" s="1" t="s">
        <v>52</v>
      </c>
      <c r="BG735" s="1" t="s">
        <v>53</v>
      </c>
      <c r="BH735" s="1" t="s">
        <v>47</v>
      </c>
      <c r="BI735" s="1" t="s">
        <v>159</v>
      </c>
    </row>
    <row r="736" spans="2:61" x14ac:dyDescent="0.25">
      <c r="B736" s="16">
        <f t="shared" si="192"/>
        <v>732</v>
      </c>
      <c r="C736" s="16" t="str">
        <f t="shared" si="193"/>
        <v>CDG</v>
      </c>
      <c r="D736" s="16" t="str">
        <f t="shared" si="194"/>
        <v>2025-08-28</v>
      </c>
      <c r="E736" s="16" t="str">
        <f t="shared" si="195"/>
        <v>18042697196</v>
      </c>
      <c r="F736" s="16" t="str">
        <f t="shared" si="196"/>
        <v>PFR027987298</v>
      </c>
      <c r="G736" s="16" t="str">
        <f t="shared" si="197"/>
        <v>김아름</v>
      </c>
      <c r="H736" s="16" t="str">
        <f t="shared" si="198"/>
        <v>목록(Manifest)</v>
      </c>
      <c r="I736" s="16">
        <f t="shared" si="199"/>
        <v>73.58</v>
      </c>
      <c r="J736" s="16">
        <f t="shared" si="200"/>
        <v>1</v>
      </c>
      <c r="K736" s="43">
        <f t="shared" si="201"/>
        <v>1</v>
      </c>
      <c r="L736" s="43">
        <f t="shared" si="202"/>
        <v>0.7</v>
      </c>
      <c r="M736" s="43">
        <f t="shared" si="203"/>
        <v>1</v>
      </c>
      <c r="N736" s="43">
        <f t="shared" si="204"/>
        <v>1</v>
      </c>
      <c r="O736" s="23" t="str">
        <f t="shared" si="205"/>
        <v>PFR027987298</v>
      </c>
      <c r="P736" s="51">
        <f>VLOOKUP(C736,MAPPING!$B$24:$G$27,2,0)+(N736-0.5)/0.5*VLOOKUP(C736,MAPPING!$B$24:$G$27,4,0)</f>
        <v>0</v>
      </c>
      <c r="Q736" s="72">
        <f>VLOOKUP(C736,MAPPING!$B$24:$G$27,6,0)</f>
        <v>3350</v>
      </c>
      <c r="R736" s="105">
        <f>Q736*VLOOKUP(C736,MAPPING!$B$24:$H$27,7,0)</f>
        <v>3350</v>
      </c>
      <c r="S736" s="29">
        <f>VLOOKUP(H736,MAPPING!$B$3:$D$12,3,0)</f>
        <v>0</v>
      </c>
      <c r="T736" s="67">
        <f t="shared" si="191"/>
        <v>0</v>
      </c>
      <c r="U736" s="75">
        <v>0</v>
      </c>
      <c r="V736" s="29">
        <f>(J736*VLOOKUP(M736/J736,MAPPING!$B$15:$C$22,2,10))</f>
        <v>0</v>
      </c>
      <c r="W736" s="100">
        <v>0</v>
      </c>
      <c r="X736" s="68">
        <f>IFERROR(IF($M736&lt;6.000001,0,VLOOKUP($M736,할증료!$B:$C,2,1)),0)</f>
        <v>0</v>
      </c>
      <c r="Y736" s="67">
        <v>0</v>
      </c>
      <c r="Z736" s="29">
        <f t="shared" si="206"/>
        <v>3350</v>
      </c>
      <c r="AB736" s="1" t="s">
        <v>3878</v>
      </c>
      <c r="AC736" s="1" t="s">
        <v>142</v>
      </c>
      <c r="AD736" s="1" t="s">
        <v>3879</v>
      </c>
      <c r="AE736" s="1" t="s">
        <v>4101</v>
      </c>
      <c r="AF736" s="1" t="s">
        <v>4102</v>
      </c>
      <c r="AG736" s="1" t="s">
        <v>4103</v>
      </c>
      <c r="AH736" s="1">
        <v>13607</v>
      </c>
      <c r="AI736" s="1" t="s">
        <v>47</v>
      </c>
      <c r="AJ736" s="20">
        <v>1</v>
      </c>
      <c r="AK736" s="21">
        <v>1</v>
      </c>
      <c r="AL736" s="21">
        <v>0.7</v>
      </c>
      <c r="AM736" s="21">
        <v>1</v>
      </c>
      <c r="AN736" s="1" t="s">
        <v>48</v>
      </c>
      <c r="AO736" s="21">
        <v>73.58</v>
      </c>
      <c r="AP736" s="1" t="s">
        <v>49</v>
      </c>
      <c r="AQ736" s="1" t="s">
        <v>49</v>
      </c>
      <c r="AR736" s="1" t="s">
        <v>49</v>
      </c>
      <c r="AS736" s="1" t="s">
        <v>49</v>
      </c>
      <c r="AT736" s="1" t="s">
        <v>49</v>
      </c>
      <c r="AU736" s="1" t="s">
        <v>143</v>
      </c>
      <c r="AV736" s="1" t="s">
        <v>144</v>
      </c>
      <c r="AW736" s="1" t="s">
        <v>2031</v>
      </c>
      <c r="AX736" s="1" t="s">
        <v>47</v>
      </c>
      <c r="AY736" s="1" t="s">
        <v>50</v>
      </c>
      <c r="AZ736" s="1" t="s">
        <v>4104</v>
      </c>
      <c r="BA736" s="1" t="s">
        <v>4105</v>
      </c>
      <c r="BB736" s="1" t="s">
        <v>4105</v>
      </c>
      <c r="BC736" s="1" t="s">
        <v>145</v>
      </c>
      <c r="BD736" s="1" t="s">
        <v>47</v>
      </c>
      <c r="BE736" s="1" t="s">
        <v>146</v>
      </c>
      <c r="BF736" s="1" t="s">
        <v>52</v>
      </c>
      <c r="BG736" s="1" t="s">
        <v>53</v>
      </c>
      <c r="BH736" s="1" t="s">
        <v>47</v>
      </c>
      <c r="BI736" s="1" t="s">
        <v>159</v>
      </c>
    </row>
    <row r="737" spans="2:61" x14ac:dyDescent="0.25">
      <c r="B737" s="16">
        <f t="shared" si="192"/>
        <v>733</v>
      </c>
      <c r="C737" s="16" t="str">
        <f t="shared" si="193"/>
        <v>CDG</v>
      </c>
      <c r="D737" s="16" t="str">
        <f t="shared" si="194"/>
        <v>2025-08-28</v>
      </c>
      <c r="E737" s="16" t="str">
        <f t="shared" si="195"/>
        <v>18042697196</v>
      </c>
      <c r="F737" s="16" t="str">
        <f t="shared" si="196"/>
        <v>PFR027987288</v>
      </c>
      <c r="G737" s="16" t="str">
        <f t="shared" si="197"/>
        <v>노삼열</v>
      </c>
      <c r="H737" s="16" t="str">
        <f t="shared" si="198"/>
        <v>간이(Simple)</v>
      </c>
      <c r="I737" s="16">
        <f t="shared" si="199"/>
        <v>150.37</v>
      </c>
      <c r="J737" s="16">
        <f t="shared" si="200"/>
        <v>1</v>
      </c>
      <c r="K737" s="43">
        <f t="shared" si="201"/>
        <v>1</v>
      </c>
      <c r="L737" s="43">
        <f t="shared" si="202"/>
        <v>3</v>
      </c>
      <c r="M737" s="43">
        <f t="shared" si="203"/>
        <v>3</v>
      </c>
      <c r="N737" s="43">
        <f t="shared" si="204"/>
        <v>3</v>
      </c>
      <c r="O737" s="23" t="str">
        <f t="shared" si="205"/>
        <v>PFR027987288</v>
      </c>
      <c r="P737" s="51">
        <f>VLOOKUP(C737,MAPPING!$B$24:$G$27,2,0)+(N737-0.5)/0.5*VLOOKUP(C737,MAPPING!$B$24:$G$27,4,0)</f>
        <v>0</v>
      </c>
      <c r="Q737" s="72">
        <f>VLOOKUP(C737,MAPPING!$B$24:$G$27,6,0)</f>
        <v>3350</v>
      </c>
      <c r="R737" s="105">
        <f>Q737*VLOOKUP(C737,MAPPING!$B$24:$H$27,7,0)</f>
        <v>3350</v>
      </c>
      <c r="S737" s="29">
        <f>VLOOKUP(H737,MAPPING!$B$3:$D$12,3,0)</f>
        <v>1100</v>
      </c>
      <c r="T737" s="67">
        <f t="shared" si="191"/>
        <v>0</v>
      </c>
      <c r="U737" s="75">
        <v>0</v>
      </c>
      <c r="V737" s="29">
        <f>(J737*VLOOKUP(M737/J737,MAPPING!$B$15:$C$22,2,10))</f>
        <v>550</v>
      </c>
      <c r="W737" s="100">
        <v>0</v>
      </c>
      <c r="X737" s="68">
        <f>IFERROR(IF($M737&lt;6.000001,0,VLOOKUP($M737,할증료!$B:$C,2,1)),0)</f>
        <v>0</v>
      </c>
      <c r="Y737" s="67">
        <v>0</v>
      </c>
      <c r="Z737" s="29">
        <f t="shared" si="206"/>
        <v>5000</v>
      </c>
      <c r="AB737" s="1" t="s">
        <v>3878</v>
      </c>
      <c r="AC737" s="1" t="s">
        <v>142</v>
      </c>
      <c r="AD737" s="1" t="s">
        <v>3879</v>
      </c>
      <c r="AE737" s="1" t="s">
        <v>4106</v>
      </c>
      <c r="AF737" s="1" t="s">
        <v>4107</v>
      </c>
      <c r="AG737" s="1" t="s">
        <v>4108</v>
      </c>
      <c r="AH737" s="1">
        <v>17860</v>
      </c>
      <c r="AI737" s="1" t="s">
        <v>47</v>
      </c>
      <c r="AJ737" s="20">
        <v>1</v>
      </c>
      <c r="AK737" s="21">
        <v>1</v>
      </c>
      <c r="AL737" s="21">
        <v>3</v>
      </c>
      <c r="AM737" s="21">
        <v>3</v>
      </c>
      <c r="AN737" s="1" t="s">
        <v>56</v>
      </c>
      <c r="AO737" s="21">
        <v>150.37</v>
      </c>
      <c r="AP737" s="1" t="s">
        <v>49</v>
      </c>
      <c r="AQ737" s="1" t="s">
        <v>49</v>
      </c>
      <c r="AR737" s="1" t="s">
        <v>49</v>
      </c>
      <c r="AS737" s="1" t="s">
        <v>49</v>
      </c>
      <c r="AT737" s="1" t="s">
        <v>49</v>
      </c>
      <c r="AU737" s="1" t="s">
        <v>143</v>
      </c>
      <c r="AV737" s="1" t="s">
        <v>144</v>
      </c>
      <c r="AW737" s="1" t="s">
        <v>4109</v>
      </c>
      <c r="AX737" s="1" t="s">
        <v>47</v>
      </c>
      <c r="AY737" s="1" t="s">
        <v>50</v>
      </c>
      <c r="AZ737" s="1" t="s">
        <v>4110</v>
      </c>
      <c r="BA737" s="1" t="s">
        <v>4111</v>
      </c>
      <c r="BB737" s="1" t="s">
        <v>4111</v>
      </c>
      <c r="BC737" s="1" t="s">
        <v>145</v>
      </c>
      <c r="BD737" s="1" t="s">
        <v>47</v>
      </c>
      <c r="BE737" s="1" t="s">
        <v>146</v>
      </c>
      <c r="BF737" s="1" t="s">
        <v>52</v>
      </c>
      <c r="BG737" s="1" t="s">
        <v>53</v>
      </c>
      <c r="BH737" s="1" t="s">
        <v>47</v>
      </c>
      <c r="BI737" s="1" t="s">
        <v>159</v>
      </c>
    </row>
    <row r="738" spans="2:61" x14ac:dyDescent="0.25">
      <c r="B738" s="16">
        <f t="shared" si="192"/>
        <v>734</v>
      </c>
      <c r="C738" s="16" t="str">
        <f t="shared" si="193"/>
        <v>CDG</v>
      </c>
      <c r="D738" s="16" t="str">
        <f t="shared" si="194"/>
        <v>2025-08-28</v>
      </c>
      <c r="E738" s="16" t="str">
        <f t="shared" si="195"/>
        <v>18042697196</v>
      </c>
      <c r="F738" s="16" t="str">
        <f t="shared" si="196"/>
        <v>PFR027987206</v>
      </c>
      <c r="G738" s="16" t="str">
        <f t="shared" si="197"/>
        <v>박정훈</v>
      </c>
      <c r="H738" s="16" t="str">
        <f t="shared" si="198"/>
        <v>목록(Manifest)</v>
      </c>
      <c r="I738" s="16">
        <f t="shared" si="199"/>
        <v>69.94</v>
      </c>
      <c r="J738" s="16">
        <f t="shared" si="200"/>
        <v>1</v>
      </c>
      <c r="K738" s="43">
        <f t="shared" si="201"/>
        <v>0.5</v>
      </c>
      <c r="L738" s="43">
        <f t="shared" si="202"/>
        <v>0.5</v>
      </c>
      <c r="M738" s="43">
        <f t="shared" si="203"/>
        <v>0.5</v>
      </c>
      <c r="N738" s="43">
        <f t="shared" si="204"/>
        <v>0.5</v>
      </c>
      <c r="O738" s="23" t="str">
        <f t="shared" si="205"/>
        <v>PFR027987206</v>
      </c>
      <c r="P738" s="51">
        <f>VLOOKUP(C738,MAPPING!$B$24:$G$27,2,0)+(N738-0.5)/0.5*VLOOKUP(C738,MAPPING!$B$24:$G$27,4,0)</f>
        <v>0</v>
      </c>
      <c r="Q738" s="72">
        <f>VLOOKUP(C738,MAPPING!$B$24:$G$27,6,0)</f>
        <v>3350</v>
      </c>
      <c r="R738" s="105">
        <f>Q738*VLOOKUP(C738,MAPPING!$B$24:$H$27,7,0)</f>
        <v>3350</v>
      </c>
      <c r="S738" s="29">
        <f>VLOOKUP(H738,MAPPING!$B$3:$D$12,3,0)</f>
        <v>0</v>
      </c>
      <c r="T738" s="67">
        <f t="shared" si="191"/>
        <v>0</v>
      </c>
      <c r="U738" s="75">
        <v>0</v>
      </c>
      <c r="V738" s="29">
        <f>(J738*VLOOKUP(M738/J738,MAPPING!$B$15:$C$22,2,10))</f>
        <v>0</v>
      </c>
      <c r="W738" s="100">
        <v>0</v>
      </c>
      <c r="X738" s="68">
        <f>IFERROR(IF($M738&lt;6.000001,0,VLOOKUP($M738,할증료!$B:$C,2,1)),0)</f>
        <v>0</v>
      </c>
      <c r="Y738" s="67">
        <v>0</v>
      </c>
      <c r="Z738" s="29">
        <f t="shared" si="206"/>
        <v>3350</v>
      </c>
      <c r="AB738" s="1" t="s">
        <v>3878</v>
      </c>
      <c r="AC738" s="1" t="s">
        <v>142</v>
      </c>
      <c r="AD738" s="1" t="s">
        <v>3879</v>
      </c>
      <c r="AE738" s="1" t="s">
        <v>4112</v>
      </c>
      <c r="AF738" s="1" t="s">
        <v>1206</v>
      </c>
      <c r="AG738" s="1" t="s">
        <v>1207</v>
      </c>
      <c r="AH738" s="1">
        <v>2831</v>
      </c>
      <c r="AI738" s="1" t="s">
        <v>47</v>
      </c>
      <c r="AJ738" s="20">
        <v>1</v>
      </c>
      <c r="AK738" s="21">
        <v>0.5</v>
      </c>
      <c r="AL738" s="21">
        <v>0.5</v>
      </c>
      <c r="AM738" s="21">
        <v>0.5</v>
      </c>
      <c r="AN738" s="1" t="s">
        <v>48</v>
      </c>
      <c r="AO738" s="21">
        <v>69.94</v>
      </c>
      <c r="AP738" s="1" t="s">
        <v>49</v>
      </c>
      <c r="AQ738" s="1" t="s">
        <v>49</v>
      </c>
      <c r="AR738" s="1" t="s">
        <v>49</v>
      </c>
      <c r="AS738" s="1" t="s">
        <v>49</v>
      </c>
      <c r="AT738" s="1" t="s">
        <v>49</v>
      </c>
      <c r="AU738" s="1" t="s">
        <v>143</v>
      </c>
      <c r="AV738" s="1" t="s">
        <v>144</v>
      </c>
      <c r="AW738" s="1" t="s">
        <v>4113</v>
      </c>
      <c r="AX738" s="1" t="s">
        <v>47</v>
      </c>
      <c r="AY738" s="1" t="s">
        <v>50</v>
      </c>
      <c r="AZ738" s="1" t="s">
        <v>4114</v>
      </c>
      <c r="BA738" s="1" t="s">
        <v>4115</v>
      </c>
      <c r="BB738" s="1" t="s">
        <v>4115</v>
      </c>
      <c r="BC738" s="1" t="s">
        <v>145</v>
      </c>
      <c r="BD738" s="1" t="s">
        <v>47</v>
      </c>
      <c r="BE738" s="1" t="s">
        <v>146</v>
      </c>
      <c r="BF738" s="1" t="s">
        <v>52</v>
      </c>
      <c r="BG738" s="1" t="s">
        <v>53</v>
      </c>
      <c r="BH738" s="1" t="s">
        <v>47</v>
      </c>
      <c r="BI738" s="1" t="s">
        <v>159</v>
      </c>
    </row>
    <row r="739" spans="2:61" x14ac:dyDescent="0.25">
      <c r="B739" s="16">
        <f t="shared" si="192"/>
        <v>735</v>
      </c>
      <c r="C739" s="16" t="str">
        <f t="shared" si="193"/>
        <v>CDG</v>
      </c>
      <c r="D739" s="16" t="str">
        <f t="shared" si="194"/>
        <v>2025-08-28</v>
      </c>
      <c r="E739" s="16" t="str">
        <f t="shared" si="195"/>
        <v>18042697196</v>
      </c>
      <c r="F739" s="16" t="str">
        <f t="shared" si="196"/>
        <v>PFR027987461</v>
      </c>
      <c r="G739" s="16" t="str">
        <f t="shared" si="197"/>
        <v>허수정</v>
      </c>
      <c r="H739" s="16" t="str">
        <f t="shared" si="198"/>
        <v>목록(Manifest)</v>
      </c>
      <c r="I739" s="16">
        <f t="shared" si="199"/>
        <v>57.78</v>
      </c>
      <c r="J739" s="16">
        <f t="shared" si="200"/>
        <v>1</v>
      </c>
      <c r="K739" s="43">
        <f t="shared" si="201"/>
        <v>6</v>
      </c>
      <c r="L739" s="43">
        <f t="shared" si="202"/>
        <v>11.8</v>
      </c>
      <c r="M739" s="43">
        <f t="shared" si="203"/>
        <v>12</v>
      </c>
      <c r="N739" s="43">
        <f t="shared" si="204"/>
        <v>12</v>
      </c>
      <c r="O739" s="23" t="str">
        <f t="shared" si="205"/>
        <v>PFR027987461</v>
      </c>
      <c r="P739" s="51">
        <f>VLOOKUP(C739,MAPPING!$B$24:$G$27,2,0)+(N739-0.5)/0.5*VLOOKUP(C739,MAPPING!$B$24:$G$27,4,0)</f>
        <v>0</v>
      </c>
      <c r="Q739" s="72">
        <f>VLOOKUP(C739,MAPPING!$B$24:$G$27,6,0)</f>
        <v>3350</v>
      </c>
      <c r="R739" s="105">
        <f>Q739*VLOOKUP(C739,MAPPING!$B$24:$H$27,7,0)</f>
        <v>3350</v>
      </c>
      <c r="S739" s="29">
        <f>VLOOKUP(H739,MAPPING!$B$3:$D$12,3,0)</f>
        <v>0</v>
      </c>
      <c r="T739" s="67">
        <f t="shared" si="191"/>
        <v>0</v>
      </c>
      <c r="U739" s="75">
        <v>0</v>
      </c>
      <c r="V739" s="29">
        <f>(J739*VLOOKUP(M739/J739,MAPPING!$B$15:$C$22,2,10))</f>
        <v>4500</v>
      </c>
      <c r="W739" s="100">
        <v>0</v>
      </c>
      <c r="X739" s="68">
        <f>IFERROR(IF($M739&lt;6.000001,0,VLOOKUP($M739,할증료!$B:$C,2,1)),0)</f>
        <v>700</v>
      </c>
      <c r="Y739" s="67">
        <v>0</v>
      </c>
      <c r="Z739" s="29">
        <f t="shared" si="206"/>
        <v>8550</v>
      </c>
      <c r="AB739" s="1" t="s">
        <v>3878</v>
      </c>
      <c r="AC739" s="1" t="s">
        <v>142</v>
      </c>
      <c r="AD739" s="1" t="s">
        <v>3879</v>
      </c>
      <c r="AE739" s="1" t="s">
        <v>4116</v>
      </c>
      <c r="AF739" s="1" t="s">
        <v>247</v>
      </c>
      <c r="AG739" s="1" t="s">
        <v>182</v>
      </c>
      <c r="AH739" s="1">
        <v>22025</v>
      </c>
      <c r="AI739" s="1" t="s">
        <v>47</v>
      </c>
      <c r="AJ739" s="20">
        <v>1</v>
      </c>
      <c r="AK739" s="21">
        <v>6</v>
      </c>
      <c r="AL739" s="21">
        <v>11.8</v>
      </c>
      <c r="AM739" s="21">
        <v>12</v>
      </c>
      <c r="AN739" s="1" t="s">
        <v>48</v>
      </c>
      <c r="AO739" s="21">
        <v>57.78</v>
      </c>
      <c r="AP739" s="1" t="s">
        <v>49</v>
      </c>
      <c r="AQ739" s="1" t="s">
        <v>49</v>
      </c>
      <c r="AR739" s="1" t="s">
        <v>49</v>
      </c>
      <c r="AS739" s="1" t="s">
        <v>49</v>
      </c>
      <c r="AT739" s="1" t="s">
        <v>49</v>
      </c>
      <c r="AU739" s="1" t="s">
        <v>143</v>
      </c>
      <c r="AV739" s="1" t="s">
        <v>144</v>
      </c>
      <c r="AW739" s="1" t="s">
        <v>4117</v>
      </c>
      <c r="AX739" s="1" t="s">
        <v>47</v>
      </c>
      <c r="AY739" s="1" t="s">
        <v>50</v>
      </c>
      <c r="AZ739" s="1" t="s">
        <v>4118</v>
      </c>
      <c r="BA739" s="1" t="s">
        <v>4119</v>
      </c>
      <c r="BB739" s="1" t="s">
        <v>4119</v>
      </c>
      <c r="BC739" s="1" t="s">
        <v>145</v>
      </c>
      <c r="BD739" s="1" t="s">
        <v>47</v>
      </c>
      <c r="BE739" s="1" t="s">
        <v>146</v>
      </c>
      <c r="BF739" s="1" t="s">
        <v>52</v>
      </c>
      <c r="BG739" s="1" t="s">
        <v>53</v>
      </c>
      <c r="BH739" s="1" t="s">
        <v>47</v>
      </c>
      <c r="BI739" s="1" t="s">
        <v>159</v>
      </c>
    </row>
    <row r="740" spans="2:61" x14ac:dyDescent="0.25">
      <c r="B740" s="16">
        <f t="shared" si="192"/>
        <v>736</v>
      </c>
      <c r="C740" s="16" t="str">
        <f t="shared" si="193"/>
        <v>FRA</v>
      </c>
      <c r="D740" s="16" t="str">
        <f t="shared" si="194"/>
        <v>2025-08-28</v>
      </c>
      <c r="E740" s="16" t="str">
        <f t="shared" si="195"/>
        <v>18050214953</v>
      </c>
      <c r="F740" s="16" t="str">
        <f t="shared" si="196"/>
        <v>PDE026649458</v>
      </c>
      <c r="G740" s="16" t="str">
        <f t="shared" si="197"/>
        <v>김성수</v>
      </c>
      <c r="H740" s="16" t="str">
        <f t="shared" si="198"/>
        <v>일반(목록배제,Normal-Manifest Exception)</v>
      </c>
      <c r="I740" s="16">
        <f t="shared" si="199"/>
        <v>51.26</v>
      </c>
      <c r="J740" s="16">
        <f t="shared" si="200"/>
        <v>1</v>
      </c>
      <c r="K740" s="43">
        <f t="shared" si="201"/>
        <v>0.5</v>
      </c>
      <c r="L740" s="43">
        <f t="shared" si="202"/>
        <v>0.5</v>
      </c>
      <c r="M740" s="43">
        <f t="shared" si="203"/>
        <v>0.5</v>
      </c>
      <c r="N740" s="43">
        <f t="shared" si="204"/>
        <v>0.5</v>
      </c>
      <c r="O740" s="23" t="str">
        <f t="shared" si="205"/>
        <v>PDE026649458</v>
      </c>
      <c r="P740" s="51">
        <f>VLOOKUP(C740,MAPPING!$B$24:$G$27,2,0)+(N740-0.5)/0.5*VLOOKUP(C740,MAPPING!$B$24:$G$27,4,0)</f>
        <v>6900</v>
      </c>
      <c r="Q740" s="72">
        <f>VLOOKUP(C740,MAPPING!$B$24:$G$27,6,0)</f>
        <v>3.401757367653961</v>
      </c>
      <c r="R740" s="105">
        <f>Q740*VLOOKUP(C740,MAPPING!$B$24:$H$27,7,0)</f>
        <v>5508.2615999999998</v>
      </c>
      <c r="S740" s="29">
        <f>VLOOKUP(H740,MAPPING!$B$3:$D$12,3,0)</f>
        <v>1100</v>
      </c>
      <c r="T740" s="67">
        <f t="shared" si="191"/>
        <v>0</v>
      </c>
      <c r="U740" s="75">
        <v>0</v>
      </c>
      <c r="V740" s="29">
        <f>(J740*VLOOKUP(M740/J740,MAPPING!$B$15:$C$22,2,10))</f>
        <v>0</v>
      </c>
      <c r="W740" s="100">
        <v>0</v>
      </c>
      <c r="X740" s="68">
        <f>IFERROR(IF($M740&lt;6.000001,0,VLOOKUP($M740,할증료!$B:$C,2,1)),0)</f>
        <v>0</v>
      </c>
      <c r="Y740" s="67">
        <v>0</v>
      </c>
      <c r="Z740" s="29">
        <f t="shared" si="206"/>
        <v>13508.2616</v>
      </c>
      <c r="AB740" s="1" t="s">
        <v>3878</v>
      </c>
      <c r="AC740" s="1" t="s">
        <v>131</v>
      </c>
      <c r="AD740" s="1" t="s">
        <v>4120</v>
      </c>
      <c r="AE740" s="1" t="s">
        <v>4121</v>
      </c>
      <c r="AF740" s="1" t="s">
        <v>4122</v>
      </c>
      <c r="AG740" s="1" t="s">
        <v>4123</v>
      </c>
      <c r="AH740" s="1">
        <v>52510</v>
      </c>
      <c r="AI740" s="1" t="s">
        <v>47</v>
      </c>
      <c r="AJ740" s="20">
        <v>1</v>
      </c>
      <c r="AK740" s="21">
        <v>0.5</v>
      </c>
      <c r="AL740" s="21">
        <v>0.5</v>
      </c>
      <c r="AM740" s="21">
        <v>0.5</v>
      </c>
      <c r="AN740" s="1" t="s">
        <v>54</v>
      </c>
      <c r="AO740" s="21">
        <v>51.26</v>
      </c>
      <c r="AP740" s="1" t="s">
        <v>49</v>
      </c>
      <c r="AQ740" s="1" t="s">
        <v>49</v>
      </c>
      <c r="AR740" s="1" t="s">
        <v>49</v>
      </c>
      <c r="AS740" s="1" t="s">
        <v>49</v>
      </c>
      <c r="AT740" s="1" t="s">
        <v>49</v>
      </c>
      <c r="AU740" s="1" t="s">
        <v>133</v>
      </c>
      <c r="AV740" s="1" t="s">
        <v>134</v>
      </c>
      <c r="AW740" s="1" t="s">
        <v>195</v>
      </c>
      <c r="AX740" s="1" t="s">
        <v>47</v>
      </c>
      <c r="AY740" s="1" t="s">
        <v>50</v>
      </c>
      <c r="AZ740" s="1" t="s">
        <v>4124</v>
      </c>
      <c r="BA740" s="1" t="s">
        <v>4125</v>
      </c>
      <c r="BB740" s="1" t="s">
        <v>4125</v>
      </c>
      <c r="BC740" s="1" t="s">
        <v>4126</v>
      </c>
      <c r="BD740" s="1" t="s">
        <v>220</v>
      </c>
      <c r="BE740" s="1" t="s">
        <v>135</v>
      </c>
      <c r="BF740" s="1" t="s">
        <v>52</v>
      </c>
      <c r="BG740" s="1" t="s">
        <v>53</v>
      </c>
      <c r="BH740" s="1" t="s">
        <v>47</v>
      </c>
      <c r="BI740" s="1" t="s">
        <v>159</v>
      </c>
    </row>
    <row r="741" spans="2:61" x14ac:dyDescent="0.25">
      <c r="B741" s="16">
        <f t="shared" si="192"/>
        <v>737</v>
      </c>
      <c r="C741" s="16" t="str">
        <f t="shared" si="193"/>
        <v>FRA</v>
      </c>
      <c r="D741" s="16" t="str">
        <f t="shared" si="194"/>
        <v>2025-08-28</v>
      </c>
      <c r="E741" s="16" t="str">
        <f t="shared" si="195"/>
        <v>18050214953</v>
      </c>
      <c r="F741" s="16" t="str">
        <f t="shared" si="196"/>
        <v>PDE026649056</v>
      </c>
      <c r="G741" s="16" t="str">
        <f t="shared" si="197"/>
        <v>곽명숙</v>
      </c>
      <c r="H741" s="16" t="str">
        <f t="shared" si="198"/>
        <v>일반(목록배제,Normal-Manifest Exception)</v>
      </c>
      <c r="I741" s="16">
        <f t="shared" si="199"/>
        <v>88.14</v>
      </c>
      <c r="J741" s="16">
        <f t="shared" si="200"/>
        <v>1</v>
      </c>
      <c r="K741" s="43">
        <f t="shared" si="201"/>
        <v>0.5</v>
      </c>
      <c r="L741" s="43">
        <f t="shared" si="202"/>
        <v>0.5</v>
      </c>
      <c r="M741" s="43">
        <f t="shared" si="203"/>
        <v>0.5</v>
      </c>
      <c r="N741" s="43">
        <f t="shared" si="204"/>
        <v>0.5</v>
      </c>
      <c r="O741" s="23" t="str">
        <f t="shared" si="205"/>
        <v>PDE026649056</v>
      </c>
      <c r="P741" s="51">
        <f>VLOOKUP(C741,MAPPING!$B$24:$G$27,2,0)+(N741-0.5)/0.5*VLOOKUP(C741,MAPPING!$B$24:$G$27,4,0)</f>
        <v>6900</v>
      </c>
      <c r="Q741" s="72">
        <f>VLOOKUP(C741,MAPPING!$B$24:$G$27,6,0)</f>
        <v>3.401757367653961</v>
      </c>
      <c r="R741" s="105">
        <f>Q741*VLOOKUP(C741,MAPPING!$B$24:$H$27,7,0)</f>
        <v>5508.2615999999998</v>
      </c>
      <c r="S741" s="29">
        <f>VLOOKUP(H741,MAPPING!$B$3:$D$12,3,0)</f>
        <v>1100</v>
      </c>
      <c r="T741" s="67">
        <f t="shared" si="191"/>
        <v>0</v>
      </c>
      <c r="U741" s="75">
        <v>0</v>
      </c>
      <c r="V741" s="29">
        <f>(J741*VLOOKUP(M741/J741,MAPPING!$B$15:$C$22,2,10))</f>
        <v>0</v>
      </c>
      <c r="W741" s="100">
        <v>0</v>
      </c>
      <c r="X741" s="68">
        <f>IFERROR(IF($M741&lt;6.000001,0,VLOOKUP($M741,할증료!$B:$C,2,1)),0)</f>
        <v>0</v>
      </c>
      <c r="Y741" s="67">
        <v>0</v>
      </c>
      <c r="Z741" s="29">
        <f t="shared" si="206"/>
        <v>13508.2616</v>
      </c>
      <c r="AB741" s="1" t="s">
        <v>3878</v>
      </c>
      <c r="AC741" s="1" t="s">
        <v>131</v>
      </c>
      <c r="AD741" s="1" t="s">
        <v>4120</v>
      </c>
      <c r="AE741" s="1" t="s">
        <v>4127</v>
      </c>
      <c r="AF741" s="1" t="s">
        <v>4128</v>
      </c>
      <c r="AG741" s="1" t="s">
        <v>4129</v>
      </c>
      <c r="AH741" s="1">
        <v>42171</v>
      </c>
      <c r="AI741" s="1" t="s">
        <v>47</v>
      </c>
      <c r="AJ741" s="20">
        <v>1</v>
      </c>
      <c r="AK741" s="21">
        <v>0.5</v>
      </c>
      <c r="AL741" s="21">
        <v>0.5</v>
      </c>
      <c r="AM741" s="21">
        <v>0.5</v>
      </c>
      <c r="AN741" s="1" t="s">
        <v>54</v>
      </c>
      <c r="AO741" s="21">
        <v>88.14</v>
      </c>
      <c r="AP741" s="1" t="s">
        <v>49</v>
      </c>
      <c r="AQ741" s="1" t="s">
        <v>49</v>
      </c>
      <c r="AR741" s="1" t="s">
        <v>49</v>
      </c>
      <c r="AS741" s="1" t="s">
        <v>49</v>
      </c>
      <c r="AT741" s="1" t="s">
        <v>49</v>
      </c>
      <c r="AU741" s="1" t="s">
        <v>133</v>
      </c>
      <c r="AV741" s="1" t="s">
        <v>134</v>
      </c>
      <c r="AW741" s="1" t="s">
        <v>251</v>
      </c>
      <c r="AX741" s="1" t="s">
        <v>47</v>
      </c>
      <c r="AY741" s="1" t="s">
        <v>50</v>
      </c>
      <c r="AZ741" s="1" t="s">
        <v>4130</v>
      </c>
      <c r="BA741" s="1" t="s">
        <v>4131</v>
      </c>
      <c r="BB741" s="1" t="s">
        <v>4131</v>
      </c>
      <c r="BC741" s="1" t="s">
        <v>4126</v>
      </c>
      <c r="BD741" s="1" t="s">
        <v>220</v>
      </c>
      <c r="BE741" s="1" t="s">
        <v>135</v>
      </c>
      <c r="BF741" s="1" t="s">
        <v>52</v>
      </c>
      <c r="BG741" s="1" t="s">
        <v>53</v>
      </c>
      <c r="BH741" s="1" t="s">
        <v>47</v>
      </c>
      <c r="BI741" s="1" t="s">
        <v>159</v>
      </c>
    </row>
    <row r="742" spans="2:61" x14ac:dyDescent="0.25">
      <c r="B742" s="16">
        <f t="shared" si="192"/>
        <v>738</v>
      </c>
      <c r="C742" s="16" t="str">
        <f t="shared" si="193"/>
        <v>FRA</v>
      </c>
      <c r="D742" s="16" t="str">
        <f t="shared" si="194"/>
        <v>2025-08-28</v>
      </c>
      <c r="E742" s="16" t="str">
        <f t="shared" si="195"/>
        <v>18050214953</v>
      </c>
      <c r="F742" s="16" t="str">
        <f t="shared" si="196"/>
        <v>PDE026649455</v>
      </c>
      <c r="G742" s="16" t="str">
        <f t="shared" si="197"/>
        <v>안미은</v>
      </c>
      <c r="H742" s="16" t="str">
        <f t="shared" si="198"/>
        <v>목록(Manifest)</v>
      </c>
      <c r="I742" s="16">
        <f t="shared" si="199"/>
        <v>94.18</v>
      </c>
      <c r="J742" s="16">
        <f t="shared" si="200"/>
        <v>1</v>
      </c>
      <c r="K742" s="43">
        <f t="shared" si="201"/>
        <v>1.5</v>
      </c>
      <c r="L742" s="43">
        <f t="shared" si="202"/>
        <v>3</v>
      </c>
      <c r="M742" s="43">
        <f t="shared" si="203"/>
        <v>3</v>
      </c>
      <c r="N742" s="43">
        <f t="shared" si="204"/>
        <v>3</v>
      </c>
      <c r="O742" s="23" t="str">
        <f t="shared" si="205"/>
        <v>PDE026649455</v>
      </c>
      <c r="P742" s="51">
        <f>VLOOKUP(C742,MAPPING!$B$24:$G$27,2,0)+(N742-0.5)/0.5*VLOOKUP(C742,MAPPING!$B$24:$G$27,4,0)</f>
        <v>19150</v>
      </c>
      <c r="Q742" s="72">
        <f>VLOOKUP(C742,MAPPING!$B$24:$G$27,6,0)</f>
        <v>3.401757367653961</v>
      </c>
      <c r="R742" s="105">
        <f>Q742*VLOOKUP(C742,MAPPING!$B$24:$H$27,7,0)</f>
        <v>5508.2615999999998</v>
      </c>
      <c r="S742" s="29">
        <f>VLOOKUP(H742,MAPPING!$B$3:$D$12,3,0)</f>
        <v>0</v>
      </c>
      <c r="T742" s="67">
        <f t="shared" si="191"/>
        <v>0</v>
      </c>
      <c r="U742" s="75">
        <v>0</v>
      </c>
      <c r="V742" s="29">
        <f>(J742*VLOOKUP(M742/J742,MAPPING!$B$15:$C$22,2,10))</f>
        <v>550</v>
      </c>
      <c r="W742" s="100">
        <v>0</v>
      </c>
      <c r="X742" s="68">
        <f>IFERROR(IF($M742&lt;6.000001,0,VLOOKUP($M742,할증료!$B:$C,2,1)),0)</f>
        <v>0</v>
      </c>
      <c r="Y742" s="67">
        <v>0</v>
      </c>
      <c r="Z742" s="29">
        <f t="shared" si="206"/>
        <v>25208.261599999998</v>
      </c>
      <c r="AB742" s="1" t="s">
        <v>3878</v>
      </c>
      <c r="AC742" s="1" t="s">
        <v>131</v>
      </c>
      <c r="AD742" s="1" t="s">
        <v>4120</v>
      </c>
      <c r="AE742" s="1" t="s">
        <v>4132</v>
      </c>
      <c r="AF742" s="1" t="s">
        <v>4133</v>
      </c>
      <c r="AG742" s="1" t="s">
        <v>4134</v>
      </c>
      <c r="AH742" s="1">
        <v>17035</v>
      </c>
      <c r="AI742" s="1" t="s">
        <v>47</v>
      </c>
      <c r="AJ742" s="20">
        <v>1</v>
      </c>
      <c r="AK742" s="21">
        <v>1.5</v>
      </c>
      <c r="AL742" s="21">
        <v>3</v>
      </c>
      <c r="AM742" s="21">
        <v>3</v>
      </c>
      <c r="AN742" s="1" t="s">
        <v>48</v>
      </c>
      <c r="AO742" s="21">
        <v>94.18</v>
      </c>
      <c r="AP742" s="1" t="s">
        <v>49</v>
      </c>
      <c r="AQ742" s="1" t="s">
        <v>49</v>
      </c>
      <c r="AR742" s="1" t="s">
        <v>49</v>
      </c>
      <c r="AS742" s="1" t="s">
        <v>49</v>
      </c>
      <c r="AT742" s="1" t="s">
        <v>49</v>
      </c>
      <c r="AU742" s="1" t="s">
        <v>133</v>
      </c>
      <c r="AV742" s="1" t="s">
        <v>134</v>
      </c>
      <c r="AW742" s="1" t="s">
        <v>4135</v>
      </c>
      <c r="AX742" s="1" t="s">
        <v>47</v>
      </c>
      <c r="AY742" s="1" t="s">
        <v>50</v>
      </c>
      <c r="AZ742" s="1" t="s">
        <v>4136</v>
      </c>
      <c r="BA742" s="1" t="s">
        <v>4137</v>
      </c>
      <c r="BB742" s="1" t="s">
        <v>4137</v>
      </c>
      <c r="BC742" s="1" t="s">
        <v>4126</v>
      </c>
      <c r="BD742" s="1" t="s">
        <v>220</v>
      </c>
      <c r="BE742" s="1" t="s">
        <v>135</v>
      </c>
      <c r="BF742" s="1" t="s">
        <v>52</v>
      </c>
      <c r="BG742" s="1" t="s">
        <v>53</v>
      </c>
      <c r="BH742" s="1" t="s">
        <v>47</v>
      </c>
      <c r="BI742" s="1" t="s">
        <v>159</v>
      </c>
    </row>
    <row r="743" spans="2:61" x14ac:dyDescent="0.25">
      <c r="B743" s="16">
        <f t="shared" si="192"/>
        <v>739</v>
      </c>
      <c r="C743" s="16" t="str">
        <f t="shared" si="193"/>
        <v>FRA</v>
      </c>
      <c r="D743" s="16" t="str">
        <f t="shared" si="194"/>
        <v>2025-08-28</v>
      </c>
      <c r="E743" s="16" t="str">
        <f t="shared" si="195"/>
        <v>18050214953</v>
      </c>
      <c r="F743" s="16" t="str">
        <f t="shared" si="196"/>
        <v>PDE026649454</v>
      </c>
      <c r="G743" s="16" t="str">
        <f t="shared" si="197"/>
        <v>유한복</v>
      </c>
      <c r="H743" s="16" t="str">
        <f t="shared" si="198"/>
        <v>일반(목록배제,Normal-Manifest Exception)</v>
      </c>
      <c r="I743" s="16">
        <f t="shared" si="199"/>
        <v>75.59</v>
      </c>
      <c r="J743" s="16">
        <f t="shared" si="200"/>
        <v>1</v>
      </c>
      <c r="K743" s="43">
        <f t="shared" si="201"/>
        <v>1</v>
      </c>
      <c r="L743" s="43">
        <f t="shared" si="202"/>
        <v>0.6</v>
      </c>
      <c r="M743" s="43">
        <f t="shared" si="203"/>
        <v>1</v>
      </c>
      <c r="N743" s="43">
        <f t="shared" si="204"/>
        <v>1</v>
      </c>
      <c r="O743" s="23" t="str">
        <f t="shared" si="205"/>
        <v>PDE026649454</v>
      </c>
      <c r="P743" s="51">
        <f>VLOOKUP(C743,MAPPING!$B$24:$G$27,2,0)+(N743-0.5)/0.5*VLOOKUP(C743,MAPPING!$B$24:$G$27,4,0)</f>
        <v>9350</v>
      </c>
      <c r="Q743" s="72">
        <f>VLOOKUP(C743,MAPPING!$B$24:$G$27,6,0)</f>
        <v>3.401757367653961</v>
      </c>
      <c r="R743" s="105">
        <f>Q743*VLOOKUP(C743,MAPPING!$B$24:$H$27,7,0)</f>
        <v>5508.2615999999998</v>
      </c>
      <c r="S743" s="29">
        <f>VLOOKUP(H743,MAPPING!$B$3:$D$12,3,0)</f>
        <v>1100</v>
      </c>
      <c r="T743" s="67">
        <f t="shared" si="191"/>
        <v>0</v>
      </c>
      <c r="U743" s="75">
        <v>0</v>
      </c>
      <c r="V743" s="29">
        <f>(J743*VLOOKUP(M743/J743,MAPPING!$B$15:$C$22,2,10))</f>
        <v>0</v>
      </c>
      <c r="W743" s="100">
        <v>0</v>
      </c>
      <c r="X743" s="68">
        <f>IFERROR(IF($M743&lt;6.000001,0,VLOOKUP($M743,할증료!$B:$C,2,1)),0)</f>
        <v>0</v>
      </c>
      <c r="Y743" s="67">
        <v>0</v>
      </c>
      <c r="Z743" s="29">
        <f t="shared" si="206"/>
        <v>15958.2616</v>
      </c>
      <c r="AB743" s="1" t="s">
        <v>3878</v>
      </c>
      <c r="AC743" s="1" t="s">
        <v>131</v>
      </c>
      <c r="AD743" s="1" t="s">
        <v>4120</v>
      </c>
      <c r="AE743" s="1" t="s">
        <v>4138</v>
      </c>
      <c r="AF743" s="1" t="s">
        <v>490</v>
      </c>
      <c r="AG743" s="1" t="s">
        <v>491</v>
      </c>
      <c r="AH743" s="1">
        <v>17867</v>
      </c>
      <c r="AI743" s="1" t="s">
        <v>47</v>
      </c>
      <c r="AJ743" s="20">
        <v>1</v>
      </c>
      <c r="AK743" s="21">
        <v>1</v>
      </c>
      <c r="AL743" s="21">
        <v>0.6</v>
      </c>
      <c r="AM743" s="21">
        <v>1</v>
      </c>
      <c r="AN743" s="1" t="s">
        <v>54</v>
      </c>
      <c r="AO743" s="21">
        <v>75.59</v>
      </c>
      <c r="AP743" s="1" t="s">
        <v>49</v>
      </c>
      <c r="AQ743" s="1" t="s">
        <v>49</v>
      </c>
      <c r="AR743" s="1" t="s">
        <v>49</v>
      </c>
      <c r="AS743" s="1" t="s">
        <v>49</v>
      </c>
      <c r="AT743" s="1" t="s">
        <v>49</v>
      </c>
      <c r="AU743" s="1" t="s">
        <v>133</v>
      </c>
      <c r="AV743" s="1" t="s">
        <v>134</v>
      </c>
      <c r="AW743" s="1" t="s">
        <v>188</v>
      </c>
      <c r="AX743" s="1" t="s">
        <v>47</v>
      </c>
      <c r="AY743" s="1" t="s">
        <v>50</v>
      </c>
      <c r="AZ743" s="1" t="s">
        <v>4139</v>
      </c>
      <c r="BA743" s="1" t="s">
        <v>4140</v>
      </c>
      <c r="BB743" s="1" t="s">
        <v>4140</v>
      </c>
      <c r="BC743" s="1" t="s">
        <v>4126</v>
      </c>
      <c r="BD743" s="1" t="s">
        <v>220</v>
      </c>
      <c r="BE743" s="1" t="s">
        <v>135</v>
      </c>
      <c r="BF743" s="1" t="s">
        <v>52</v>
      </c>
      <c r="BG743" s="1" t="s">
        <v>53</v>
      </c>
      <c r="BH743" s="1" t="s">
        <v>47</v>
      </c>
      <c r="BI743" s="1" t="s">
        <v>159</v>
      </c>
    </row>
    <row r="744" spans="2:61" x14ac:dyDescent="0.25">
      <c r="B744" s="16">
        <f t="shared" si="192"/>
        <v>740</v>
      </c>
      <c r="C744" s="16" t="str">
        <f t="shared" si="193"/>
        <v>FRA</v>
      </c>
      <c r="D744" s="16" t="str">
        <f t="shared" si="194"/>
        <v>2025-08-28</v>
      </c>
      <c r="E744" s="16" t="str">
        <f t="shared" si="195"/>
        <v>18050214953</v>
      </c>
      <c r="F744" s="16" t="str">
        <f t="shared" si="196"/>
        <v>PDE026649449</v>
      </c>
      <c r="G744" s="16" t="str">
        <f t="shared" si="197"/>
        <v>정윤형</v>
      </c>
      <c r="H744" s="16" t="str">
        <f t="shared" si="198"/>
        <v>목록(Manifest)</v>
      </c>
      <c r="I744" s="16">
        <f t="shared" si="199"/>
        <v>30.21</v>
      </c>
      <c r="J744" s="16">
        <f t="shared" si="200"/>
        <v>1</v>
      </c>
      <c r="K744" s="43">
        <f t="shared" si="201"/>
        <v>1</v>
      </c>
      <c r="L744" s="43">
        <f t="shared" si="202"/>
        <v>2.6</v>
      </c>
      <c r="M744" s="43">
        <f t="shared" si="203"/>
        <v>2.6</v>
      </c>
      <c r="N744" s="43">
        <f t="shared" si="204"/>
        <v>3</v>
      </c>
      <c r="O744" s="23" t="str">
        <f t="shared" si="205"/>
        <v>PDE026649449</v>
      </c>
      <c r="P744" s="51">
        <f>VLOOKUP(C744,MAPPING!$B$24:$G$27,2,0)+(N744-0.5)/0.5*VLOOKUP(C744,MAPPING!$B$24:$G$27,4,0)</f>
        <v>19150</v>
      </c>
      <c r="Q744" s="72">
        <f>VLOOKUP(C744,MAPPING!$B$24:$G$27,6,0)</f>
        <v>3.401757367653961</v>
      </c>
      <c r="R744" s="105">
        <f>Q744*VLOOKUP(C744,MAPPING!$B$24:$H$27,7,0)</f>
        <v>5508.2615999999998</v>
      </c>
      <c r="S744" s="29">
        <f>VLOOKUP(H744,MAPPING!$B$3:$D$12,3,0)</f>
        <v>0</v>
      </c>
      <c r="T744" s="67">
        <f t="shared" si="191"/>
        <v>0</v>
      </c>
      <c r="U744" s="75">
        <v>0</v>
      </c>
      <c r="V744" s="29">
        <f>(J744*VLOOKUP(M744/J744,MAPPING!$B$15:$C$22,2,10))</f>
        <v>550</v>
      </c>
      <c r="W744" s="100">
        <v>0</v>
      </c>
      <c r="X744" s="68">
        <f>IFERROR(IF($M744&lt;6.000001,0,VLOOKUP($M744,할증료!$B:$C,2,1)),0)</f>
        <v>0</v>
      </c>
      <c r="Y744" s="67">
        <v>0</v>
      </c>
      <c r="Z744" s="29">
        <f t="shared" si="206"/>
        <v>25208.261599999998</v>
      </c>
      <c r="AB744" s="1" t="s">
        <v>3878</v>
      </c>
      <c r="AC744" s="1" t="s">
        <v>131</v>
      </c>
      <c r="AD744" s="1" t="s">
        <v>4120</v>
      </c>
      <c r="AE744" s="1" t="s">
        <v>4141</v>
      </c>
      <c r="AF744" s="1" t="s">
        <v>4142</v>
      </c>
      <c r="AG744" s="1" t="s">
        <v>4143</v>
      </c>
      <c r="AH744" s="1">
        <v>42766</v>
      </c>
      <c r="AI744" s="1" t="s">
        <v>47</v>
      </c>
      <c r="AJ744" s="20">
        <v>1</v>
      </c>
      <c r="AK744" s="21">
        <v>1</v>
      </c>
      <c r="AL744" s="21">
        <v>2.6</v>
      </c>
      <c r="AM744" s="21">
        <v>2.6</v>
      </c>
      <c r="AN744" s="1" t="s">
        <v>48</v>
      </c>
      <c r="AO744" s="21">
        <v>30.21</v>
      </c>
      <c r="AP744" s="1" t="s">
        <v>49</v>
      </c>
      <c r="AQ744" s="1" t="s">
        <v>49</v>
      </c>
      <c r="AR744" s="1" t="s">
        <v>49</v>
      </c>
      <c r="AS744" s="1" t="s">
        <v>49</v>
      </c>
      <c r="AT744" s="1" t="s">
        <v>49</v>
      </c>
      <c r="AU744" s="1" t="s">
        <v>133</v>
      </c>
      <c r="AV744" s="1" t="s">
        <v>134</v>
      </c>
      <c r="AW744" s="1" t="s">
        <v>4144</v>
      </c>
      <c r="AX744" s="1" t="s">
        <v>47</v>
      </c>
      <c r="AY744" s="1" t="s">
        <v>50</v>
      </c>
      <c r="AZ744" s="1" t="s">
        <v>4145</v>
      </c>
      <c r="BA744" s="1" t="s">
        <v>4146</v>
      </c>
      <c r="BB744" s="1" t="s">
        <v>4146</v>
      </c>
      <c r="BC744" s="1" t="s">
        <v>4126</v>
      </c>
      <c r="BD744" s="1" t="s">
        <v>220</v>
      </c>
      <c r="BE744" s="1" t="s">
        <v>135</v>
      </c>
      <c r="BF744" s="1" t="s">
        <v>52</v>
      </c>
      <c r="BG744" s="1" t="s">
        <v>53</v>
      </c>
      <c r="BH744" s="1" t="s">
        <v>47</v>
      </c>
      <c r="BI744" s="1" t="s">
        <v>159</v>
      </c>
    </row>
    <row r="745" spans="2:61" x14ac:dyDescent="0.25">
      <c r="B745" s="16">
        <f t="shared" si="192"/>
        <v>741</v>
      </c>
      <c r="C745" s="16" t="str">
        <f t="shared" si="193"/>
        <v>FRA</v>
      </c>
      <c r="D745" s="16" t="str">
        <f t="shared" si="194"/>
        <v>2025-08-28</v>
      </c>
      <c r="E745" s="16" t="str">
        <f t="shared" si="195"/>
        <v>18050214953</v>
      </c>
      <c r="F745" s="16" t="str">
        <f t="shared" si="196"/>
        <v>PDE026649427</v>
      </c>
      <c r="G745" s="16" t="str">
        <f t="shared" si="197"/>
        <v>김현정</v>
      </c>
      <c r="H745" s="16" t="str">
        <f t="shared" si="198"/>
        <v>식물검역(Plants Inspection)</v>
      </c>
      <c r="I745" s="16">
        <f t="shared" si="199"/>
        <v>22.03</v>
      </c>
      <c r="J745" s="16">
        <f t="shared" si="200"/>
        <v>1</v>
      </c>
      <c r="K745" s="43">
        <f t="shared" si="201"/>
        <v>0.5</v>
      </c>
      <c r="L745" s="43">
        <f t="shared" si="202"/>
        <v>0.5</v>
      </c>
      <c r="M745" s="43">
        <f t="shared" si="203"/>
        <v>0.5</v>
      </c>
      <c r="N745" s="43">
        <f t="shared" si="204"/>
        <v>0.5</v>
      </c>
      <c r="O745" s="23" t="str">
        <f t="shared" si="205"/>
        <v>PDE026649427</v>
      </c>
      <c r="P745" s="51">
        <f>VLOOKUP(C745,MAPPING!$B$24:$G$27,2,0)+(N745-0.5)/0.5*VLOOKUP(C745,MAPPING!$B$24:$G$27,4,0)</f>
        <v>6900</v>
      </c>
      <c r="Q745" s="72">
        <f>VLOOKUP(C745,MAPPING!$B$24:$G$27,6,0)</f>
        <v>3.401757367653961</v>
      </c>
      <c r="R745" s="105">
        <f>Q745*VLOOKUP(C745,MAPPING!$B$24:$H$27,7,0)</f>
        <v>5508.2615999999998</v>
      </c>
      <c r="S745" s="29">
        <f>VLOOKUP(H745,MAPPING!$B$3:$D$12,3,0)</f>
        <v>1100</v>
      </c>
      <c r="T745" s="67">
        <f t="shared" si="191"/>
        <v>0</v>
      </c>
      <c r="U745" s="75">
        <v>0</v>
      </c>
      <c r="V745" s="29">
        <f>(J745*VLOOKUP(M745/J745,MAPPING!$B$15:$C$22,2,10))</f>
        <v>0</v>
      </c>
      <c r="W745" s="100">
        <v>0</v>
      </c>
      <c r="X745" s="68">
        <f>IFERROR(IF($M745&lt;6.000001,0,VLOOKUP($M745,할증료!$B:$C,2,1)),0)</f>
        <v>0</v>
      </c>
      <c r="Y745" s="67">
        <v>0</v>
      </c>
      <c r="Z745" s="29">
        <f t="shared" si="206"/>
        <v>13508.2616</v>
      </c>
      <c r="AB745" s="1" t="s">
        <v>3878</v>
      </c>
      <c r="AC745" s="1" t="s">
        <v>131</v>
      </c>
      <c r="AD745" s="1" t="s">
        <v>4120</v>
      </c>
      <c r="AE745" s="1" t="s">
        <v>4147</v>
      </c>
      <c r="AF745" s="1" t="s">
        <v>3988</v>
      </c>
      <c r="AG745" s="1" t="s">
        <v>4148</v>
      </c>
      <c r="AH745" s="1">
        <v>18482</v>
      </c>
      <c r="AI745" s="1" t="s">
        <v>4149</v>
      </c>
      <c r="AJ745" s="20">
        <v>1</v>
      </c>
      <c r="AK745" s="21">
        <v>0.5</v>
      </c>
      <c r="AL745" s="21">
        <v>0.5</v>
      </c>
      <c r="AM745" s="21">
        <v>0.5</v>
      </c>
      <c r="AN745" s="1" t="s">
        <v>254</v>
      </c>
      <c r="AO745" s="21">
        <v>22.03</v>
      </c>
      <c r="AP745" s="1" t="s">
        <v>49</v>
      </c>
      <c r="AQ745" s="1" t="s">
        <v>47</v>
      </c>
      <c r="AR745" s="1" t="s">
        <v>47</v>
      </c>
      <c r="AS745" s="1" t="s">
        <v>47</v>
      </c>
      <c r="AT745" s="1" t="s">
        <v>47</v>
      </c>
      <c r="AU745" s="1" t="s">
        <v>133</v>
      </c>
      <c r="AV745" s="1" t="s">
        <v>134</v>
      </c>
      <c r="AW745" s="1" t="s">
        <v>195</v>
      </c>
      <c r="AX745" s="1" t="s">
        <v>47</v>
      </c>
      <c r="AY745" s="1" t="s">
        <v>50</v>
      </c>
      <c r="AZ745" s="1" t="s">
        <v>4150</v>
      </c>
      <c r="BA745" s="1" t="s">
        <v>4151</v>
      </c>
      <c r="BB745" s="1" t="s">
        <v>4151</v>
      </c>
      <c r="BC745" s="1" t="s">
        <v>4126</v>
      </c>
      <c r="BD745" s="1" t="s">
        <v>220</v>
      </c>
      <c r="BE745" s="1" t="s">
        <v>135</v>
      </c>
      <c r="BF745" s="1" t="s">
        <v>52</v>
      </c>
      <c r="BG745" s="1" t="s">
        <v>53</v>
      </c>
      <c r="BH745" s="1" t="s">
        <v>47</v>
      </c>
      <c r="BI745" s="1" t="s">
        <v>159</v>
      </c>
    </row>
    <row r="746" spans="2:61" x14ac:dyDescent="0.25">
      <c r="B746" s="16">
        <f t="shared" si="192"/>
        <v>742</v>
      </c>
      <c r="C746" s="16" t="str">
        <f t="shared" si="193"/>
        <v>FRA</v>
      </c>
      <c r="D746" s="16" t="str">
        <f t="shared" si="194"/>
        <v>2025-08-28</v>
      </c>
      <c r="E746" s="16" t="str">
        <f t="shared" si="195"/>
        <v>18050214953</v>
      </c>
      <c r="F746" s="16" t="str">
        <f t="shared" si="196"/>
        <v>PDE026649425</v>
      </c>
      <c r="G746" s="16" t="str">
        <f t="shared" si="197"/>
        <v>안미은</v>
      </c>
      <c r="H746" s="16" t="str">
        <f t="shared" si="198"/>
        <v>목록(Manifest)</v>
      </c>
      <c r="I746" s="16">
        <f t="shared" si="199"/>
        <v>106.68</v>
      </c>
      <c r="J746" s="16">
        <f t="shared" si="200"/>
        <v>1</v>
      </c>
      <c r="K746" s="43">
        <f t="shared" si="201"/>
        <v>3.5</v>
      </c>
      <c r="L746" s="43">
        <f t="shared" si="202"/>
        <v>4.5</v>
      </c>
      <c r="M746" s="43">
        <f t="shared" si="203"/>
        <v>4.5</v>
      </c>
      <c r="N746" s="43">
        <f t="shared" si="204"/>
        <v>4.5</v>
      </c>
      <c r="O746" s="23" t="str">
        <f t="shared" si="205"/>
        <v>PDE026649425</v>
      </c>
      <c r="P746" s="51">
        <f>VLOOKUP(C746,MAPPING!$B$24:$G$27,2,0)+(N746-0.5)/0.5*VLOOKUP(C746,MAPPING!$B$24:$G$27,4,0)</f>
        <v>26500</v>
      </c>
      <c r="Q746" s="72">
        <f>VLOOKUP(C746,MAPPING!$B$24:$G$27,6,0)</f>
        <v>3.401757367653961</v>
      </c>
      <c r="R746" s="105">
        <f>Q746*VLOOKUP(C746,MAPPING!$B$24:$H$27,7,0)</f>
        <v>5508.2615999999998</v>
      </c>
      <c r="S746" s="29">
        <f>VLOOKUP(H746,MAPPING!$B$3:$D$12,3,0)</f>
        <v>0</v>
      </c>
      <c r="T746" s="67">
        <f t="shared" si="191"/>
        <v>0</v>
      </c>
      <c r="U746" s="75">
        <v>0</v>
      </c>
      <c r="V746" s="29">
        <f>(J746*VLOOKUP(M746/J746,MAPPING!$B$15:$C$22,2,10))</f>
        <v>550</v>
      </c>
      <c r="W746" s="100">
        <v>0</v>
      </c>
      <c r="X746" s="68">
        <f>IFERROR(IF($M746&lt;6.000001,0,VLOOKUP($M746,할증료!$B:$C,2,1)),0)</f>
        <v>0</v>
      </c>
      <c r="Y746" s="67">
        <v>0</v>
      </c>
      <c r="Z746" s="29">
        <f t="shared" si="206"/>
        <v>32558.261599999998</v>
      </c>
      <c r="AB746" s="1" t="s">
        <v>3878</v>
      </c>
      <c r="AC746" s="1" t="s">
        <v>131</v>
      </c>
      <c r="AD746" s="1" t="s">
        <v>4120</v>
      </c>
      <c r="AE746" s="1" t="s">
        <v>4152</v>
      </c>
      <c r="AF746" s="1" t="s">
        <v>4133</v>
      </c>
      <c r="AG746" s="1" t="s">
        <v>4134</v>
      </c>
      <c r="AH746" s="1">
        <v>17035</v>
      </c>
      <c r="AI746" s="1" t="s">
        <v>47</v>
      </c>
      <c r="AJ746" s="20">
        <v>1</v>
      </c>
      <c r="AK746" s="21">
        <v>3.5</v>
      </c>
      <c r="AL746" s="21">
        <v>4.5</v>
      </c>
      <c r="AM746" s="21">
        <v>4.5</v>
      </c>
      <c r="AN746" s="1" t="s">
        <v>48</v>
      </c>
      <c r="AO746" s="21">
        <v>106.68</v>
      </c>
      <c r="AP746" s="1" t="s">
        <v>49</v>
      </c>
      <c r="AQ746" s="1" t="s">
        <v>49</v>
      </c>
      <c r="AR746" s="1" t="s">
        <v>49</v>
      </c>
      <c r="AS746" s="1" t="s">
        <v>49</v>
      </c>
      <c r="AT746" s="1" t="s">
        <v>47</v>
      </c>
      <c r="AU746" s="1" t="s">
        <v>133</v>
      </c>
      <c r="AV746" s="1" t="s">
        <v>134</v>
      </c>
      <c r="AW746" s="1" t="s">
        <v>4153</v>
      </c>
      <c r="AX746" s="1" t="s">
        <v>47</v>
      </c>
      <c r="AY746" s="1" t="s">
        <v>50</v>
      </c>
      <c r="AZ746" s="1" t="s">
        <v>4154</v>
      </c>
      <c r="BA746" s="1" t="s">
        <v>4155</v>
      </c>
      <c r="BB746" s="1" t="s">
        <v>4155</v>
      </c>
      <c r="BC746" s="1" t="s">
        <v>4126</v>
      </c>
      <c r="BD746" s="1" t="s">
        <v>220</v>
      </c>
      <c r="BE746" s="1" t="s">
        <v>135</v>
      </c>
      <c r="BF746" s="1" t="s">
        <v>52</v>
      </c>
      <c r="BG746" s="1" t="s">
        <v>53</v>
      </c>
      <c r="BH746" s="1" t="s">
        <v>47</v>
      </c>
      <c r="BI746" s="1" t="s">
        <v>159</v>
      </c>
    </row>
    <row r="747" spans="2:61" x14ac:dyDescent="0.25">
      <c r="B747" s="16">
        <f t="shared" si="192"/>
        <v>743</v>
      </c>
      <c r="C747" s="16" t="str">
        <f t="shared" si="193"/>
        <v>FRA</v>
      </c>
      <c r="D747" s="16" t="str">
        <f t="shared" si="194"/>
        <v>2025-08-28</v>
      </c>
      <c r="E747" s="16" t="str">
        <f t="shared" si="195"/>
        <v>18050214953</v>
      </c>
      <c r="F747" s="16" t="str">
        <f t="shared" si="196"/>
        <v>PDE026649417</v>
      </c>
      <c r="G747" s="16" t="str">
        <f t="shared" si="197"/>
        <v>꾸잉양판점</v>
      </c>
      <c r="H747" s="16" t="str">
        <f t="shared" si="198"/>
        <v>간이(Simple)</v>
      </c>
      <c r="I747" s="16">
        <f t="shared" si="199"/>
        <v>459.08</v>
      </c>
      <c r="J747" s="16">
        <f t="shared" si="200"/>
        <v>2</v>
      </c>
      <c r="K747" s="43">
        <f t="shared" si="201"/>
        <v>10.5</v>
      </c>
      <c r="L747" s="43">
        <f t="shared" si="202"/>
        <v>24.4</v>
      </c>
      <c r="M747" s="43">
        <f t="shared" si="203"/>
        <v>24.5</v>
      </c>
      <c r="N747" s="43">
        <f t="shared" si="204"/>
        <v>24.5</v>
      </c>
      <c r="O747" s="23" t="str">
        <f t="shared" si="205"/>
        <v>PDE026649417</v>
      </c>
      <c r="P747" s="51">
        <f>VLOOKUP(C747,MAPPING!$B$24:$G$27,2,0)+(N747-0.5)/0.5*VLOOKUP(C747,MAPPING!$B$24:$G$27,4,0)</f>
        <v>124500</v>
      </c>
      <c r="Q747" s="72">
        <f>VLOOKUP(C747,MAPPING!$B$24:$G$27,6,0)</f>
        <v>3.401757367653961</v>
      </c>
      <c r="R747" s="105">
        <f>Q747*VLOOKUP(C747,MAPPING!$B$24:$H$27,7,0)</f>
        <v>5508.2615999999998</v>
      </c>
      <c r="S747" s="29">
        <f>VLOOKUP(H747,MAPPING!$B$3:$D$12,3,0)</f>
        <v>1100</v>
      </c>
      <c r="T747" s="67">
        <f t="shared" si="191"/>
        <v>2500</v>
      </c>
      <c r="U747" s="75">
        <v>0</v>
      </c>
      <c r="V747" s="29">
        <f>(J747*VLOOKUP(M747/J747,MAPPING!$B$15:$C$22,2,10))</f>
        <v>9000</v>
      </c>
      <c r="W747" s="100">
        <v>0</v>
      </c>
      <c r="X747" s="68">
        <f>IFERROR(IF($M747&lt;6.000001,0,VLOOKUP($M747,할증료!$B:$C,2,1)),0)</f>
        <v>1900</v>
      </c>
      <c r="Y747" s="67">
        <v>0</v>
      </c>
      <c r="Z747" s="29">
        <f t="shared" si="206"/>
        <v>144508.2616</v>
      </c>
      <c r="AB747" s="1" t="s">
        <v>3878</v>
      </c>
      <c r="AC747" s="1" t="s">
        <v>131</v>
      </c>
      <c r="AD747" s="1" t="s">
        <v>4120</v>
      </c>
      <c r="AE747" s="1" t="s">
        <v>4156</v>
      </c>
      <c r="AF747" s="1" t="s">
        <v>4157</v>
      </c>
      <c r="AG747" s="1" t="s">
        <v>4158</v>
      </c>
      <c r="AH747" s="1">
        <v>4057</v>
      </c>
      <c r="AI747" s="1" t="s">
        <v>161</v>
      </c>
      <c r="AJ747" s="20">
        <v>2</v>
      </c>
      <c r="AK747" s="21">
        <v>10.5</v>
      </c>
      <c r="AL747" s="21">
        <v>24.4</v>
      </c>
      <c r="AM747" s="21">
        <v>24.5</v>
      </c>
      <c r="AN747" s="1" t="s">
        <v>56</v>
      </c>
      <c r="AO747" s="21">
        <v>459.08</v>
      </c>
      <c r="AP747" s="1" t="s">
        <v>49</v>
      </c>
      <c r="AQ747" s="1" t="s">
        <v>47</v>
      </c>
      <c r="AR747" s="1" t="s">
        <v>47</v>
      </c>
      <c r="AS747" s="1" t="s">
        <v>47</v>
      </c>
      <c r="AT747" s="1" t="s">
        <v>47</v>
      </c>
      <c r="AU747" s="1" t="s">
        <v>133</v>
      </c>
      <c r="AV747" s="1" t="s">
        <v>134</v>
      </c>
      <c r="AW747" s="1" t="s">
        <v>4159</v>
      </c>
      <c r="AX747" s="1" t="s">
        <v>47</v>
      </c>
      <c r="AY747" s="1" t="s">
        <v>50</v>
      </c>
      <c r="AZ747" s="1" t="s">
        <v>4160</v>
      </c>
      <c r="BA747" s="1" t="s">
        <v>4161</v>
      </c>
      <c r="BB747" s="1" t="s">
        <v>4161</v>
      </c>
      <c r="BC747" s="1" t="s">
        <v>4126</v>
      </c>
      <c r="BD747" s="1" t="s">
        <v>220</v>
      </c>
      <c r="BE747" s="1" t="s">
        <v>135</v>
      </c>
      <c r="BF747" s="1" t="s">
        <v>52</v>
      </c>
      <c r="BG747" s="1" t="s">
        <v>53</v>
      </c>
      <c r="BH747" s="1" t="s">
        <v>47</v>
      </c>
      <c r="BI747" s="1" t="s">
        <v>159</v>
      </c>
    </row>
    <row r="748" spans="2:61" x14ac:dyDescent="0.25">
      <c r="B748" s="16">
        <f t="shared" si="192"/>
        <v>744</v>
      </c>
      <c r="C748" s="16" t="str">
        <f t="shared" si="193"/>
        <v>FRA</v>
      </c>
      <c r="D748" s="16" t="str">
        <f t="shared" si="194"/>
        <v>2025-08-28</v>
      </c>
      <c r="E748" s="16" t="str">
        <f t="shared" si="195"/>
        <v>18050214953</v>
      </c>
      <c r="F748" s="16" t="str">
        <f t="shared" si="196"/>
        <v>PDE026649415</v>
      </c>
      <c r="G748" s="16" t="str">
        <f t="shared" si="197"/>
        <v>언더그린</v>
      </c>
      <c r="H748" s="16" t="str">
        <f t="shared" si="198"/>
        <v>간이(Simple)</v>
      </c>
      <c r="I748" s="16">
        <f t="shared" si="199"/>
        <v>333.6</v>
      </c>
      <c r="J748" s="16">
        <f t="shared" si="200"/>
        <v>1</v>
      </c>
      <c r="K748" s="43">
        <f t="shared" si="201"/>
        <v>2.5</v>
      </c>
      <c r="L748" s="43">
        <f t="shared" si="202"/>
        <v>2.7</v>
      </c>
      <c r="M748" s="43">
        <f t="shared" si="203"/>
        <v>2.7</v>
      </c>
      <c r="N748" s="43">
        <f t="shared" si="204"/>
        <v>3</v>
      </c>
      <c r="O748" s="23" t="str">
        <f t="shared" si="205"/>
        <v>PDE026649415</v>
      </c>
      <c r="P748" s="51">
        <f>VLOOKUP(C748,MAPPING!$B$24:$G$27,2,0)+(N748-0.5)/0.5*VLOOKUP(C748,MAPPING!$B$24:$G$27,4,0)</f>
        <v>19150</v>
      </c>
      <c r="Q748" s="72">
        <f>VLOOKUP(C748,MAPPING!$B$24:$G$27,6,0)</f>
        <v>3.401757367653961</v>
      </c>
      <c r="R748" s="105">
        <f>Q748*VLOOKUP(C748,MAPPING!$B$24:$H$27,7,0)</f>
        <v>5508.2615999999998</v>
      </c>
      <c r="S748" s="29">
        <f>VLOOKUP(H748,MAPPING!$B$3:$D$12,3,0)</f>
        <v>1100</v>
      </c>
      <c r="T748" s="67">
        <f t="shared" si="191"/>
        <v>0</v>
      </c>
      <c r="U748" s="75">
        <v>0</v>
      </c>
      <c r="V748" s="29">
        <f>(J748*VLOOKUP(M748/J748,MAPPING!$B$15:$C$22,2,10))</f>
        <v>550</v>
      </c>
      <c r="W748" s="100">
        <v>0</v>
      </c>
      <c r="X748" s="68">
        <f>IFERROR(IF($M748&lt;6.000001,0,VLOOKUP($M748,할증료!$B:$C,2,1)),0)</f>
        <v>0</v>
      </c>
      <c r="Y748" s="67">
        <v>0</v>
      </c>
      <c r="Z748" s="29">
        <f t="shared" si="206"/>
        <v>26308.261599999998</v>
      </c>
      <c r="AB748" s="1" t="s">
        <v>3878</v>
      </c>
      <c r="AC748" s="1" t="s">
        <v>131</v>
      </c>
      <c r="AD748" s="1" t="s">
        <v>4120</v>
      </c>
      <c r="AE748" s="1" t="s">
        <v>4162</v>
      </c>
      <c r="AF748" s="1" t="s">
        <v>4163</v>
      </c>
      <c r="AG748" s="1" t="s">
        <v>4164</v>
      </c>
      <c r="AH748" s="1">
        <v>17712</v>
      </c>
      <c r="AI748" s="1" t="s">
        <v>161</v>
      </c>
      <c r="AJ748" s="20">
        <v>1</v>
      </c>
      <c r="AK748" s="21">
        <v>2.5</v>
      </c>
      <c r="AL748" s="21">
        <v>2.7</v>
      </c>
      <c r="AM748" s="21">
        <v>2.7</v>
      </c>
      <c r="AN748" s="1" t="s">
        <v>56</v>
      </c>
      <c r="AO748" s="21">
        <v>333.6</v>
      </c>
      <c r="AP748" s="1" t="s">
        <v>49</v>
      </c>
      <c r="AQ748" s="1" t="s">
        <v>49</v>
      </c>
      <c r="AR748" s="1" t="s">
        <v>49</v>
      </c>
      <c r="AS748" s="1" t="s">
        <v>49</v>
      </c>
      <c r="AT748" s="1" t="s">
        <v>49</v>
      </c>
      <c r="AU748" s="1" t="s">
        <v>133</v>
      </c>
      <c r="AV748" s="1" t="s">
        <v>134</v>
      </c>
      <c r="AW748" s="1" t="s">
        <v>4165</v>
      </c>
      <c r="AX748" s="1" t="s">
        <v>47</v>
      </c>
      <c r="AY748" s="1" t="s">
        <v>50</v>
      </c>
      <c r="AZ748" s="1" t="s">
        <v>4166</v>
      </c>
      <c r="BA748" s="1" t="s">
        <v>4167</v>
      </c>
      <c r="BB748" s="1" t="s">
        <v>4167</v>
      </c>
      <c r="BC748" s="1" t="s">
        <v>4126</v>
      </c>
      <c r="BD748" s="1" t="s">
        <v>220</v>
      </c>
      <c r="BE748" s="1" t="s">
        <v>135</v>
      </c>
      <c r="BF748" s="1" t="s">
        <v>52</v>
      </c>
      <c r="BG748" s="1" t="s">
        <v>53</v>
      </c>
      <c r="BH748" s="1" t="s">
        <v>47</v>
      </c>
      <c r="BI748" s="1" t="s">
        <v>159</v>
      </c>
    </row>
    <row r="749" spans="2:61" x14ac:dyDescent="0.25">
      <c r="B749" s="16">
        <f t="shared" si="192"/>
        <v>745</v>
      </c>
      <c r="C749" s="16" t="str">
        <f t="shared" si="193"/>
        <v>FRA</v>
      </c>
      <c r="D749" s="16" t="str">
        <f t="shared" si="194"/>
        <v>2025-08-28</v>
      </c>
      <c r="E749" s="16" t="str">
        <f t="shared" si="195"/>
        <v>18050214953</v>
      </c>
      <c r="F749" s="16" t="str">
        <f t="shared" si="196"/>
        <v>PDE026649399</v>
      </c>
      <c r="G749" s="16" t="str">
        <f t="shared" si="197"/>
        <v>김언주</v>
      </c>
      <c r="H749" s="16" t="str">
        <f t="shared" si="198"/>
        <v>일반(목록배제,Normal-Manifest Exception)</v>
      </c>
      <c r="I749" s="16">
        <f t="shared" si="199"/>
        <v>90.65</v>
      </c>
      <c r="J749" s="16">
        <f t="shared" si="200"/>
        <v>1</v>
      </c>
      <c r="K749" s="43">
        <f t="shared" si="201"/>
        <v>0.5</v>
      </c>
      <c r="L749" s="43">
        <f t="shared" si="202"/>
        <v>0.1</v>
      </c>
      <c r="M749" s="43">
        <f t="shared" si="203"/>
        <v>0.5</v>
      </c>
      <c r="N749" s="43">
        <f t="shared" si="204"/>
        <v>0.5</v>
      </c>
      <c r="O749" s="23" t="str">
        <f t="shared" si="205"/>
        <v>PDE026649399</v>
      </c>
      <c r="P749" s="51">
        <f>VLOOKUP(C749,MAPPING!$B$24:$G$27,2,0)+(N749-0.5)/0.5*VLOOKUP(C749,MAPPING!$B$24:$G$27,4,0)</f>
        <v>6900</v>
      </c>
      <c r="Q749" s="72">
        <f>VLOOKUP(C749,MAPPING!$B$24:$G$27,6,0)</f>
        <v>3.401757367653961</v>
      </c>
      <c r="R749" s="105">
        <f>Q749*VLOOKUP(C749,MAPPING!$B$24:$H$27,7,0)</f>
        <v>5508.2615999999998</v>
      </c>
      <c r="S749" s="29">
        <f>VLOOKUP(H749,MAPPING!$B$3:$D$12,3,0)</f>
        <v>1100</v>
      </c>
      <c r="T749" s="67">
        <f t="shared" si="191"/>
        <v>0</v>
      </c>
      <c r="U749" s="75">
        <v>0</v>
      </c>
      <c r="V749" s="29">
        <f>(J749*VLOOKUP(M749/J749,MAPPING!$B$15:$C$22,2,10))</f>
        <v>0</v>
      </c>
      <c r="W749" s="100">
        <v>0</v>
      </c>
      <c r="X749" s="68">
        <f>IFERROR(IF($M749&lt;6.000001,0,VLOOKUP($M749,할증료!$B:$C,2,1)),0)</f>
        <v>0</v>
      </c>
      <c r="Y749" s="67">
        <v>0</v>
      </c>
      <c r="Z749" s="29">
        <f t="shared" si="206"/>
        <v>13508.2616</v>
      </c>
      <c r="AB749" s="1" t="s">
        <v>3878</v>
      </c>
      <c r="AC749" s="1" t="s">
        <v>131</v>
      </c>
      <c r="AD749" s="1" t="s">
        <v>4120</v>
      </c>
      <c r="AE749" s="1" t="s">
        <v>4168</v>
      </c>
      <c r="AF749" s="1" t="s">
        <v>4169</v>
      </c>
      <c r="AG749" s="1" t="s">
        <v>4170</v>
      </c>
      <c r="AH749" s="1">
        <v>42732</v>
      </c>
      <c r="AI749" s="1" t="s">
        <v>47</v>
      </c>
      <c r="AJ749" s="20">
        <v>1</v>
      </c>
      <c r="AK749" s="21">
        <v>0.5</v>
      </c>
      <c r="AL749" s="21">
        <v>0.1</v>
      </c>
      <c r="AM749" s="21">
        <v>0.5</v>
      </c>
      <c r="AN749" s="1" t="s">
        <v>54</v>
      </c>
      <c r="AO749" s="21">
        <v>90.65</v>
      </c>
      <c r="AP749" s="1" t="s">
        <v>49</v>
      </c>
      <c r="AQ749" s="1" t="s">
        <v>49</v>
      </c>
      <c r="AR749" s="1" t="s">
        <v>49</v>
      </c>
      <c r="AS749" s="1" t="s">
        <v>49</v>
      </c>
      <c r="AT749" s="1" t="s">
        <v>49</v>
      </c>
      <c r="AU749" s="1" t="s">
        <v>133</v>
      </c>
      <c r="AV749" s="1" t="s">
        <v>134</v>
      </c>
      <c r="AW749" s="1" t="s">
        <v>194</v>
      </c>
      <c r="AX749" s="1" t="s">
        <v>47</v>
      </c>
      <c r="AY749" s="1" t="s">
        <v>50</v>
      </c>
      <c r="AZ749" s="1" t="s">
        <v>4171</v>
      </c>
      <c r="BA749" s="1" t="s">
        <v>4172</v>
      </c>
      <c r="BB749" s="1" t="s">
        <v>4172</v>
      </c>
      <c r="BC749" s="1" t="s">
        <v>4126</v>
      </c>
      <c r="BD749" s="1" t="s">
        <v>220</v>
      </c>
      <c r="BE749" s="1" t="s">
        <v>135</v>
      </c>
      <c r="BF749" s="1" t="s">
        <v>52</v>
      </c>
      <c r="BG749" s="1" t="s">
        <v>53</v>
      </c>
      <c r="BH749" s="1" t="s">
        <v>47</v>
      </c>
      <c r="BI749" s="1" t="s">
        <v>159</v>
      </c>
    </row>
    <row r="750" spans="2:61" x14ac:dyDescent="0.25">
      <c r="B750" s="16">
        <f t="shared" si="192"/>
        <v>746</v>
      </c>
      <c r="C750" s="16" t="str">
        <f t="shared" si="193"/>
        <v>FRA</v>
      </c>
      <c r="D750" s="16" t="str">
        <f t="shared" si="194"/>
        <v>2025-08-28</v>
      </c>
      <c r="E750" s="16" t="str">
        <f t="shared" si="195"/>
        <v>18050214953</v>
      </c>
      <c r="F750" s="16" t="str">
        <f t="shared" si="196"/>
        <v>PDE026649357</v>
      </c>
      <c r="G750" s="16" t="str">
        <f t="shared" si="197"/>
        <v>한민진</v>
      </c>
      <c r="H750" s="16" t="str">
        <f t="shared" si="198"/>
        <v>목록(Manifest)</v>
      </c>
      <c r="I750" s="16">
        <f t="shared" si="199"/>
        <v>35.25</v>
      </c>
      <c r="J750" s="16">
        <f t="shared" si="200"/>
        <v>1</v>
      </c>
      <c r="K750" s="43">
        <f t="shared" si="201"/>
        <v>2</v>
      </c>
      <c r="L750" s="43">
        <f t="shared" si="202"/>
        <v>1.2</v>
      </c>
      <c r="M750" s="43">
        <f t="shared" si="203"/>
        <v>2</v>
      </c>
      <c r="N750" s="43">
        <f t="shared" si="204"/>
        <v>2</v>
      </c>
      <c r="O750" s="23" t="str">
        <f t="shared" si="205"/>
        <v>PDE026649357</v>
      </c>
      <c r="P750" s="51">
        <f>VLOOKUP(C750,MAPPING!$B$24:$G$27,2,0)+(N750-0.5)/0.5*VLOOKUP(C750,MAPPING!$B$24:$G$27,4,0)</f>
        <v>14250</v>
      </c>
      <c r="Q750" s="72">
        <f>VLOOKUP(C750,MAPPING!$B$24:$G$27,6,0)</f>
        <v>3.401757367653961</v>
      </c>
      <c r="R750" s="105">
        <f>Q750*VLOOKUP(C750,MAPPING!$B$24:$H$27,7,0)</f>
        <v>5508.2615999999998</v>
      </c>
      <c r="S750" s="29">
        <f>VLOOKUP(H750,MAPPING!$B$3:$D$12,3,0)</f>
        <v>0</v>
      </c>
      <c r="T750" s="67">
        <f t="shared" si="191"/>
        <v>0</v>
      </c>
      <c r="U750" s="75">
        <v>0</v>
      </c>
      <c r="V750" s="29">
        <f>(J750*VLOOKUP(M750/J750,MAPPING!$B$15:$C$22,2,10))</f>
        <v>0</v>
      </c>
      <c r="W750" s="100">
        <v>0</v>
      </c>
      <c r="X750" s="68">
        <f>IFERROR(IF($M750&lt;6.000001,0,VLOOKUP($M750,할증료!$B:$C,2,1)),0)</f>
        <v>0</v>
      </c>
      <c r="Y750" s="67">
        <v>0</v>
      </c>
      <c r="Z750" s="29">
        <f t="shared" si="206"/>
        <v>19758.261599999998</v>
      </c>
      <c r="AB750" s="1" t="s">
        <v>3878</v>
      </c>
      <c r="AC750" s="1" t="s">
        <v>131</v>
      </c>
      <c r="AD750" s="1" t="s">
        <v>4120</v>
      </c>
      <c r="AE750" s="1" t="s">
        <v>4173</v>
      </c>
      <c r="AF750" s="1" t="s">
        <v>4174</v>
      </c>
      <c r="AG750" s="1" t="s">
        <v>4175</v>
      </c>
      <c r="AH750" s="1">
        <v>54087</v>
      </c>
      <c r="AI750" s="1" t="s">
        <v>47</v>
      </c>
      <c r="AJ750" s="20">
        <v>1</v>
      </c>
      <c r="AK750" s="21">
        <v>2</v>
      </c>
      <c r="AL750" s="21">
        <v>1.2</v>
      </c>
      <c r="AM750" s="21">
        <v>2</v>
      </c>
      <c r="AN750" s="1" t="s">
        <v>48</v>
      </c>
      <c r="AO750" s="21">
        <v>35.25</v>
      </c>
      <c r="AP750" s="1" t="s">
        <v>49</v>
      </c>
      <c r="AQ750" s="1" t="s">
        <v>49</v>
      </c>
      <c r="AR750" s="1" t="s">
        <v>49</v>
      </c>
      <c r="AS750" s="1" t="s">
        <v>49</v>
      </c>
      <c r="AT750" s="1" t="s">
        <v>49</v>
      </c>
      <c r="AU750" s="1" t="s">
        <v>133</v>
      </c>
      <c r="AV750" s="1" t="s">
        <v>134</v>
      </c>
      <c r="AW750" s="1" t="s">
        <v>4176</v>
      </c>
      <c r="AX750" s="1" t="s">
        <v>47</v>
      </c>
      <c r="AY750" s="1" t="s">
        <v>50</v>
      </c>
      <c r="AZ750" s="1" t="s">
        <v>4177</v>
      </c>
      <c r="BA750" s="1" t="s">
        <v>4178</v>
      </c>
      <c r="BB750" s="1" t="s">
        <v>4178</v>
      </c>
      <c r="BC750" s="1" t="s">
        <v>4126</v>
      </c>
      <c r="BD750" s="1" t="s">
        <v>220</v>
      </c>
      <c r="BE750" s="1" t="s">
        <v>135</v>
      </c>
      <c r="BF750" s="1" t="s">
        <v>52</v>
      </c>
      <c r="BG750" s="1" t="s">
        <v>53</v>
      </c>
      <c r="BH750" s="1" t="s">
        <v>47</v>
      </c>
      <c r="BI750" s="1" t="s">
        <v>159</v>
      </c>
    </row>
    <row r="751" spans="2:61" x14ac:dyDescent="0.25">
      <c r="B751" s="16">
        <f t="shared" si="192"/>
        <v>747</v>
      </c>
      <c r="C751" s="16" t="str">
        <f t="shared" si="193"/>
        <v>FRA</v>
      </c>
      <c r="D751" s="16" t="str">
        <f t="shared" si="194"/>
        <v>2025-08-28</v>
      </c>
      <c r="E751" s="16" t="str">
        <f t="shared" si="195"/>
        <v>18050214953</v>
      </c>
      <c r="F751" s="16" t="str">
        <f t="shared" si="196"/>
        <v>PDE026649143</v>
      </c>
      <c r="G751" s="16" t="str">
        <f t="shared" si="197"/>
        <v>양우석</v>
      </c>
      <c r="H751" s="16" t="str">
        <f t="shared" si="198"/>
        <v>목록(Manifest)</v>
      </c>
      <c r="I751" s="16">
        <f t="shared" si="199"/>
        <v>143.96</v>
      </c>
      <c r="J751" s="16">
        <f t="shared" si="200"/>
        <v>1</v>
      </c>
      <c r="K751" s="43">
        <f t="shared" si="201"/>
        <v>1.5</v>
      </c>
      <c r="L751" s="43">
        <f t="shared" si="202"/>
        <v>1.3</v>
      </c>
      <c r="M751" s="43">
        <f t="shared" si="203"/>
        <v>1.5</v>
      </c>
      <c r="N751" s="43">
        <f t="shared" si="204"/>
        <v>1.5</v>
      </c>
      <c r="O751" s="23" t="str">
        <f t="shared" si="205"/>
        <v>PDE026649143</v>
      </c>
      <c r="P751" s="51">
        <f>VLOOKUP(C751,MAPPING!$B$24:$G$27,2,0)+(N751-0.5)/0.5*VLOOKUP(C751,MAPPING!$B$24:$G$27,4,0)</f>
        <v>11800</v>
      </c>
      <c r="Q751" s="72">
        <f>VLOOKUP(C751,MAPPING!$B$24:$G$27,6,0)</f>
        <v>3.401757367653961</v>
      </c>
      <c r="R751" s="105">
        <f>Q751*VLOOKUP(C751,MAPPING!$B$24:$H$27,7,0)</f>
        <v>5508.2615999999998</v>
      </c>
      <c r="S751" s="29">
        <f>VLOOKUP(H751,MAPPING!$B$3:$D$12,3,0)</f>
        <v>0</v>
      </c>
      <c r="T751" s="67">
        <f t="shared" si="191"/>
        <v>0</v>
      </c>
      <c r="U751" s="75">
        <v>0</v>
      </c>
      <c r="V751" s="29">
        <f>(J751*VLOOKUP(M751/J751,MAPPING!$B$15:$C$22,2,10))</f>
        <v>0</v>
      </c>
      <c r="W751" s="100">
        <v>0</v>
      </c>
      <c r="X751" s="68">
        <f>IFERROR(IF($M751&lt;6.000001,0,VLOOKUP($M751,할증료!$B:$C,2,1)),0)</f>
        <v>0</v>
      </c>
      <c r="Y751" s="67">
        <v>0</v>
      </c>
      <c r="Z751" s="29">
        <f t="shared" si="206"/>
        <v>17308.261599999998</v>
      </c>
      <c r="AB751" s="1" t="s">
        <v>3878</v>
      </c>
      <c r="AC751" s="1" t="s">
        <v>131</v>
      </c>
      <c r="AD751" s="1" t="s">
        <v>4120</v>
      </c>
      <c r="AE751" s="1" t="s">
        <v>4179</v>
      </c>
      <c r="AF751" s="1" t="s">
        <v>192</v>
      </c>
      <c r="AG751" s="1" t="s">
        <v>193</v>
      </c>
      <c r="AH751" s="1">
        <v>34385</v>
      </c>
      <c r="AI751" s="1" t="s">
        <v>47</v>
      </c>
      <c r="AJ751" s="20">
        <v>1</v>
      </c>
      <c r="AK751" s="21">
        <v>1.5</v>
      </c>
      <c r="AL751" s="21">
        <v>1.3</v>
      </c>
      <c r="AM751" s="21">
        <v>1.5</v>
      </c>
      <c r="AN751" s="1" t="s">
        <v>48</v>
      </c>
      <c r="AO751" s="21">
        <v>143.96</v>
      </c>
      <c r="AP751" s="1" t="s">
        <v>49</v>
      </c>
      <c r="AQ751" s="1" t="s">
        <v>49</v>
      </c>
      <c r="AR751" s="1" t="s">
        <v>49</v>
      </c>
      <c r="AS751" s="1" t="s">
        <v>49</v>
      </c>
      <c r="AT751" s="1" t="s">
        <v>49</v>
      </c>
      <c r="AU751" s="1" t="s">
        <v>133</v>
      </c>
      <c r="AV751" s="1" t="s">
        <v>134</v>
      </c>
      <c r="AW751" s="1" t="s">
        <v>4180</v>
      </c>
      <c r="AX751" s="1" t="s">
        <v>47</v>
      </c>
      <c r="AY751" s="1" t="s">
        <v>50</v>
      </c>
      <c r="AZ751" s="1" t="s">
        <v>4181</v>
      </c>
      <c r="BA751" s="1" t="s">
        <v>4182</v>
      </c>
      <c r="BB751" s="1" t="s">
        <v>4182</v>
      </c>
      <c r="BC751" s="1" t="s">
        <v>4126</v>
      </c>
      <c r="BD751" s="1" t="s">
        <v>220</v>
      </c>
      <c r="BE751" s="1" t="s">
        <v>135</v>
      </c>
      <c r="BF751" s="1" t="s">
        <v>52</v>
      </c>
      <c r="BG751" s="1" t="s">
        <v>53</v>
      </c>
      <c r="BH751" s="1" t="s">
        <v>47</v>
      </c>
      <c r="BI751" s="1" t="s">
        <v>159</v>
      </c>
    </row>
    <row r="752" spans="2:61" x14ac:dyDescent="0.25">
      <c r="B752" s="16">
        <f t="shared" si="192"/>
        <v>748</v>
      </c>
      <c r="C752" s="16" t="str">
        <f t="shared" si="193"/>
        <v>FRA</v>
      </c>
      <c r="D752" s="16" t="str">
        <f t="shared" si="194"/>
        <v>2025-08-28</v>
      </c>
      <c r="E752" s="16" t="str">
        <f t="shared" si="195"/>
        <v>18050214953</v>
      </c>
      <c r="F752" s="16" t="str">
        <f t="shared" si="196"/>
        <v>PDE026649058</v>
      </c>
      <c r="G752" s="16" t="str">
        <f t="shared" si="197"/>
        <v>전창욱</v>
      </c>
      <c r="H752" s="16" t="str">
        <f t="shared" si="198"/>
        <v>일반(목록배제,Normal-Manifest Exception)</v>
      </c>
      <c r="I752" s="16">
        <f t="shared" si="199"/>
        <v>88.14</v>
      </c>
      <c r="J752" s="16">
        <f t="shared" si="200"/>
        <v>1</v>
      </c>
      <c r="K752" s="43">
        <f t="shared" si="201"/>
        <v>0.5</v>
      </c>
      <c r="L752" s="43">
        <f t="shared" si="202"/>
        <v>0.5</v>
      </c>
      <c r="M752" s="43">
        <f t="shared" si="203"/>
        <v>0.5</v>
      </c>
      <c r="N752" s="43">
        <f t="shared" si="204"/>
        <v>0.5</v>
      </c>
      <c r="O752" s="23" t="str">
        <f t="shared" si="205"/>
        <v>PDE026649058</v>
      </c>
      <c r="P752" s="51">
        <f>VLOOKUP(C752,MAPPING!$B$24:$G$27,2,0)+(N752-0.5)/0.5*VLOOKUP(C752,MAPPING!$B$24:$G$27,4,0)</f>
        <v>6900</v>
      </c>
      <c r="Q752" s="72">
        <f>VLOOKUP(C752,MAPPING!$B$24:$G$27,6,0)</f>
        <v>3.401757367653961</v>
      </c>
      <c r="R752" s="105">
        <f>Q752*VLOOKUP(C752,MAPPING!$B$24:$H$27,7,0)</f>
        <v>5508.2615999999998</v>
      </c>
      <c r="S752" s="29">
        <f>VLOOKUP(H752,MAPPING!$B$3:$D$12,3,0)</f>
        <v>1100</v>
      </c>
      <c r="T752" s="67">
        <f t="shared" si="191"/>
        <v>0</v>
      </c>
      <c r="U752" s="75">
        <v>0</v>
      </c>
      <c r="V752" s="29">
        <f>(J752*VLOOKUP(M752/J752,MAPPING!$B$15:$C$22,2,10))</f>
        <v>0</v>
      </c>
      <c r="W752" s="100">
        <v>0</v>
      </c>
      <c r="X752" s="68">
        <f>IFERROR(IF($M752&lt;6.000001,0,VLOOKUP($M752,할증료!$B:$C,2,1)),0)</f>
        <v>0</v>
      </c>
      <c r="Y752" s="67">
        <v>0</v>
      </c>
      <c r="Z752" s="29">
        <f t="shared" si="206"/>
        <v>13508.2616</v>
      </c>
      <c r="AB752" s="1" t="s">
        <v>3878</v>
      </c>
      <c r="AC752" s="1" t="s">
        <v>131</v>
      </c>
      <c r="AD752" s="1" t="s">
        <v>4120</v>
      </c>
      <c r="AE752" s="1" t="s">
        <v>4183</v>
      </c>
      <c r="AF752" s="1" t="s">
        <v>4184</v>
      </c>
      <c r="AG752" s="1" t="s">
        <v>4185</v>
      </c>
      <c r="AH752" s="1">
        <v>16545</v>
      </c>
      <c r="AI752" s="1" t="s">
        <v>47</v>
      </c>
      <c r="AJ752" s="20">
        <v>1</v>
      </c>
      <c r="AK752" s="21">
        <v>0.5</v>
      </c>
      <c r="AL752" s="21">
        <v>0.5</v>
      </c>
      <c r="AM752" s="21">
        <v>0.5</v>
      </c>
      <c r="AN752" s="1" t="s">
        <v>54</v>
      </c>
      <c r="AO752" s="21">
        <v>88.14</v>
      </c>
      <c r="AP752" s="1" t="s">
        <v>49</v>
      </c>
      <c r="AQ752" s="1" t="s">
        <v>49</v>
      </c>
      <c r="AR752" s="1" t="s">
        <v>49</v>
      </c>
      <c r="AS752" s="1" t="s">
        <v>49</v>
      </c>
      <c r="AT752" s="1" t="s">
        <v>49</v>
      </c>
      <c r="AU752" s="1" t="s">
        <v>133</v>
      </c>
      <c r="AV752" s="1" t="s">
        <v>134</v>
      </c>
      <c r="AW752" s="1" t="s">
        <v>251</v>
      </c>
      <c r="AX752" s="1" t="s">
        <v>47</v>
      </c>
      <c r="AY752" s="1" t="s">
        <v>50</v>
      </c>
      <c r="AZ752" s="1" t="s">
        <v>4186</v>
      </c>
      <c r="BA752" s="1" t="s">
        <v>4187</v>
      </c>
      <c r="BB752" s="1" t="s">
        <v>4187</v>
      </c>
      <c r="BC752" s="1" t="s">
        <v>4126</v>
      </c>
      <c r="BD752" s="1" t="s">
        <v>220</v>
      </c>
      <c r="BE752" s="1" t="s">
        <v>135</v>
      </c>
      <c r="BF752" s="1" t="s">
        <v>52</v>
      </c>
      <c r="BG752" s="1" t="s">
        <v>53</v>
      </c>
      <c r="BH752" s="1" t="s">
        <v>47</v>
      </c>
      <c r="BI752" s="1" t="s">
        <v>159</v>
      </c>
    </row>
    <row r="753" spans="2:61" x14ac:dyDescent="0.25">
      <c r="B753" s="16">
        <f t="shared" si="192"/>
        <v>749</v>
      </c>
      <c r="C753" s="16" t="str">
        <f t="shared" si="193"/>
        <v>FRA</v>
      </c>
      <c r="D753" s="16" t="str">
        <f t="shared" si="194"/>
        <v>2025-08-28</v>
      </c>
      <c r="E753" s="16" t="str">
        <f t="shared" si="195"/>
        <v>18050214953</v>
      </c>
      <c r="F753" s="16" t="str">
        <f t="shared" si="196"/>
        <v>PDE026649057</v>
      </c>
      <c r="G753" s="16" t="str">
        <f t="shared" si="197"/>
        <v>박혜준</v>
      </c>
      <c r="H753" s="16" t="str">
        <f t="shared" si="198"/>
        <v>일반(목록배제,Normal-Manifest Exception)</v>
      </c>
      <c r="I753" s="16">
        <f t="shared" si="199"/>
        <v>88.14</v>
      </c>
      <c r="J753" s="16">
        <f t="shared" si="200"/>
        <v>1</v>
      </c>
      <c r="K753" s="43">
        <f t="shared" si="201"/>
        <v>0.5</v>
      </c>
      <c r="L753" s="43">
        <f t="shared" si="202"/>
        <v>0.5</v>
      </c>
      <c r="M753" s="43">
        <f t="shared" si="203"/>
        <v>0.5</v>
      </c>
      <c r="N753" s="43">
        <f t="shared" si="204"/>
        <v>0.5</v>
      </c>
      <c r="O753" s="23" t="str">
        <f t="shared" si="205"/>
        <v>PDE026649057</v>
      </c>
      <c r="P753" s="51">
        <f>VLOOKUP(C753,MAPPING!$B$24:$G$27,2,0)+(N753-0.5)/0.5*VLOOKUP(C753,MAPPING!$B$24:$G$27,4,0)</f>
        <v>6900</v>
      </c>
      <c r="Q753" s="72">
        <f>VLOOKUP(C753,MAPPING!$B$24:$G$27,6,0)</f>
        <v>3.401757367653961</v>
      </c>
      <c r="R753" s="105">
        <f>Q753*VLOOKUP(C753,MAPPING!$B$24:$H$27,7,0)</f>
        <v>5508.2615999999998</v>
      </c>
      <c r="S753" s="29">
        <f>VLOOKUP(H753,MAPPING!$B$3:$D$12,3,0)</f>
        <v>1100</v>
      </c>
      <c r="T753" s="67">
        <f t="shared" si="191"/>
        <v>0</v>
      </c>
      <c r="U753" s="75">
        <v>0</v>
      </c>
      <c r="V753" s="29">
        <f>(J753*VLOOKUP(M753/J753,MAPPING!$B$15:$C$22,2,10))</f>
        <v>0</v>
      </c>
      <c r="W753" s="100">
        <v>0</v>
      </c>
      <c r="X753" s="68">
        <f>IFERROR(IF($M753&lt;6.000001,0,VLOOKUP($M753,할증료!$B:$C,2,1)),0)</f>
        <v>0</v>
      </c>
      <c r="Y753" s="67">
        <v>0</v>
      </c>
      <c r="Z753" s="29">
        <f t="shared" si="206"/>
        <v>13508.2616</v>
      </c>
      <c r="AB753" s="1" t="s">
        <v>3878</v>
      </c>
      <c r="AC753" s="1" t="s">
        <v>131</v>
      </c>
      <c r="AD753" s="1" t="s">
        <v>4120</v>
      </c>
      <c r="AE753" s="1" t="s">
        <v>4188</v>
      </c>
      <c r="AF753" s="1" t="s">
        <v>1423</v>
      </c>
      <c r="AG753" s="1" t="s">
        <v>4189</v>
      </c>
      <c r="AH753" s="1">
        <v>10869</v>
      </c>
      <c r="AI753" s="1" t="s">
        <v>47</v>
      </c>
      <c r="AJ753" s="20">
        <v>1</v>
      </c>
      <c r="AK753" s="21">
        <v>0.5</v>
      </c>
      <c r="AL753" s="21">
        <v>0.5</v>
      </c>
      <c r="AM753" s="21">
        <v>0.5</v>
      </c>
      <c r="AN753" s="1" t="s">
        <v>54</v>
      </c>
      <c r="AO753" s="21">
        <v>88.14</v>
      </c>
      <c r="AP753" s="1" t="s">
        <v>49</v>
      </c>
      <c r="AQ753" s="1" t="s">
        <v>49</v>
      </c>
      <c r="AR753" s="1" t="s">
        <v>49</v>
      </c>
      <c r="AS753" s="1" t="s">
        <v>49</v>
      </c>
      <c r="AT753" s="1" t="s">
        <v>49</v>
      </c>
      <c r="AU753" s="1" t="s">
        <v>133</v>
      </c>
      <c r="AV753" s="1" t="s">
        <v>134</v>
      </c>
      <c r="AW753" s="1" t="s">
        <v>251</v>
      </c>
      <c r="AX753" s="1" t="s">
        <v>47</v>
      </c>
      <c r="AY753" s="1" t="s">
        <v>50</v>
      </c>
      <c r="AZ753" s="1" t="s">
        <v>4190</v>
      </c>
      <c r="BA753" s="1" t="s">
        <v>4191</v>
      </c>
      <c r="BB753" s="1" t="s">
        <v>4191</v>
      </c>
      <c r="BC753" s="1" t="s">
        <v>4126</v>
      </c>
      <c r="BD753" s="1" t="s">
        <v>220</v>
      </c>
      <c r="BE753" s="1" t="s">
        <v>135</v>
      </c>
      <c r="BF753" s="1" t="s">
        <v>52</v>
      </c>
      <c r="BG753" s="1" t="s">
        <v>53</v>
      </c>
      <c r="BH753" s="1" t="s">
        <v>47</v>
      </c>
      <c r="BI753" s="1" t="s">
        <v>159</v>
      </c>
    </row>
    <row r="754" spans="2:61" x14ac:dyDescent="0.25">
      <c r="B754" s="16">
        <f t="shared" si="192"/>
        <v>750</v>
      </c>
      <c r="C754" s="16" t="str">
        <f t="shared" si="193"/>
        <v>FRA</v>
      </c>
      <c r="D754" s="16" t="str">
        <f t="shared" si="194"/>
        <v>2025-08-28</v>
      </c>
      <c r="E754" s="16" t="str">
        <f t="shared" si="195"/>
        <v>18050214953</v>
      </c>
      <c r="F754" s="16" t="str">
        <f t="shared" si="196"/>
        <v>PDE026649457</v>
      </c>
      <c r="G754" s="16" t="str">
        <f t="shared" si="197"/>
        <v>김이현</v>
      </c>
      <c r="H754" s="16" t="str">
        <f t="shared" si="198"/>
        <v>일반(목록배제,Normal-Manifest Exception)</v>
      </c>
      <c r="I754" s="16">
        <f t="shared" si="199"/>
        <v>41.1</v>
      </c>
      <c r="J754" s="16">
        <f t="shared" si="200"/>
        <v>1</v>
      </c>
      <c r="K754" s="43">
        <f t="shared" si="201"/>
        <v>0.5</v>
      </c>
      <c r="L754" s="43">
        <f t="shared" si="202"/>
        <v>0.5</v>
      </c>
      <c r="M754" s="43">
        <f t="shared" si="203"/>
        <v>0.5</v>
      </c>
      <c r="N754" s="43">
        <f t="shared" si="204"/>
        <v>0.5</v>
      </c>
      <c r="O754" s="23" t="str">
        <f t="shared" si="205"/>
        <v>PDE026649457</v>
      </c>
      <c r="P754" s="51">
        <f>VLOOKUP(C754,MAPPING!$B$24:$G$27,2,0)+(N754-0.5)/0.5*VLOOKUP(C754,MAPPING!$B$24:$G$27,4,0)</f>
        <v>6900</v>
      </c>
      <c r="Q754" s="72">
        <f>VLOOKUP(C754,MAPPING!$B$24:$G$27,6,0)</f>
        <v>3.401757367653961</v>
      </c>
      <c r="R754" s="105">
        <f>Q754*VLOOKUP(C754,MAPPING!$B$24:$H$27,7,0)</f>
        <v>5508.2615999999998</v>
      </c>
      <c r="S754" s="29">
        <f>VLOOKUP(H754,MAPPING!$B$3:$D$12,3,0)</f>
        <v>1100</v>
      </c>
      <c r="T754" s="67">
        <f t="shared" si="191"/>
        <v>0</v>
      </c>
      <c r="U754" s="75">
        <v>0</v>
      </c>
      <c r="V754" s="29">
        <f>(J754*VLOOKUP(M754/J754,MAPPING!$B$15:$C$22,2,10))</f>
        <v>0</v>
      </c>
      <c r="W754" s="100">
        <v>0</v>
      </c>
      <c r="X754" s="68">
        <f>IFERROR(IF($M754&lt;6.000001,0,VLOOKUP($M754,할증료!$B:$C,2,1)),0)</f>
        <v>0</v>
      </c>
      <c r="Y754" s="67">
        <v>0</v>
      </c>
      <c r="Z754" s="29">
        <f t="shared" si="206"/>
        <v>13508.2616</v>
      </c>
      <c r="AB754" s="1" t="s">
        <v>3878</v>
      </c>
      <c r="AC754" s="1" t="s">
        <v>131</v>
      </c>
      <c r="AD754" s="1" t="s">
        <v>4120</v>
      </c>
      <c r="AE754" s="1" t="s">
        <v>4192</v>
      </c>
      <c r="AF754" s="1" t="s">
        <v>4193</v>
      </c>
      <c r="AG754" s="1" t="s">
        <v>4194</v>
      </c>
      <c r="AH754" s="1">
        <v>59052</v>
      </c>
      <c r="AI754" s="1" t="s">
        <v>47</v>
      </c>
      <c r="AJ754" s="20">
        <v>1</v>
      </c>
      <c r="AK754" s="21">
        <v>0.5</v>
      </c>
      <c r="AL754" s="21">
        <v>0.5</v>
      </c>
      <c r="AM754" s="21">
        <v>0.5</v>
      </c>
      <c r="AN754" s="1" t="s">
        <v>54</v>
      </c>
      <c r="AO754" s="21">
        <v>41.1</v>
      </c>
      <c r="AP754" s="1" t="s">
        <v>49</v>
      </c>
      <c r="AQ754" s="1" t="s">
        <v>49</v>
      </c>
      <c r="AR754" s="1" t="s">
        <v>49</v>
      </c>
      <c r="AS754" s="1" t="s">
        <v>49</v>
      </c>
      <c r="AT754" s="1" t="s">
        <v>49</v>
      </c>
      <c r="AU754" s="1" t="s">
        <v>133</v>
      </c>
      <c r="AV754" s="1" t="s">
        <v>134</v>
      </c>
      <c r="AW754" s="1" t="s">
        <v>195</v>
      </c>
      <c r="AX754" s="1" t="s">
        <v>47</v>
      </c>
      <c r="AY754" s="1" t="s">
        <v>50</v>
      </c>
      <c r="AZ754" s="1" t="s">
        <v>4195</v>
      </c>
      <c r="BA754" s="1" t="s">
        <v>4196</v>
      </c>
      <c r="BB754" s="1" t="s">
        <v>4196</v>
      </c>
      <c r="BC754" s="1" t="s">
        <v>4126</v>
      </c>
      <c r="BD754" s="1" t="s">
        <v>220</v>
      </c>
      <c r="BE754" s="1" t="s">
        <v>135</v>
      </c>
      <c r="BF754" s="1" t="s">
        <v>52</v>
      </c>
      <c r="BG754" s="1" t="s">
        <v>53</v>
      </c>
      <c r="BH754" s="1" t="s">
        <v>47</v>
      </c>
      <c r="BI754" s="1" t="s">
        <v>159</v>
      </c>
    </row>
    <row r="755" spans="2:61" x14ac:dyDescent="0.25">
      <c r="B755" s="16">
        <f t="shared" si="192"/>
        <v>751</v>
      </c>
      <c r="C755" s="16" t="str">
        <f t="shared" si="193"/>
        <v>LHR</v>
      </c>
      <c r="D755" s="16" t="str">
        <f t="shared" si="194"/>
        <v>2025-08-28</v>
      </c>
      <c r="E755" s="16" t="str">
        <f t="shared" si="195"/>
        <v>99431913825</v>
      </c>
      <c r="F755" s="16" t="str">
        <f t="shared" si="196"/>
        <v>PGB026518535</v>
      </c>
      <c r="G755" s="16" t="str">
        <f t="shared" si="197"/>
        <v>홍종철</v>
      </c>
      <c r="H755" s="16" t="str">
        <f t="shared" si="198"/>
        <v>목록(Manifest)</v>
      </c>
      <c r="I755" s="16">
        <f t="shared" si="199"/>
        <v>67.42</v>
      </c>
      <c r="J755" s="16">
        <f t="shared" si="200"/>
        <v>1</v>
      </c>
      <c r="K755" s="43">
        <f t="shared" si="201"/>
        <v>0.59</v>
      </c>
      <c r="L755" s="43">
        <f t="shared" si="202"/>
        <v>0.3</v>
      </c>
      <c r="M755" s="43">
        <f t="shared" si="203"/>
        <v>0.6</v>
      </c>
      <c r="N755" s="43">
        <f t="shared" si="204"/>
        <v>1</v>
      </c>
      <c r="O755" s="23" t="str">
        <f t="shared" si="205"/>
        <v>PGB026518535</v>
      </c>
      <c r="P755" s="51">
        <f>VLOOKUP(C755,MAPPING!$B$24:$G$27,2,0)+(N755-0.5)/0.5*VLOOKUP(C755,MAPPING!$B$24:$G$27,4,0)</f>
        <v>9710</v>
      </c>
      <c r="Q755" s="72">
        <f>VLOOKUP(C755,MAPPING!$B$24:$G$27,6,0)</f>
        <v>4.0719439987913404</v>
      </c>
      <c r="R755" s="105">
        <f>Q755*VLOOKUP(C755,MAPPING!$B$24:$H$27,7,0)</f>
        <v>5659.8799999999992</v>
      </c>
      <c r="S755" s="29">
        <f>VLOOKUP(H755,MAPPING!$B$3:$D$12,3,0)</f>
        <v>0</v>
      </c>
      <c r="T755" s="67">
        <f t="shared" si="191"/>
        <v>0</v>
      </c>
      <c r="U755" s="75">
        <v>0</v>
      </c>
      <c r="V755" s="29">
        <f>(J755*VLOOKUP(M755/J755,MAPPING!$B$15:$C$22,2,10))</f>
        <v>0</v>
      </c>
      <c r="W755" s="100">
        <v>0</v>
      </c>
      <c r="X755" s="68">
        <f>IFERROR(IF($M755&lt;6.000001,0,VLOOKUP($M755,할증료!$B:$C,2,1)),0)</f>
        <v>0</v>
      </c>
      <c r="Y755" s="67">
        <v>0</v>
      </c>
      <c r="Z755" s="29">
        <f t="shared" si="206"/>
        <v>15369.88</v>
      </c>
      <c r="AB755" s="1" t="s">
        <v>3878</v>
      </c>
      <c r="AC755" s="1" t="s">
        <v>137</v>
      </c>
      <c r="AD755" s="1" t="s">
        <v>4197</v>
      </c>
      <c r="AE755" s="1" t="s">
        <v>4198</v>
      </c>
      <c r="AF755" s="1" t="s">
        <v>4199</v>
      </c>
      <c r="AG755" s="1" t="s">
        <v>4200</v>
      </c>
      <c r="AH755" s="1">
        <v>10077</v>
      </c>
      <c r="AI755" s="1" t="s">
        <v>47</v>
      </c>
      <c r="AJ755" s="20">
        <v>1</v>
      </c>
      <c r="AK755" s="21">
        <v>0.59</v>
      </c>
      <c r="AL755" s="21">
        <v>0.3</v>
      </c>
      <c r="AM755" s="21">
        <v>0.6</v>
      </c>
      <c r="AN755" s="1" t="s">
        <v>48</v>
      </c>
      <c r="AO755" s="21">
        <v>67.42</v>
      </c>
      <c r="AP755" s="1" t="s">
        <v>49</v>
      </c>
      <c r="AQ755" s="1" t="s">
        <v>49</v>
      </c>
      <c r="AR755" s="1" t="s">
        <v>49</v>
      </c>
      <c r="AS755" s="1" t="s">
        <v>49</v>
      </c>
      <c r="AT755" s="1" t="s">
        <v>49</v>
      </c>
      <c r="AU755" s="1" t="s">
        <v>138</v>
      </c>
      <c r="AV755" s="1" t="s">
        <v>139</v>
      </c>
      <c r="AW755" s="1" t="s">
        <v>4201</v>
      </c>
      <c r="AX755" s="1" t="s">
        <v>47</v>
      </c>
      <c r="AY755" s="1" t="s">
        <v>50</v>
      </c>
      <c r="AZ755" s="1" t="s">
        <v>4202</v>
      </c>
      <c r="BA755" s="1" t="s">
        <v>4203</v>
      </c>
      <c r="BB755" s="1" t="s">
        <v>4203</v>
      </c>
      <c r="BC755" s="1" t="s">
        <v>140</v>
      </c>
      <c r="BD755" s="1" t="s">
        <v>693</v>
      </c>
      <c r="BE755" s="1" t="s">
        <v>179</v>
      </c>
      <c r="BF755" s="1" t="s">
        <v>52</v>
      </c>
      <c r="BG755" s="1" t="s">
        <v>53</v>
      </c>
      <c r="BH755" s="1" t="s">
        <v>47</v>
      </c>
      <c r="BI755" s="1" t="s">
        <v>159</v>
      </c>
    </row>
    <row r="756" spans="2:61" x14ac:dyDescent="0.25">
      <c r="B756" s="16">
        <f t="shared" si="192"/>
        <v>752</v>
      </c>
      <c r="C756" s="16" t="str">
        <f t="shared" si="193"/>
        <v>LHR</v>
      </c>
      <c r="D756" s="16" t="str">
        <f t="shared" si="194"/>
        <v>2025-08-28</v>
      </c>
      <c r="E756" s="16" t="str">
        <f t="shared" si="195"/>
        <v>99431913825</v>
      </c>
      <c r="F756" s="16" t="str">
        <f t="shared" si="196"/>
        <v>PGB026518156</v>
      </c>
      <c r="G756" s="16" t="str">
        <f t="shared" si="197"/>
        <v>임재환</v>
      </c>
      <c r="H756" s="16" t="str">
        <f t="shared" si="198"/>
        <v>목록(Manifest)</v>
      </c>
      <c r="I756" s="16">
        <f t="shared" si="199"/>
        <v>120.77</v>
      </c>
      <c r="J756" s="16">
        <f t="shared" si="200"/>
        <v>1</v>
      </c>
      <c r="K756" s="43">
        <f t="shared" si="201"/>
        <v>0.42</v>
      </c>
      <c r="L756" s="43">
        <f t="shared" si="202"/>
        <v>1.4</v>
      </c>
      <c r="M756" s="43">
        <f t="shared" si="203"/>
        <v>1.4</v>
      </c>
      <c r="N756" s="43">
        <f t="shared" si="204"/>
        <v>1.5</v>
      </c>
      <c r="O756" s="23" t="str">
        <f t="shared" si="205"/>
        <v>PGB026518156</v>
      </c>
      <c r="P756" s="51">
        <f>VLOOKUP(C756,MAPPING!$B$24:$G$27,2,0)+(N756-0.5)/0.5*VLOOKUP(C756,MAPPING!$B$24:$G$27,4,0)</f>
        <v>12160</v>
      </c>
      <c r="Q756" s="72">
        <f>VLOOKUP(C756,MAPPING!$B$24:$G$27,6,0)</f>
        <v>4.0719439987913404</v>
      </c>
      <c r="R756" s="105">
        <f>Q756*VLOOKUP(C756,MAPPING!$B$24:$H$27,7,0)</f>
        <v>5659.8799999999992</v>
      </c>
      <c r="S756" s="29">
        <f>VLOOKUP(H756,MAPPING!$B$3:$D$12,3,0)</f>
        <v>0</v>
      </c>
      <c r="T756" s="67">
        <f t="shared" si="191"/>
        <v>0</v>
      </c>
      <c r="U756" s="75">
        <v>0</v>
      </c>
      <c r="V756" s="29">
        <f>(J756*VLOOKUP(M756/J756,MAPPING!$B$15:$C$22,2,10))</f>
        <v>0</v>
      </c>
      <c r="W756" s="100">
        <v>0</v>
      </c>
      <c r="X756" s="68">
        <f>IFERROR(IF($M756&lt;6.000001,0,VLOOKUP($M756,할증료!$B:$C,2,1)),0)</f>
        <v>0</v>
      </c>
      <c r="Y756" s="67">
        <v>0</v>
      </c>
      <c r="Z756" s="29">
        <f t="shared" si="206"/>
        <v>17819.879999999997</v>
      </c>
      <c r="AB756" s="1" t="s">
        <v>3878</v>
      </c>
      <c r="AC756" s="1" t="s">
        <v>137</v>
      </c>
      <c r="AD756" s="1" t="s">
        <v>4197</v>
      </c>
      <c r="AE756" s="1" t="s">
        <v>4204</v>
      </c>
      <c r="AF756" s="1" t="s">
        <v>296</v>
      </c>
      <c r="AG756" s="1" t="s">
        <v>297</v>
      </c>
      <c r="AH756" s="1">
        <v>31065</v>
      </c>
      <c r="AI756" s="1" t="s">
        <v>47</v>
      </c>
      <c r="AJ756" s="20">
        <v>1</v>
      </c>
      <c r="AK756" s="21">
        <v>0.42</v>
      </c>
      <c r="AL756" s="21">
        <v>1.4</v>
      </c>
      <c r="AM756" s="21">
        <v>1.4</v>
      </c>
      <c r="AN756" s="1" t="s">
        <v>48</v>
      </c>
      <c r="AO756" s="21">
        <v>120.77</v>
      </c>
      <c r="AP756" s="1" t="s">
        <v>49</v>
      </c>
      <c r="AQ756" s="1" t="s">
        <v>49</v>
      </c>
      <c r="AR756" s="1" t="s">
        <v>49</v>
      </c>
      <c r="AS756" s="1" t="s">
        <v>49</v>
      </c>
      <c r="AT756" s="1" t="s">
        <v>49</v>
      </c>
      <c r="AU756" s="1" t="s">
        <v>138</v>
      </c>
      <c r="AV756" s="1" t="s">
        <v>139</v>
      </c>
      <c r="AW756" s="1" t="s">
        <v>4205</v>
      </c>
      <c r="AX756" s="1" t="s">
        <v>47</v>
      </c>
      <c r="AY756" s="1" t="s">
        <v>50</v>
      </c>
      <c r="AZ756" s="1" t="s">
        <v>4206</v>
      </c>
      <c r="BA756" s="1" t="s">
        <v>4207</v>
      </c>
      <c r="BB756" s="1" t="s">
        <v>4207</v>
      </c>
      <c r="BC756" s="1" t="s">
        <v>140</v>
      </c>
      <c r="BD756" s="1" t="s">
        <v>693</v>
      </c>
      <c r="BE756" s="1" t="s">
        <v>179</v>
      </c>
      <c r="BF756" s="1" t="s">
        <v>52</v>
      </c>
      <c r="BG756" s="1" t="s">
        <v>53</v>
      </c>
      <c r="BH756" s="1" t="s">
        <v>47</v>
      </c>
      <c r="BI756" s="1" t="s">
        <v>159</v>
      </c>
    </row>
    <row r="757" spans="2:61" x14ac:dyDescent="0.25">
      <c r="B757" s="16">
        <f t="shared" si="192"/>
        <v>753</v>
      </c>
      <c r="C757" s="16" t="str">
        <f t="shared" si="193"/>
        <v>LHR</v>
      </c>
      <c r="D757" s="16" t="str">
        <f t="shared" si="194"/>
        <v>2025-08-28</v>
      </c>
      <c r="E757" s="16" t="str">
        <f t="shared" si="195"/>
        <v>99431913825</v>
      </c>
      <c r="F757" s="16" t="str">
        <f t="shared" si="196"/>
        <v>PGB026518506</v>
      </c>
      <c r="G757" s="16" t="str">
        <f t="shared" si="197"/>
        <v>장하늘</v>
      </c>
      <c r="H757" s="16" t="str">
        <f t="shared" si="198"/>
        <v>목록(Manifest)</v>
      </c>
      <c r="I757" s="16">
        <f t="shared" si="199"/>
        <v>47.2</v>
      </c>
      <c r="J757" s="16">
        <f t="shared" si="200"/>
        <v>1</v>
      </c>
      <c r="K757" s="43">
        <f t="shared" si="201"/>
        <v>0.57999999999999996</v>
      </c>
      <c r="L757" s="43">
        <f t="shared" si="202"/>
        <v>0.7</v>
      </c>
      <c r="M757" s="43">
        <f t="shared" si="203"/>
        <v>0.7</v>
      </c>
      <c r="N757" s="43">
        <f t="shared" si="204"/>
        <v>1</v>
      </c>
      <c r="O757" s="23" t="str">
        <f t="shared" si="205"/>
        <v>PGB026518506</v>
      </c>
      <c r="P757" s="51">
        <f>VLOOKUP(C757,MAPPING!$B$24:$G$27,2,0)+(N757-0.5)/0.5*VLOOKUP(C757,MAPPING!$B$24:$G$27,4,0)</f>
        <v>9710</v>
      </c>
      <c r="Q757" s="72">
        <f>VLOOKUP(C757,MAPPING!$B$24:$G$27,6,0)</f>
        <v>4.0719439987913404</v>
      </c>
      <c r="R757" s="105">
        <f>Q757*VLOOKUP(C757,MAPPING!$B$24:$H$27,7,0)</f>
        <v>5659.8799999999992</v>
      </c>
      <c r="S757" s="29">
        <f>VLOOKUP(H757,MAPPING!$B$3:$D$12,3,0)</f>
        <v>0</v>
      </c>
      <c r="T757" s="67">
        <f t="shared" si="191"/>
        <v>0</v>
      </c>
      <c r="U757" s="75">
        <v>0</v>
      </c>
      <c r="V757" s="29">
        <f>(J757*VLOOKUP(M757/J757,MAPPING!$B$15:$C$22,2,10))</f>
        <v>0</v>
      </c>
      <c r="W757" s="100">
        <v>0</v>
      </c>
      <c r="X757" s="68">
        <f>IFERROR(IF($M757&lt;6.000001,0,VLOOKUP($M757,할증료!$B:$C,2,1)),0)</f>
        <v>0</v>
      </c>
      <c r="Y757" s="67">
        <f>영국현지부가서비스수수료!D128</f>
        <v>3881146.25</v>
      </c>
      <c r="Z757" s="29">
        <f t="shared" si="206"/>
        <v>3896516.13</v>
      </c>
      <c r="AB757" s="1" t="s">
        <v>3878</v>
      </c>
      <c r="AC757" s="1" t="s">
        <v>137</v>
      </c>
      <c r="AD757" s="1" t="s">
        <v>4197</v>
      </c>
      <c r="AE757" s="1" t="s">
        <v>4208</v>
      </c>
      <c r="AF757" s="1" t="s">
        <v>398</v>
      </c>
      <c r="AG757" s="1" t="s">
        <v>399</v>
      </c>
      <c r="AH757" s="1">
        <v>11472</v>
      </c>
      <c r="AI757" s="1" t="s">
        <v>47</v>
      </c>
      <c r="AJ757" s="20">
        <v>1</v>
      </c>
      <c r="AK757" s="21">
        <v>0.57999999999999996</v>
      </c>
      <c r="AL757" s="21">
        <v>0.7</v>
      </c>
      <c r="AM757" s="21">
        <v>0.7</v>
      </c>
      <c r="AN757" s="1" t="s">
        <v>48</v>
      </c>
      <c r="AO757" s="21">
        <v>47.2</v>
      </c>
      <c r="AP757" s="1" t="s">
        <v>49</v>
      </c>
      <c r="AQ757" s="1" t="s">
        <v>49</v>
      </c>
      <c r="AR757" s="1" t="s">
        <v>49</v>
      </c>
      <c r="AS757" s="1" t="s">
        <v>49</v>
      </c>
      <c r="AT757" s="1" t="s">
        <v>49</v>
      </c>
      <c r="AU757" s="1" t="s">
        <v>138</v>
      </c>
      <c r="AV757" s="1" t="s">
        <v>139</v>
      </c>
      <c r="AW757" s="1" t="s">
        <v>4209</v>
      </c>
      <c r="AX757" s="1" t="s">
        <v>47</v>
      </c>
      <c r="AY757" s="1" t="s">
        <v>50</v>
      </c>
      <c r="AZ757" s="1" t="s">
        <v>4210</v>
      </c>
      <c r="BA757" s="1" t="s">
        <v>4211</v>
      </c>
      <c r="BB757" s="1" t="s">
        <v>4211</v>
      </c>
      <c r="BC757" s="1" t="s">
        <v>140</v>
      </c>
      <c r="BD757" s="1" t="s">
        <v>693</v>
      </c>
      <c r="BE757" s="1" t="s">
        <v>179</v>
      </c>
      <c r="BF757" s="1" t="s">
        <v>52</v>
      </c>
      <c r="BG757" s="1" t="s">
        <v>53</v>
      </c>
      <c r="BH757" s="1" t="s">
        <v>47</v>
      </c>
      <c r="BI757" s="1" t="s">
        <v>159</v>
      </c>
    </row>
    <row r="758" spans="2:61" x14ac:dyDescent="0.25">
      <c r="B758" s="16">
        <f t="shared" si="192"/>
        <v>754</v>
      </c>
      <c r="C758" s="16" t="str">
        <f t="shared" si="193"/>
        <v>LHR</v>
      </c>
      <c r="D758" s="16" t="str">
        <f t="shared" si="194"/>
        <v>2025-08-28</v>
      </c>
      <c r="E758" s="16" t="str">
        <f t="shared" si="195"/>
        <v>99431913825</v>
      </c>
      <c r="F758" s="16" t="str">
        <f t="shared" si="196"/>
        <v>PGB026518504</v>
      </c>
      <c r="G758" s="16" t="str">
        <f t="shared" si="197"/>
        <v>김성환</v>
      </c>
      <c r="H758" s="16" t="str">
        <f t="shared" si="198"/>
        <v>일반(목록배제,Normal-Manifest Exception)</v>
      </c>
      <c r="I758" s="16">
        <f t="shared" si="199"/>
        <v>77.400000000000006</v>
      </c>
      <c r="J758" s="16">
        <f t="shared" si="200"/>
        <v>1</v>
      </c>
      <c r="K758" s="43">
        <f t="shared" si="201"/>
        <v>0.4</v>
      </c>
      <c r="L758" s="43">
        <f t="shared" si="202"/>
        <v>0.5</v>
      </c>
      <c r="M758" s="43">
        <f t="shared" si="203"/>
        <v>0.5</v>
      </c>
      <c r="N758" s="43">
        <f t="shared" si="204"/>
        <v>0.5</v>
      </c>
      <c r="O758" s="23" t="str">
        <f t="shared" si="205"/>
        <v>PGB026518504</v>
      </c>
      <c r="P758" s="51">
        <f>VLOOKUP(C758,MAPPING!$B$24:$G$27,2,0)+(N758-0.5)/0.5*VLOOKUP(C758,MAPPING!$B$24:$G$27,4,0)</f>
        <v>7260</v>
      </c>
      <c r="Q758" s="72">
        <f>VLOOKUP(C758,MAPPING!$B$24:$G$27,6,0)</f>
        <v>4.0719439987913404</v>
      </c>
      <c r="R758" s="105">
        <f>Q758*VLOOKUP(C758,MAPPING!$B$24:$H$27,7,0)</f>
        <v>5659.8799999999992</v>
      </c>
      <c r="S758" s="29">
        <f>VLOOKUP(H758,MAPPING!$B$3:$D$12,3,0)</f>
        <v>1100</v>
      </c>
      <c r="T758" s="67">
        <f t="shared" si="191"/>
        <v>0</v>
      </c>
      <c r="U758" s="75">
        <v>0</v>
      </c>
      <c r="V758" s="29">
        <f>(J758*VLOOKUP(M758/J758,MAPPING!$B$15:$C$22,2,10))</f>
        <v>0</v>
      </c>
      <c r="W758" s="100">
        <v>0</v>
      </c>
      <c r="X758" s="68">
        <f>IFERROR(IF($M758&lt;6.000001,0,VLOOKUP($M758,할증료!$B:$C,2,1)),0)</f>
        <v>0</v>
      </c>
      <c r="Y758" s="67">
        <v>0</v>
      </c>
      <c r="Z758" s="29">
        <f t="shared" si="206"/>
        <v>14019.88</v>
      </c>
      <c r="AB758" s="1" t="s">
        <v>3878</v>
      </c>
      <c r="AC758" s="1" t="s">
        <v>137</v>
      </c>
      <c r="AD758" s="1" t="s">
        <v>4197</v>
      </c>
      <c r="AE758" s="1" t="s">
        <v>4212</v>
      </c>
      <c r="AF758" s="1" t="s">
        <v>4213</v>
      </c>
      <c r="AG758" s="1" t="s">
        <v>4214</v>
      </c>
      <c r="AH758" s="1">
        <v>8338</v>
      </c>
      <c r="AI758" s="1" t="s">
        <v>47</v>
      </c>
      <c r="AJ758" s="20">
        <v>1</v>
      </c>
      <c r="AK758" s="21">
        <v>0.4</v>
      </c>
      <c r="AL758" s="21">
        <v>0.5</v>
      </c>
      <c r="AM758" s="21">
        <v>0.5</v>
      </c>
      <c r="AN758" s="1" t="s">
        <v>54</v>
      </c>
      <c r="AO758" s="21">
        <v>77.400000000000006</v>
      </c>
      <c r="AP758" s="1" t="s">
        <v>49</v>
      </c>
      <c r="AQ758" s="1" t="s">
        <v>49</v>
      </c>
      <c r="AR758" s="1" t="s">
        <v>49</v>
      </c>
      <c r="AS758" s="1" t="s">
        <v>49</v>
      </c>
      <c r="AT758" s="1" t="s">
        <v>49</v>
      </c>
      <c r="AU758" s="1" t="s">
        <v>138</v>
      </c>
      <c r="AV758" s="1" t="s">
        <v>139</v>
      </c>
      <c r="AW758" s="1" t="s">
        <v>4215</v>
      </c>
      <c r="AX758" s="1" t="s">
        <v>47</v>
      </c>
      <c r="AY758" s="1" t="s">
        <v>50</v>
      </c>
      <c r="AZ758" s="1" t="s">
        <v>4216</v>
      </c>
      <c r="BA758" s="1" t="s">
        <v>4217</v>
      </c>
      <c r="BB758" s="1" t="s">
        <v>4217</v>
      </c>
      <c r="BC758" s="1" t="s">
        <v>140</v>
      </c>
      <c r="BD758" s="1" t="s">
        <v>693</v>
      </c>
      <c r="BE758" s="1" t="s">
        <v>179</v>
      </c>
      <c r="BF758" s="1" t="s">
        <v>52</v>
      </c>
      <c r="BG758" s="1" t="s">
        <v>53</v>
      </c>
      <c r="BH758" s="1" t="s">
        <v>47</v>
      </c>
      <c r="BI758" s="1" t="s">
        <v>159</v>
      </c>
    </row>
    <row r="759" spans="2:61" x14ac:dyDescent="0.25">
      <c r="B759" s="16">
        <f t="shared" si="192"/>
        <v>755</v>
      </c>
      <c r="C759" s="16" t="str">
        <f t="shared" si="193"/>
        <v>LHR</v>
      </c>
      <c r="D759" s="16" t="str">
        <f t="shared" si="194"/>
        <v>2025-08-28</v>
      </c>
      <c r="E759" s="16" t="str">
        <f t="shared" si="195"/>
        <v>99431913825</v>
      </c>
      <c r="F759" s="16" t="str">
        <f t="shared" si="196"/>
        <v>PGB026518481</v>
      </c>
      <c r="G759" s="16" t="str">
        <f t="shared" si="197"/>
        <v>정영화</v>
      </c>
      <c r="H759" s="16" t="str">
        <f t="shared" si="198"/>
        <v>간이(Simple)</v>
      </c>
      <c r="I759" s="16">
        <f t="shared" si="199"/>
        <v>463.04</v>
      </c>
      <c r="J759" s="16">
        <f t="shared" si="200"/>
        <v>1</v>
      </c>
      <c r="K759" s="43">
        <f t="shared" si="201"/>
        <v>2.3199999999999998</v>
      </c>
      <c r="L759" s="43">
        <f t="shared" si="202"/>
        <v>1.8</v>
      </c>
      <c r="M759" s="43">
        <f t="shared" si="203"/>
        <v>2.4</v>
      </c>
      <c r="N759" s="43">
        <f t="shared" si="204"/>
        <v>2.5</v>
      </c>
      <c r="O759" s="23" t="str">
        <f t="shared" si="205"/>
        <v>PGB026518481</v>
      </c>
      <c r="P759" s="51">
        <f>VLOOKUP(C759,MAPPING!$B$24:$G$27,2,0)+(N759-0.5)/0.5*VLOOKUP(C759,MAPPING!$B$24:$G$27,4,0)</f>
        <v>17060</v>
      </c>
      <c r="Q759" s="72">
        <f>VLOOKUP(C759,MAPPING!$B$24:$G$27,6,0)</f>
        <v>4.0719439987913404</v>
      </c>
      <c r="R759" s="105">
        <f>Q759*VLOOKUP(C759,MAPPING!$B$24:$H$27,7,0)</f>
        <v>5659.8799999999992</v>
      </c>
      <c r="S759" s="29">
        <f>VLOOKUP(H759,MAPPING!$B$3:$D$12,3,0)</f>
        <v>1100</v>
      </c>
      <c r="T759" s="67">
        <f t="shared" si="191"/>
        <v>0</v>
      </c>
      <c r="U759" s="75">
        <v>0</v>
      </c>
      <c r="V759" s="29">
        <f>(J759*VLOOKUP(M759/J759,MAPPING!$B$15:$C$22,2,10))</f>
        <v>550</v>
      </c>
      <c r="W759" s="100">
        <v>0</v>
      </c>
      <c r="X759" s="68">
        <f>IFERROR(IF($M759&lt;6.000001,0,VLOOKUP($M759,할증료!$B:$C,2,1)),0)</f>
        <v>0</v>
      </c>
      <c r="Y759" s="67">
        <v>0</v>
      </c>
      <c r="Z759" s="29">
        <f t="shared" si="206"/>
        <v>24369.879999999997</v>
      </c>
      <c r="AB759" s="1" t="s">
        <v>3878</v>
      </c>
      <c r="AC759" s="1" t="s">
        <v>137</v>
      </c>
      <c r="AD759" s="1" t="s">
        <v>4197</v>
      </c>
      <c r="AE759" s="1" t="s">
        <v>4218</v>
      </c>
      <c r="AF759" s="1" t="s">
        <v>163</v>
      </c>
      <c r="AG759" s="1" t="s">
        <v>164</v>
      </c>
      <c r="AH759" s="1">
        <v>59713</v>
      </c>
      <c r="AI759" s="1" t="s">
        <v>47</v>
      </c>
      <c r="AJ759" s="20">
        <v>1</v>
      </c>
      <c r="AK759" s="21">
        <v>2.3199999999999998</v>
      </c>
      <c r="AL759" s="21">
        <v>1.8</v>
      </c>
      <c r="AM759" s="21">
        <v>2.4</v>
      </c>
      <c r="AN759" s="1" t="s">
        <v>56</v>
      </c>
      <c r="AO759" s="21">
        <v>463.04</v>
      </c>
      <c r="AP759" s="1" t="s">
        <v>49</v>
      </c>
      <c r="AQ759" s="1" t="s">
        <v>47</v>
      </c>
      <c r="AR759" s="1" t="s">
        <v>47</v>
      </c>
      <c r="AS759" s="1" t="s">
        <v>47</v>
      </c>
      <c r="AT759" s="1" t="s">
        <v>47</v>
      </c>
      <c r="AU759" s="1" t="s">
        <v>138</v>
      </c>
      <c r="AV759" s="1" t="s">
        <v>139</v>
      </c>
      <c r="AW759" s="1" t="s">
        <v>4219</v>
      </c>
      <c r="AX759" s="1" t="s">
        <v>47</v>
      </c>
      <c r="AY759" s="1" t="s">
        <v>50</v>
      </c>
      <c r="AZ759" s="1" t="s">
        <v>4220</v>
      </c>
      <c r="BA759" s="1" t="s">
        <v>4221</v>
      </c>
      <c r="BB759" s="1" t="s">
        <v>4221</v>
      </c>
      <c r="BC759" s="1" t="s">
        <v>140</v>
      </c>
      <c r="BD759" s="1" t="s">
        <v>693</v>
      </c>
      <c r="BE759" s="1" t="s">
        <v>179</v>
      </c>
      <c r="BF759" s="1" t="s">
        <v>52</v>
      </c>
      <c r="BG759" s="1" t="s">
        <v>53</v>
      </c>
      <c r="BH759" s="1" t="s">
        <v>47</v>
      </c>
      <c r="BI759" s="1" t="s">
        <v>159</v>
      </c>
    </row>
    <row r="760" spans="2:61" x14ac:dyDescent="0.25">
      <c r="B760" s="16">
        <f t="shared" si="192"/>
        <v>756</v>
      </c>
      <c r="C760" s="16" t="str">
        <f t="shared" si="193"/>
        <v>LHR</v>
      </c>
      <c r="D760" s="16" t="str">
        <f t="shared" si="194"/>
        <v>2025-08-28</v>
      </c>
      <c r="E760" s="16" t="str">
        <f t="shared" si="195"/>
        <v>99431913825</v>
      </c>
      <c r="F760" s="16" t="str">
        <f t="shared" si="196"/>
        <v>PGB026518467</v>
      </c>
      <c r="G760" s="16" t="str">
        <f t="shared" si="197"/>
        <v>장상민</v>
      </c>
      <c r="H760" s="16" t="str">
        <f t="shared" si="198"/>
        <v>목록(Manifest)</v>
      </c>
      <c r="I760" s="16">
        <f t="shared" si="199"/>
        <v>148.25</v>
      </c>
      <c r="J760" s="16">
        <f t="shared" si="200"/>
        <v>1</v>
      </c>
      <c r="K760" s="43">
        <f t="shared" si="201"/>
        <v>0.13</v>
      </c>
      <c r="L760" s="43">
        <f t="shared" si="202"/>
        <v>0.1</v>
      </c>
      <c r="M760" s="43">
        <f t="shared" si="203"/>
        <v>0.2</v>
      </c>
      <c r="N760" s="43">
        <f t="shared" si="204"/>
        <v>0.5</v>
      </c>
      <c r="O760" s="23" t="str">
        <f t="shared" si="205"/>
        <v>PGB026518467</v>
      </c>
      <c r="P760" s="51">
        <f>VLOOKUP(C760,MAPPING!$B$24:$G$27,2,0)+(N760-0.5)/0.5*VLOOKUP(C760,MAPPING!$B$24:$G$27,4,0)</f>
        <v>7260</v>
      </c>
      <c r="Q760" s="72">
        <f>VLOOKUP(C760,MAPPING!$B$24:$G$27,6,0)</f>
        <v>4.0719439987913404</v>
      </c>
      <c r="R760" s="105">
        <f>Q760*VLOOKUP(C760,MAPPING!$B$24:$H$27,7,0)</f>
        <v>5659.8799999999992</v>
      </c>
      <c r="S760" s="29">
        <f>VLOOKUP(H760,MAPPING!$B$3:$D$12,3,0)</f>
        <v>0</v>
      </c>
      <c r="T760" s="67">
        <f t="shared" si="191"/>
        <v>0</v>
      </c>
      <c r="U760" s="75">
        <v>0</v>
      </c>
      <c r="V760" s="29">
        <f>(J760*VLOOKUP(M760/J760,MAPPING!$B$15:$C$22,2,10))</f>
        <v>0</v>
      </c>
      <c r="W760" s="100">
        <v>0</v>
      </c>
      <c r="X760" s="68">
        <f>IFERROR(IF($M760&lt;6.000001,0,VLOOKUP($M760,할증료!$B:$C,2,1)),0)</f>
        <v>0</v>
      </c>
      <c r="Y760" s="67">
        <v>0</v>
      </c>
      <c r="Z760" s="29">
        <f t="shared" si="206"/>
        <v>12919.88</v>
      </c>
      <c r="AB760" s="1" t="s">
        <v>3878</v>
      </c>
      <c r="AC760" s="1" t="s">
        <v>137</v>
      </c>
      <c r="AD760" s="1" t="s">
        <v>4197</v>
      </c>
      <c r="AE760" s="1" t="s">
        <v>4222</v>
      </c>
      <c r="AF760" s="1" t="s">
        <v>4223</v>
      </c>
      <c r="AG760" s="1" t="s">
        <v>4224</v>
      </c>
      <c r="AH760" s="1">
        <v>46219</v>
      </c>
      <c r="AI760" s="1" t="s">
        <v>47</v>
      </c>
      <c r="AJ760" s="20">
        <v>1</v>
      </c>
      <c r="AK760" s="21">
        <v>0.13</v>
      </c>
      <c r="AL760" s="21">
        <v>0.1</v>
      </c>
      <c r="AM760" s="21">
        <v>0.2</v>
      </c>
      <c r="AN760" s="1" t="s">
        <v>48</v>
      </c>
      <c r="AO760" s="21">
        <v>148.25</v>
      </c>
      <c r="AP760" s="1" t="s">
        <v>49</v>
      </c>
      <c r="AQ760" s="1" t="s">
        <v>49</v>
      </c>
      <c r="AR760" s="1" t="s">
        <v>49</v>
      </c>
      <c r="AS760" s="1" t="s">
        <v>49</v>
      </c>
      <c r="AT760" s="1" t="s">
        <v>49</v>
      </c>
      <c r="AU760" s="1" t="s">
        <v>138</v>
      </c>
      <c r="AV760" s="1" t="s">
        <v>139</v>
      </c>
      <c r="AW760" s="1" t="s">
        <v>4225</v>
      </c>
      <c r="AX760" s="1" t="s">
        <v>47</v>
      </c>
      <c r="AY760" s="1" t="s">
        <v>50</v>
      </c>
      <c r="AZ760" s="1" t="s">
        <v>4226</v>
      </c>
      <c r="BA760" s="1" t="s">
        <v>4227</v>
      </c>
      <c r="BB760" s="1" t="s">
        <v>4227</v>
      </c>
      <c r="BC760" s="1" t="s">
        <v>140</v>
      </c>
      <c r="BD760" s="1" t="s">
        <v>693</v>
      </c>
      <c r="BE760" s="1" t="s">
        <v>179</v>
      </c>
      <c r="BF760" s="1" t="s">
        <v>52</v>
      </c>
      <c r="BG760" s="1" t="s">
        <v>53</v>
      </c>
      <c r="BH760" s="1" t="s">
        <v>47</v>
      </c>
      <c r="BI760" s="1" t="s">
        <v>159</v>
      </c>
    </row>
    <row r="761" spans="2:61" x14ac:dyDescent="0.25">
      <c r="B761" s="16">
        <f t="shared" si="192"/>
        <v>757</v>
      </c>
      <c r="C761" s="16" t="str">
        <f t="shared" si="193"/>
        <v>LHR</v>
      </c>
      <c r="D761" s="16" t="str">
        <f t="shared" si="194"/>
        <v>2025-08-28</v>
      </c>
      <c r="E761" s="16" t="str">
        <f t="shared" si="195"/>
        <v>99431913825</v>
      </c>
      <c r="F761" s="16" t="str">
        <f t="shared" si="196"/>
        <v>PGB026518466</v>
      </c>
      <c r="G761" s="16" t="str">
        <f t="shared" si="197"/>
        <v>양윤식</v>
      </c>
      <c r="H761" s="16" t="str">
        <f t="shared" si="198"/>
        <v>목록(Manifest)</v>
      </c>
      <c r="I761" s="16">
        <f t="shared" si="199"/>
        <v>133.36000000000001</v>
      </c>
      <c r="J761" s="16">
        <f t="shared" si="200"/>
        <v>1</v>
      </c>
      <c r="K761" s="43">
        <f t="shared" si="201"/>
        <v>0.81</v>
      </c>
      <c r="L761" s="43">
        <f t="shared" si="202"/>
        <v>1.4</v>
      </c>
      <c r="M761" s="43">
        <f t="shared" si="203"/>
        <v>1.4</v>
      </c>
      <c r="N761" s="43">
        <f t="shared" si="204"/>
        <v>1.5</v>
      </c>
      <c r="O761" s="23" t="str">
        <f t="shared" si="205"/>
        <v>PGB026518466</v>
      </c>
      <c r="P761" s="51">
        <f>VLOOKUP(C761,MAPPING!$B$24:$G$27,2,0)+(N761-0.5)/0.5*VLOOKUP(C761,MAPPING!$B$24:$G$27,4,0)</f>
        <v>12160</v>
      </c>
      <c r="Q761" s="72">
        <f>VLOOKUP(C761,MAPPING!$B$24:$G$27,6,0)</f>
        <v>4.0719439987913404</v>
      </c>
      <c r="R761" s="105">
        <f>Q761*VLOOKUP(C761,MAPPING!$B$24:$H$27,7,0)</f>
        <v>5659.8799999999992</v>
      </c>
      <c r="S761" s="29">
        <f>VLOOKUP(H761,MAPPING!$B$3:$D$12,3,0)</f>
        <v>0</v>
      </c>
      <c r="T761" s="67">
        <f t="shared" si="191"/>
        <v>0</v>
      </c>
      <c r="U761" s="75">
        <v>0</v>
      </c>
      <c r="V761" s="29">
        <f>(J761*VLOOKUP(M761/J761,MAPPING!$B$15:$C$22,2,10))</f>
        <v>0</v>
      </c>
      <c r="W761" s="100">
        <v>0</v>
      </c>
      <c r="X761" s="68">
        <f>IFERROR(IF($M761&lt;6.000001,0,VLOOKUP($M761,할증료!$B:$C,2,1)),0)</f>
        <v>0</v>
      </c>
      <c r="Y761" s="67">
        <v>0</v>
      </c>
      <c r="Z761" s="29">
        <f t="shared" si="206"/>
        <v>17819.879999999997</v>
      </c>
      <c r="AB761" s="1" t="s">
        <v>3878</v>
      </c>
      <c r="AC761" s="1" t="s">
        <v>137</v>
      </c>
      <c r="AD761" s="1" t="s">
        <v>4197</v>
      </c>
      <c r="AE761" s="1" t="s">
        <v>4228</v>
      </c>
      <c r="AF761" s="1" t="s">
        <v>275</v>
      </c>
      <c r="AG761" s="1" t="s">
        <v>276</v>
      </c>
      <c r="AH761" s="1">
        <v>54899</v>
      </c>
      <c r="AI761" s="1" t="s">
        <v>47</v>
      </c>
      <c r="AJ761" s="20">
        <v>1</v>
      </c>
      <c r="AK761" s="21">
        <v>0.81</v>
      </c>
      <c r="AL761" s="21">
        <v>1.4</v>
      </c>
      <c r="AM761" s="21">
        <v>1.4</v>
      </c>
      <c r="AN761" s="1" t="s">
        <v>48</v>
      </c>
      <c r="AO761" s="21">
        <v>133.36000000000001</v>
      </c>
      <c r="AP761" s="1" t="s">
        <v>49</v>
      </c>
      <c r="AQ761" s="1" t="s">
        <v>49</v>
      </c>
      <c r="AR761" s="1" t="s">
        <v>49</v>
      </c>
      <c r="AS761" s="1" t="s">
        <v>49</v>
      </c>
      <c r="AT761" s="1" t="s">
        <v>49</v>
      </c>
      <c r="AU761" s="1" t="s">
        <v>138</v>
      </c>
      <c r="AV761" s="1" t="s">
        <v>139</v>
      </c>
      <c r="AW761" s="1" t="s">
        <v>4229</v>
      </c>
      <c r="AX761" s="1" t="s">
        <v>47</v>
      </c>
      <c r="AY761" s="1" t="s">
        <v>50</v>
      </c>
      <c r="AZ761" s="1" t="s">
        <v>4230</v>
      </c>
      <c r="BA761" s="1" t="s">
        <v>4231</v>
      </c>
      <c r="BB761" s="1" t="s">
        <v>4231</v>
      </c>
      <c r="BC761" s="1" t="s">
        <v>140</v>
      </c>
      <c r="BD761" s="1" t="s">
        <v>693</v>
      </c>
      <c r="BE761" s="1" t="s">
        <v>179</v>
      </c>
      <c r="BF761" s="1" t="s">
        <v>52</v>
      </c>
      <c r="BG761" s="1" t="s">
        <v>53</v>
      </c>
      <c r="BH761" s="1" t="s">
        <v>47</v>
      </c>
      <c r="BI761" s="1" t="s">
        <v>159</v>
      </c>
    </row>
    <row r="762" spans="2:61" x14ac:dyDescent="0.25">
      <c r="B762" s="16">
        <f t="shared" si="192"/>
        <v>758</v>
      </c>
      <c r="C762" s="16" t="str">
        <f t="shared" si="193"/>
        <v>LHR</v>
      </c>
      <c r="D762" s="16" t="str">
        <f t="shared" si="194"/>
        <v>2025-08-28</v>
      </c>
      <c r="E762" s="16" t="str">
        <f t="shared" si="195"/>
        <v>99431913825</v>
      </c>
      <c r="F762" s="16" t="str">
        <f t="shared" si="196"/>
        <v>PGB026518463</v>
      </c>
      <c r="G762" s="16" t="str">
        <f t="shared" si="197"/>
        <v>이한송</v>
      </c>
      <c r="H762" s="16" t="str">
        <f t="shared" si="198"/>
        <v>간이(Simple)</v>
      </c>
      <c r="I762" s="16">
        <f t="shared" si="199"/>
        <v>466.05</v>
      </c>
      <c r="J762" s="16">
        <f t="shared" si="200"/>
        <v>1</v>
      </c>
      <c r="K762" s="43">
        <f t="shared" si="201"/>
        <v>19.96</v>
      </c>
      <c r="L762" s="43">
        <f t="shared" si="202"/>
        <v>10.4</v>
      </c>
      <c r="M762" s="43">
        <f t="shared" si="203"/>
        <v>20</v>
      </c>
      <c r="N762" s="43">
        <f t="shared" si="204"/>
        <v>20</v>
      </c>
      <c r="O762" s="23" t="str">
        <f t="shared" si="205"/>
        <v>PGB026518463</v>
      </c>
      <c r="P762" s="51">
        <f>VLOOKUP(C762,MAPPING!$B$24:$G$27,2,0)+(N762-0.5)/0.5*VLOOKUP(C762,MAPPING!$B$24:$G$27,4,0)</f>
        <v>102810</v>
      </c>
      <c r="Q762" s="72">
        <f>VLOOKUP(C762,MAPPING!$B$24:$G$27,6,0)</f>
        <v>4.0719439987913404</v>
      </c>
      <c r="R762" s="105">
        <f>Q762*VLOOKUP(C762,MAPPING!$B$24:$H$27,7,0)</f>
        <v>5659.8799999999992</v>
      </c>
      <c r="S762" s="29">
        <f>VLOOKUP(H762,MAPPING!$B$3:$D$12,3,0)</f>
        <v>1100</v>
      </c>
      <c r="T762" s="67">
        <f t="shared" si="191"/>
        <v>0</v>
      </c>
      <c r="U762" s="75">
        <v>0</v>
      </c>
      <c r="V762" s="29">
        <f>(J762*VLOOKUP(M762/J762,MAPPING!$B$15:$C$22,2,10))</f>
        <v>11000</v>
      </c>
      <c r="W762" s="100">
        <v>0</v>
      </c>
      <c r="X762" s="68">
        <f>IFERROR(IF($M762&lt;6.000001,0,VLOOKUP($M762,할증료!$B:$C,2,1)),0)</f>
        <v>1500</v>
      </c>
      <c r="Y762" s="67">
        <v>0</v>
      </c>
      <c r="Z762" s="29">
        <f t="shared" si="206"/>
        <v>122069.88</v>
      </c>
      <c r="AB762" s="1" t="s">
        <v>3878</v>
      </c>
      <c r="AC762" s="1" t="s">
        <v>137</v>
      </c>
      <c r="AD762" s="1" t="s">
        <v>4197</v>
      </c>
      <c r="AE762" s="1" t="s">
        <v>4232</v>
      </c>
      <c r="AF762" s="1" t="s">
        <v>464</v>
      </c>
      <c r="AG762" s="1" t="s">
        <v>465</v>
      </c>
      <c r="AH762" s="1">
        <v>4781</v>
      </c>
      <c r="AI762" s="1" t="s">
        <v>47</v>
      </c>
      <c r="AJ762" s="20">
        <v>1</v>
      </c>
      <c r="AK762" s="21">
        <v>19.96</v>
      </c>
      <c r="AL762" s="21">
        <v>10.4</v>
      </c>
      <c r="AM762" s="21">
        <v>20</v>
      </c>
      <c r="AN762" s="1" t="s">
        <v>56</v>
      </c>
      <c r="AO762" s="21">
        <v>466.05</v>
      </c>
      <c r="AP762" s="1" t="s">
        <v>49</v>
      </c>
      <c r="AQ762" s="1" t="s">
        <v>47</v>
      </c>
      <c r="AR762" s="1" t="s">
        <v>47</v>
      </c>
      <c r="AS762" s="1" t="s">
        <v>47</v>
      </c>
      <c r="AT762" s="1" t="s">
        <v>47</v>
      </c>
      <c r="AU762" s="1" t="s">
        <v>138</v>
      </c>
      <c r="AV762" s="1" t="s">
        <v>139</v>
      </c>
      <c r="AW762" s="1" t="s">
        <v>4233</v>
      </c>
      <c r="AX762" s="1" t="s">
        <v>47</v>
      </c>
      <c r="AY762" s="1" t="s">
        <v>50</v>
      </c>
      <c r="AZ762" s="1" t="s">
        <v>4234</v>
      </c>
      <c r="BA762" s="1" t="s">
        <v>4235</v>
      </c>
      <c r="BB762" s="1" t="s">
        <v>4235</v>
      </c>
      <c r="BC762" s="1" t="s">
        <v>140</v>
      </c>
      <c r="BD762" s="1" t="s">
        <v>693</v>
      </c>
      <c r="BE762" s="1" t="s">
        <v>179</v>
      </c>
      <c r="BF762" s="1" t="s">
        <v>52</v>
      </c>
      <c r="BG762" s="1" t="s">
        <v>53</v>
      </c>
      <c r="BH762" s="1" t="s">
        <v>47</v>
      </c>
      <c r="BI762" s="1" t="s">
        <v>159</v>
      </c>
    </row>
    <row r="763" spans="2:61" x14ac:dyDescent="0.25">
      <c r="B763" s="16">
        <f t="shared" si="192"/>
        <v>759</v>
      </c>
      <c r="C763" s="16" t="str">
        <f t="shared" si="193"/>
        <v>LHR</v>
      </c>
      <c r="D763" s="16" t="str">
        <f t="shared" si="194"/>
        <v>2025-08-28</v>
      </c>
      <c r="E763" s="16" t="str">
        <f t="shared" si="195"/>
        <v>99431913825</v>
      </c>
      <c r="F763" s="16" t="str">
        <f t="shared" si="196"/>
        <v>PGB026518460</v>
      </c>
      <c r="G763" s="16" t="str">
        <f t="shared" si="197"/>
        <v>김홍진</v>
      </c>
      <c r="H763" s="16" t="str">
        <f t="shared" si="198"/>
        <v>목록(Manifest)</v>
      </c>
      <c r="I763" s="16">
        <f t="shared" si="199"/>
        <v>123.22</v>
      </c>
      <c r="J763" s="16">
        <f t="shared" si="200"/>
        <v>1</v>
      </c>
      <c r="K763" s="43">
        <f t="shared" si="201"/>
        <v>0.62</v>
      </c>
      <c r="L763" s="43">
        <f t="shared" si="202"/>
        <v>0.8</v>
      </c>
      <c r="M763" s="43">
        <f t="shared" si="203"/>
        <v>0.8</v>
      </c>
      <c r="N763" s="43">
        <f t="shared" si="204"/>
        <v>1</v>
      </c>
      <c r="O763" s="23" t="str">
        <f t="shared" si="205"/>
        <v>PGB026518460</v>
      </c>
      <c r="P763" s="51">
        <f>VLOOKUP(C763,MAPPING!$B$24:$G$27,2,0)+(N763-0.5)/0.5*VLOOKUP(C763,MAPPING!$B$24:$G$27,4,0)</f>
        <v>9710</v>
      </c>
      <c r="Q763" s="72">
        <f>VLOOKUP(C763,MAPPING!$B$24:$G$27,6,0)</f>
        <v>4.0719439987913404</v>
      </c>
      <c r="R763" s="105">
        <f>Q763*VLOOKUP(C763,MAPPING!$B$24:$H$27,7,0)</f>
        <v>5659.8799999999992</v>
      </c>
      <c r="S763" s="29">
        <f>VLOOKUP(H763,MAPPING!$B$3:$D$12,3,0)</f>
        <v>0</v>
      </c>
      <c r="T763" s="67">
        <f t="shared" si="191"/>
        <v>0</v>
      </c>
      <c r="U763" s="75">
        <v>0</v>
      </c>
      <c r="V763" s="29">
        <f>(J763*VLOOKUP(M763/J763,MAPPING!$B$15:$C$22,2,10))</f>
        <v>0</v>
      </c>
      <c r="W763" s="100">
        <v>0</v>
      </c>
      <c r="X763" s="68">
        <f>IFERROR(IF($M763&lt;6.000001,0,VLOOKUP($M763,할증료!$B:$C,2,1)),0)</f>
        <v>0</v>
      </c>
      <c r="Y763" s="67">
        <v>0</v>
      </c>
      <c r="Z763" s="29">
        <f t="shared" si="206"/>
        <v>15369.88</v>
      </c>
      <c r="AB763" s="1" t="s">
        <v>3878</v>
      </c>
      <c r="AC763" s="1" t="s">
        <v>137</v>
      </c>
      <c r="AD763" s="1" t="s">
        <v>4197</v>
      </c>
      <c r="AE763" s="1" t="s">
        <v>4236</v>
      </c>
      <c r="AF763" s="1" t="s">
        <v>482</v>
      </c>
      <c r="AG763" s="1" t="s">
        <v>483</v>
      </c>
      <c r="AH763" s="1">
        <v>16360</v>
      </c>
      <c r="AI763" s="1" t="s">
        <v>47</v>
      </c>
      <c r="AJ763" s="20">
        <v>1</v>
      </c>
      <c r="AK763" s="21">
        <v>0.62</v>
      </c>
      <c r="AL763" s="21">
        <v>0.8</v>
      </c>
      <c r="AM763" s="21">
        <v>0.8</v>
      </c>
      <c r="AN763" s="1" t="s">
        <v>48</v>
      </c>
      <c r="AO763" s="21">
        <v>123.22</v>
      </c>
      <c r="AP763" s="1" t="s">
        <v>49</v>
      </c>
      <c r="AQ763" s="1" t="s">
        <v>49</v>
      </c>
      <c r="AR763" s="1" t="s">
        <v>49</v>
      </c>
      <c r="AS763" s="1" t="s">
        <v>49</v>
      </c>
      <c r="AT763" s="1" t="s">
        <v>49</v>
      </c>
      <c r="AU763" s="1" t="s">
        <v>138</v>
      </c>
      <c r="AV763" s="1" t="s">
        <v>139</v>
      </c>
      <c r="AW763" s="1" t="s">
        <v>494</v>
      </c>
      <c r="AX763" s="1" t="s">
        <v>47</v>
      </c>
      <c r="AY763" s="1" t="s">
        <v>50</v>
      </c>
      <c r="AZ763" s="1" t="s">
        <v>4237</v>
      </c>
      <c r="BA763" s="1" t="s">
        <v>4238</v>
      </c>
      <c r="BB763" s="1" t="s">
        <v>4238</v>
      </c>
      <c r="BC763" s="1" t="s">
        <v>140</v>
      </c>
      <c r="BD763" s="1" t="s">
        <v>693</v>
      </c>
      <c r="BE763" s="1" t="s">
        <v>179</v>
      </c>
      <c r="BF763" s="1" t="s">
        <v>52</v>
      </c>
      <c r="BG763" s="1" t="s">
        <v>53</v>
      </c>
      <c r="BH763" s="1" t="s">
        <v>47</v>
      </c>
      <c r="BI763" s="1" t="s">
        <v>159</v>
      </c>
    </row>
    <row r="764" spans="2:61" x14ac:dyDescent="0.25">
      <c r="B764" s="16">
        <f t="shared" si="192"/>
        <v>760</v>
      </c>
      <c r="C764" s="16" t="str">
        <f t="shared" si="193"/>
        <v>LHR</v>
      </c>
      <c r="D764" s="16" t="str">
        <f t="shared" si="194"/>
        <v>2025-08-28</v>
      </c>
      <c r="E764" s="16" t="str">
        <f t="shared" si="195"/>
        <v>99431913825</v>
      </c>
      <c r="F764" s="16" t="str">
        <f t="shared" si="196"/>
        <v>PGB026518453</v>
      </c>
      <c r="G764" s="16" t="str">
        <f t="shared" si="197"/>
        <v>조민국</v>
      </c>
      <c r="H764" s="16" t="str">
        <f t="shared" si="198"/>
        <v>간이(Simple)</v>
      </c>
      <c r="I764" s="16">
        <f t="shared" si="199"/>
        <v>512.41</v>
      </c>
      <c r="J764" s="16">
        <f t="shared" si="200"/>
        <v>1</v>
      </c>
      <c r="K764" s="43">
        <f t="shared" si="201"/>
        <v>2.1</v>
      </c>
      <c r="L764" s="43">
        <f t="shared" si="202"/>
        <v>3.8</v>
      </c>
      <c r="M764" s="43">
        <f t="shared" si="203"/>
        <v>3.8</v>
      </c>
      <c r="N764" s="43">
        <f t="shared" si="204"/>
        <v>4</v>
      </c>
      <c r="O764" s="23" t="str">
        <f t="shared" si="205"/>
        <v>PGB026518453</v>
      </c>
      <c r="P764" s="51">
        <f>VLOOKUP(C764,MAPPING!$B$24:$G$27,2,0)+(N764-0.5)/0.5*VLOOKUP(C764,MAPPING!$B$24:$G$27,4,0)</f>
        <v>24410</v>
      </c>
      <c r="Q764" s="72">
        <f>VLOOKUP(C764,MAPPING!$B$24:$G$27,6,0)</f>
        <v>4.0719439987913404</v>
      </c>
      <c r="R764" s="105">
        <f>Q764*VLOOKUP(C764,MAPPING!$B$24:$H$27,7,0)</f>
        <v>5659.8799999999992</v>
      </c>
      <c r="S764" s="29">
        <f>VLOOKUP(H764,MAPPING!$B$3:$D$12,3,0)</f>
        <v>1100</v>
      </c>
      <c r="T764" s="67">
        <f t="shared" si="191"/>
        <v>0</v>
      </c>
      <c r="U764" s="75">
        <v>0</v>
      </c>
      <c r="V764" s="29">
        <f>(J764*VLOOKUP(M764/J764,MAPPING!$B$15:$C$22,2,10))</f>
        <v>550</v>
      </c>
      <c r="W764" s="100">
        <v>0</v>
      </c>
      <c r="X764" s="68">
        <f>IFERROR(IF($M764&lt;6.000001,0,VLOOKUP($M764,할증료!$B:$C,2,1)),0)</f>
        <v>0</v>
      </c>
      <c r="Y764" s="67">
        <v>0</v>
      </c>
      <c r="Z764" s="29">
        <f t="shared" si="206"/>
        <v>31719.879999999997</v>
      </c>
      <c r="AB764" s="1" t="s">
        <v>3878</v>
      </c>
      <c r="AC764" s="1" t="s">
        <v>137</v>
      </c>
      <c r="AD764" s="1" t="s">
        <v>4197</v>
      </c>
      <c r="AE764" s="1" t="s">
        <v>4239</v>
      </c>
      <c r="AF764" s="1" t="s">
        <v>4240</v>
      </c>
      <c r="AG764" s="1" t="s">
        <v>4241</v>
      </c>
      <c r="AH764" s="1">
        <v>10239</v>
      </c>
      <c r="AI764" s="1" t="s">
        <v>47</v>
      </c>
      <c r="AJ764" s="20">
        <v>1</v>
      </c>
      <c r="AK764" s="21">
        <v>2.1</v>
      </c>
      <c r="AL764" s="21">
        <v>3.8</v>
      </c>
      <c r="AM764" s="21">
        <v>3.8</v>
      </c>
      <c r="AN764" s="1" t="s">
        <v>56</v>
      </c>
      <c r="AO764" s="21">
        <v>512.41</v>
      </c>
      <c r="AP764" s="1" t="s">
        <v>49</v>
      </c>
      <c r="AQ764" s="1" t="s">
        <v>49</v>
      </c>
      <c r="AR764" s="1" t="s">
        <v>49</v>
      </c>
      <c r="AS764" s="1" t="s">
        <v>49</v>
      </c>
      <c r="AT764" s="1" t="s">
        <v>49</v>
      </c>
      <c r="AU764" s="1" t="s">
        <v>138</v>
      </c>
      <c r="AV764" s="1" t="s">
        <v>139</v>
      </c>
      <c r="AW764" s="1" t="s">
        <v>4242</v>
      </c>
      <c r="AX764" s="1" t="s">
        <v>47</v>
      </c>
      <c r="AY764" s="1" t="s">
        <v>50</v>
      </c>
      <c r="AZ764" s="1" t="s">
        <v>4243</v>
      </c>
      <c r="BA764" s="1" t="s">
        <v>4244</v>
      </c>
      <c r="BB764" s="1" t="s">
        <v>4244</v>
      </c>
      <c r="BC764" s="1" t="s">
        <v>140</v>
      </c>
      <c r="BD764" s="1" t="s">
        <v>693</v>
      </c>
      <c r="BE764" s="1" t="s">
        <v>179</v>
      </c>
      <c r="BF764" s="1" t="s">
        <v>52</v>
      </c>
      <c r="BG764" s="1" t="s">
        <v>53</v>
      </c>
      <c r="BH764" s="1" t="s">
        <v>47</v>
      </c>
      <c r="BI764" s="1" t="s">
        <v>159</v>
      </c>
    </row>
    <row r="765" spans="2:61" x14ac:dyDescent="0.25">
      <c r="B765" s="16">
        <f t="shared" si="192"/>
        <v>761</v>
      </c>
      <c r="C765" s="16" t="str">
        <f t="shared" si="193"/>
        <v>LHR</v>
      </c>
      <c r="D765" s="16" t="str">
        <f t="shared" si="194"/>
        <v>2025-08-28</v>
      </c>
      <c r="E765" s="16" t="str">
        <f t="shared" si="195"/>
        <v>99431913825</v>
      </c>
      <c r="F765" s="16" t="str">
        <f t="shared" si="196"/>
        <v>PGB026518427</v>
      </c>
      <c r="G765" s="16" t="str">
        <f t="shared" si="197"/>
        <v>임재환</v>
      </c>
      <c r="H765" s="16" t="str">
        <f t="shared" si="198"/>
        <v>목록(Manifest)</v>
      </c>
      <c r="I765" s="16">
        <f t="shared" si="199"/>
        <v>40.99</v>
      </c>
      <c r="J765" s="16">
        <f t="shared" si="200"/>
        <v>1</v>
      </c>
      <c r="K765" s="43">
        <f t="shared" si="201"/>
        <v>0.11</v>
      </c>
      <c r="L765" s="43">
        <f t="shared" si="202"/>
        <v>0.4</v>
      </c>
      <c r="M765" s="43">
        <f t="shared" si="203"/>
        <v>0.4</v>
      </c>
      <c r="N765" s="43">
        <f t="shared" si="204"/>
        <v>0.5</v>
      </c>
      <c r="O765" s="23" t="str">
        <f t="shared" si="205"/>
        <v>PGB026518427</v>
      </c>
      <c r="P765" s="51">
        <f>VLOOKUP(C765,MAPPING!$B$24:$G$27,2,0)+(N765-0.5)/0.5*VLOOKUP(C765,MAPPING!$B$24:$G$27,4,0)</f>
        <v>7260</v>
      </c>
      <c r="Q765" s="72">
        <f>VLOOKUP(C765,MAPPING!$B$24:$G$27,6,0)</f>
        <v>4.0719439987913404</v>
      </c>
      <c r="R765" s="105">
        <f>Q765*VLOOKUP(C765,MAPPING!$B$24:$H$27,7,0)</f>
        <v>5659.8799999999992</v>
      </c>
      <c r="S765" s="29">
        <f>VLOOKUP(H765,MAPPING!$B$3:$D$12,3,0)</f>
        <v>0</v>
      </c>
      <c r="T765" s="67">
        <f t="shared" si="191"/>
        <v>0</v>
      </c>
      <c r="U765" s="75">
        <v>0</v>
      </c>
      <c r="V765" s="29">
        <f>(J765*VLOOKUP(M765/J765,MAPPING!$B$15:$C$22,2,10))</f>
        <v>0</v>
      </c>
      <c r="W765" s="100">
        <v>0</v>
      </c>
      <c r="X765" s="68">
        <f>IFERROR(IF($M765&lt;6.000001,0,VLOOKUP($M765,할증료!$B:$C,2,1)),0)</f>
        <v>0</v>
      </c>
      <c r="Y765" s="67">
        <v>0</v>
      </c>
      <c r="Z765" s="29">
        <f t="shared" si="206"/>
        <v>12919.88</v>
      </c>
      <c r="AB765" s="1" t="s">
        <v>3878</v>
      </c>
      <c r="AC765" s="1" t="s">
        <v>137</v>
      </c>
      <c r="AD765" s="1" t="s">
        <v>4197</v>
      </c>
      <c r="AE765" s="1" t="s">
        <v>4245</v>
      </c>
      <c r="AF765" s="1" t="s">
        <v>296</v>
      </c>
      <c r="AG765" s="1" t="s">
        <v>297</v>
      </c>
      <c r="AH765" s="1">
        <v>31065</v>
      </c>
      <c r="AI765" s="1" t="s">
        <v>47</v>
      </c>
      <c r="AJ765" s="20">
        <v>1</v>
      </c>
      <c r="AK765" s="21">
        <v>0.11</v>
      </c>
      <c r="AL765" s="21">
        <v>0.4</v>
      </c>
      <c r="AM765" s="21">
        <v>0.4</v>
      </c>
      <c r="AN765" s="1" t="s">
        <v>48</v>
      </c>
      <c r="AO765" s="21">
        <v>40.99</v>
      </c>
      <c r="AP765" s="1" t="s">
        <v>49</v>
      </c>
      <c r="AQ765" s="1" t="s">
        <v>49</v>
      </c>
      <c r="AR765" s="1" t="s">
        <v>49</v>
      </c>
      <c r="AS765" s="1" t="s">
        <v>49</v>
      </c>
      <c r="AT765" s="1" t="s">
        <v>49</v>
      </c>
      <c r="AU765" s="1" t="s">
        <v>138</v>
      </c>
      <c r="AV765" s="1" t="s">
        <v>139</v>
      </c>
      <c r="AW765" s="1" t="s">
        <v>4246</v>
      </c>
      <c r="AX765" s="1" t="s">
        <v>47</v>
      </c>
      <c r="AY765" s="1" t="s">
        <v>50</v>
      </c>
      <c r="AZ765" s="1" t="s">
        <v>4247</v>
      </c>
      <c r="BA765" s="1" t="s">
        <v>4248</v>
      </c>
      <c r="BB765" s="1" t="s">
        <v>4248</v>
      </c>
      <c r="BC765" s="1" t="s">
        <v>140</v>
      </c>
      <c r="BD765" s="1" t="s">
        <v>693</v>
      </c>
      <c r="BE765" s="1" t="s">
        <v>179</v>
      </c>
      <c r="BF765" s="1" t="s">
        <v>52</v>
      </c>
      <c r="BG765" s="1" t="s">
        <v>53</v>
      </c>
      <c r="BH765" s="1" t="s">
        <v>47</v>
      </c>
      <c r="BI765" s="1" t="s">
        <v>159</v>
      </c>
    </row>
    <row r="766" spans="2:61" x14ac:dyDescent="0.25">
      <c r="B766" s="16">
        <f t="shared" si="192"/>
        <v>762</v>
      </c>
      <c r="C766" s="16" t="str">
        <f t="shared" si="193"/>
        <v>LHR</v>
      </c>
      <c r="D766" s="16" t="str">
        <f t="shared" si="194"/>
        <v>2025-08-28</v>
      </c>
      <c r="E766" s="16" t="str">
        <f t="shared" si="195"/>
        <v>99431913825</v>
      </c>
      <c r="F766" s="16" t="str">
        <f t="shared" si="196"/>
        <v>PGB026518400</v>
      </c>
      <c r="G766" s="16" t="str">
        <f t="shared" si="197"/>
        <v>맹지영</v>
      </c>
      <c r="H766" s="16" t="str">
        <f t="shared" si="198"/>
        <v>목록(Manifest)</v>
      </c>
      <c r="I766" s="16">
        <f t="shared" si="199"/>
        <v>117.41</v>
      </c>
      <c r="J766" s="16">
        <f t="shared" si="200"/>
        <v>2</v>
      </c>
      <c r="K766" s="43">
        <f t="shared" si="201"/>
        <v>6.28</v>
      </c>
      <c r="L766" s="43">
        <f t="shared" si="202"/>
        <v>9.4</v>
      </c>
      <c r="M766" s="43">
        <f t="shared" si="203"/>
        <v>9.5</v>
      </c>
      <c r="N766" s="43">
        <f t="shared" si="204"/>
        <v>9.5</v>
      </c>
      <c r="O766" s="23" t="str">
        <f t="shared" si="205"/>
        <v>PGB026518400</v>
      </c>
      <c r="P766" s="51">
        <f>VLOOKUP(C766,MAPPING!$B$24:$G$27,2,0)+(N766-0.5)/0.5*VLOOKUP(C766,MAPPING!$B$24:$G$27,4,0)</f>
        <v>51360</v>
      </c>
      <c r="Q766" s="72">
        <f>VLOOKUP(C766,MAPPING!$B$24:$G$27,6,0)</f>
        <v>4.0719439987913404</v>
      </c>
      <c r="R766" s="105">
        <f>Q766*VLOOKUP(C766,MAPPING!$B$24:$H$27,7,0)</f>
        <v>5659.8799999999992</v>
      </c>
      <c r="S766" s="29">
        <f>VLOOKUP(H766,MAPPING!$B$3:$D$12,3,0)</f>
        <v>0</v>
      </c>
      <c r="T766" s="67">
        <f t="shared" si="191"/>
        <v>2500</v>
      </c>
      <c r="U766" s="75">
        <v>0</v>
      </c>
      <c r="V766" s="29">
        <f>(J766*VLOOKUP(M766/J766,MAPPING!$B$15:$C$22,2,10))</f>
        <v>1100</v>
      </c>
      <c r="W766" s="100">
        <v>0</v>
      </c>
      <c r="X766" s="68">
        <f>IFERROR(IF($M766&lt;6.000001,0,VLOOKUP($M766,할증료!$B:$C,2,1)),0)</f>
        <v>400</v>
      </c>
      <c r="Y766" s="67">
        <v>0</v>
      </c>
      <c r="Z766" s="29">
        <f t="shared" si="206"/>
        <v>61019.88</v>
      </c>
      <c r="AB766" s="1" t="s">
        <v>3878</v>
      </c>
      <c r="AC766" s="1" t="s">
        <v>137</v>
      </c>
      <c r="AD766" s="1" t="s">
        <v>4197</v>
      </c>
      <c r="AE766" s="1" t="s">
        <v>4249</v>
      </c>
      <c r="AF766" s="1" t="s">
        <v>4250</v>
      </c>
      <c r="AG766" s="1" t="s">
        <v>4251</v>
      </c>
      <c r="AH766" s="1">
        <v>12790</v>
      </c>
      <c r="AI766" s="1" t="s">
        <v>47</v>
      </c>
      <c r="AJ766" s="20">
        <v>2</v>
      </c>
      <c r="AK766" s="21">
        <v>6.28</v>
      </c>
      <c r="AL766" s="21">
        <v>9.4</v>
      </c>
      <c r="AM766" s="21">
        <v>9.5</v>
      </c>
      <c r="AN766" s="1" t="s">
        <v>48</v>
      </c>
      <c r="AO766" s="21">
        <v>117.41</v>
      </c>
      <c r="AP766" s="1" t="s">
        <v>49</v>
      </c>
      <c r="AQ766" s="1" t="s">
        <v>49</v>
      </c>
      <c r="AR766" s="1" t="s">
        <v>49</v>
      </c>
      <c r="AS766" s="1" t="s">
        <v>49</v>
      </c>
      <c r="AT766" s="1" t="s">
        <v>47</v>
      </c>
      <c r="AU766" s="1" t="s">
        <v>138</v>
      </c>
      <c r="AV766" s="1" t="s">
        <v>139</v>
      </c>
      <c r="AW766" s="1" t="s">
        <v>4252</v>
      </c>
      <c r="AX766" s="1" t="s">
        <v>47</v>
      </c>
      <c r="AY766" s="1" t="s">
        <v>50</v>
      </c>
      <c r="AZ766" s="1" t="s">
        <v>4253</v>
      </c>
      <c r="BA766" s="1" t="s">
        <v>4254</v>
      </c>
      <c r="BB766" s="1" t="s">
        <v>4254</v>
      </c>
      <c r="BC766" s="1" t="s">
        <v>140</v>
      </c>
      <c r="BD766" s="1" t="s">
        <v>693</v>
      </c>
      <c r="BE766" s="1" t="s">
        <v>179</v>
      </c>
      <c r="BF766" s="1" t="s">
        <v>52</v>
      </c>
      <c r="BG766" s="1" t="s">
        <v>53</v>
      </c>
      <c r="BH766" s="1" t="s">
        <v>47</v>
      </c>
      <c r="BI766" s="1" t="s">
        <v>159</v>
      </c>
    </row>
    <row r="767" spans="2:61" x14ac:dyDescent="0.25">
      <c r="B767" s="16">
        <f t="shared" si="192"/>
        <v>763</v>
      </c>
      <c r="C767" s="16" t="str">
        <f t="shared" si="193"/>
        <v>LHR</v>
      </c>
      <c r="D767" s="16" t="str">
        <f t="shared" si="194"/>
        <v>2025-08-28</v>
      </c>
      <c r="E767" s="16" t="str">
        <f t="shared" si="195"/>
        <v>99431913825</v>
      </c>
      <c r="F767" s="16" t="str">
        <f t="shared" si="196"/>
        <v>PGB026518301</v>
      </c>
      <c r="G767" s="16" t="str">
        <f t="shared" si="197"/>
        <v>박점순</v>
      </c>
      <c r="H767" s="16" t="str">
        <f t="shared" si="198"/>
        <v>목록(Manifest)</v>
      </c>
      <c r="I767" s="16">
        <f t="shared" si="199"/>
        <v>115.96</v>
      </c>
      <c r="J767" s="16">
        <f t="shared" si="200"/>
        <v>1</v>
      </c>
      <c r="K767" s="43">
        <f t="shared" si="201"/>
        <v>0.27</v>
      </c>
      <c r="L767" s="43">
        <f t="shared" si="202"/>
        <v>0.7</v>
      </c>
      <c r="M767" s="43">
        <f t="shared" si="203"/>
        <v>0.7</v>
      </c>
      <c r="N767" s="43">
        <f t="shared" si="204"/>
        <v>1</v>
      </c>
      <c r="O767" s="23" t="str">
        <f t="shared" si="205"/>
        <v>PGB026518301</v>
      </c>
      <c r="P767" s="51">
        <f>VLOOKUP(C767,MAPPING!$B$24:$G$27,2,0)+(N767-0.5)/0.5*VLOOKUP(C767,MAPPING!$B$24:$G$27,4,0)</f>
        <v>9710</v>
      </c>
      <c r="Q767" s="72">
        <f>VLOOKUP(C767,MAPPING!$B$24:$G$27,6,0)</f>
        <v>4.0719439987913404</v>
      </c>
      <c r="R767" s="105">
        <f>Q767*VLOOKUP(C767,MAPPING!$B$24:$H$27,7,0)</f>
        <v>5659.8799999999992</v>
      </c>
      <c r="S767" s="29">
        <f>VLOOKUP(H767,MAPPING!$B$3:$D$12,3,0)</f>
        <v>0</v>
      </c>
      <c r="T767" s="67">
        <f t="shared" si="191"/>
        <v>0</v>
      </c>
      <c r="U767" s="75">
        <v>0</v>
      </c>
      <c r="V767" s="29">
        <f>(J767*VLOOKUP(M767/J767,MAPPING!$B$15:$C$22,2,10))</f>
        <v>0</v>
      </c>
      <c r="W767" s="100">
        <v>0</v>
      </c>
      <c r="X767" s="68">
        <f>IFERROR(IF($M767&lt;6.000001,0,VLOOKUP($M767,할증료!$B:$C,2,1)),0)</f>
        <v>0</v>
      </c>
      <c r="Y767" s="67">
        <v>0</v>
      </c>
      <c r="Z767" s="29">
        <f t="shared" si="206"/>
        <v>15369.88</v>
      </c>
      <c r="AB767" s="1" t="s">
        <v>3878</v>
      </c>
      <c r="AC767" s="1" t="s">
        <v>137</v>
      </c>
      <c r="AD767" s="1" t="s">
        <v>4197</v>
      </c>
      <c r="AE767" s="1" t="s">
        <v>4255</v>
      </c>
      <c r="AF767" s="1" t="s">
        <v>4256</v>
      </c>
      <c r="AG767" s="1" t="s">
        <v>4257</v>
      </c>
      <c r="AH767" s="1">
        <v>48465</v>
      </c>
      <c r="AI767" s="1" t="s">
        <v>47</v>
      </c>
      <c r="AJ767" s="20">
        <v>1</v>
      </c>
      <c r="AK767" s="21">
        <v>0.27</v>
      </c>
      <c r="AL767" s="21">
        <v>0.7</v>
      </c>
      <c r="AM767" s="21">
        <v>0.7</v>
      </c>
      <c r="AN767" s="1" t="s">
        <v>48</v>
      </c>
      <c r="AO767" s="21">
        <v>115.96</v>
      </c>
      <c r="AP767" s="1" t="s">
        <v>49</v>
      </c>
      <c r="AQ767" s="1" t="s">
        <v>49</v>
      </c>
      <c r="AR767" s="1" t="s">
        <v>49</v>
      </c>
      <c r="AS767" s="1" t="s">
        <v>49</v>
      </c>
      <c r="AT767" s="1" t="s">
        <v>49</v>
      </c>
      <c r="AU767" s="1" t="s">
        <v>138</v>
      </c>
      <c r="AV767" s="1" t="s">
        <v>139</v>
      </c>
      <c r="AW767" s="1" t="s">
        <v>2293</v>
      </c>
      <c r="AX767" s="1" t="s">
        <v>47</v>
      </c>
      <c r="AY767" s="1" t="s">
        <v>50</v>
      </c>
      <c r="AZ767" s="1" t="s">
        <v>4258</v>
      </c>
      <c r="BA767" s="1" t="s">
        <v>4259</v>
      </c>
      <c r="BB767" s="1" t="s">
        <v>4259</v>
      </c>
      <c r="BC767" s="1" t="s">
        <v>140</v>
      </c>
      <c r="BD767" s="1" t="s">
        <v>693</v>
      </c>
      <c r="BE767" s="1" t="s">
        <v>179</v>
      </c>
      <c r="BF767" s="1" t="s">
        <v>52</v>
      </c>
      <c r="BG767" s="1" t="s">
        <v>53</v>
      </c>
      <c r="BH767" s="1" t="s">
        <v>47</v>
      </c>
      <c r="BI767" s="1" t="s">
        <v>159</v>
      </c>
    </row>
    <row r="768" spans="2:61" x14ac:dyDescent="0.25">
      <c r="B768" s="16">
        <f t="shared" si="192"/>
        <v>764</v>
      </c>
      <c r="C768" s="16" t="str">
        <f t="shared" si="193"/>
        <v>LHR</v>
      </c>
      <c r="D768" s="16" t="str">
        <f t="shared" si="194"/>
        <v>2025-08-28</v>
      </c>
      <c r="E768" s="16" t="str">
        <f t="shared" si="195"/>
        <v>99431913825</v>
      </c>
      <c r="F768" s="16" t="str">
        <f t="shared" si="196"/>
        <v>PGB026518243</v>
      </c>
      <c r="G768" s="16" t="str">
        <f t="shared" si="197"/>
        <v>김도희</v>
      </c>
      <c r="H768" s="16" t="str">
        <f t="shared" si="198"/>
        <v>목록(Manifest)</v>
      </c>
      <c r="I768" s="16">
        <f t="shared" si="199"/>
        <v>47.2</v>
      </c>
      <c r="J768" s="16">
        <f t="shared" si="200"/>
        <v>1</v>
      </c>
      <c r="K768" s="43">
        <f t="shared" si="201"/>
        <v>1.05</v>
      </c>
      <c r="L768" s="43">
        <f t="shared" si="202"/>
        <v>1.2</v>
      </c>
      <c r="M768" s="43">
        <f t="shared" si="203"/>
        <v>1.2</v>
      </c>
      <c r="N768" s="43">
        <f t="shared" si="204"/>
        <v>1.5</v>
      </c>
      <c r="O768" s="23" t="str">
        <f t="shared" si="205"/>
        <v>PGB026518243</v>
      </c>
      <c r="P768" s="51">
        <f>VLOOKUP(C768,MAPPING!$B$24:$G$27,2,0)+(N768-0.5)/0.5*VLOOKUP(C768,MAPPING!$B$24:$G$27,4,0)</f>
        <v>12160</v>
      </c>
      <c r="Q768" s="72">
        <f>VLOOKUP(C768,MAPPING!$B$24:$G$27,6,0)</f>
        <v>4.0719439987913404</v>
      </c>
      <c r="R768" s="105">
        <f>Q768*VLOOKUP(C768,MAPPING!$B$24:$H$27,7,0)</f>
        <v>5659.8799999999992</v>
      </c>
      <c r="S768" s="29">
        <f>VLOOKUP(H768,MAPPING!$B$3:$D$12,3,0)</f>
        <v>0</v>
      </c>
      <c r="T768" s="67">
        <f t="shared" si="191"/>
        <v>0</v>
      </c>
      <c r="U768" s="75">
        <v>0</v>
      </c>
      <c r="V768" s="29">
        <f>(J768*VLOOKUP(M768/J768,MAPPING!$B$15:$C$22,2,10))</f>
        <v>0</v>
      </c>
      <c r="W768" s="100">
        <v>0</v>
      </c>
      <c r="X768" s="68">
        <f>IFERROR(IF($M768&lt;6.000001,0,VLOOKUP($M768,할증료!$B:$C,2,1)),0)</f>
        <v>0</v>
      </c>
      <c r="Y768" s="67">
        <v>0</v>
      </c>
      <c r="Z768" s="29">
        <f t="shared" si="206"/>
        <v>17819.879999999997</v>
      </c>
      <c r="AB768" s="1" t="s">
        <v>3878</v>
      </c>
      <c r="AC768" s="1" t="s">
        <v>137</v>
      </c>
      <c r="AD768" s="1" t="s">
        <v>4197</v>
      </c>
      <c r="AE768" s="1" t="s">
        <v>4260</v>
      </c>
      <c r="AF768" s="1" t="s">
        <v>216</v>
      </c>
      <c r="AG768" s="1" t="s">
        <v>189</v>
      </c>
      <c r="AH768" s="1">
        <v>7708</v>
      </c>
      <c r="AI768" s="1" t="s">
        <v>47</v>
      </c>
      <c r="AJ768" s="20">
        <v>1</v>
      </c>
      <c r="AK768" s="21">
        <v>1.05</v>
      </c>
      <c r="AL768" s="21">
        <v>1.2</v>
      </c>
      <c r="AM768" s="21">
        <v>1.2</v>
      </c>
      <c r="AN768" s="1" t="s">
        <v>48</v>
      </c>
      <c r="AO768" s="21">
        <v>47.2</v>
      </c>
      <c r="AP768" s="1" t="s">
        <v>49</v>
      </c>
      <c r="AQ768" s="1" t="s">
        <v>49</v>
      </c>
      <c r="AR768" s="1" t="s">
        <v>49</v>
      </c>
      <c r="AS768" s="1" t="s">
        <v>49</v>
      </c>
      <c r="AT768" s="1" t="s">
        <v>49</v>
      </c>
      <c r="AU768" s="1" t="s">
        <v>138</v>
      </c>
      <c r="AV768" s="1" t="s">
        <v>139</v>
      </c>
      <c r="AW768" s="1" t="s">
        <v>4261</v>
      </c>
      <c r="AX768" s="1" t="s">
        <v>47</v>
      </c>
      <c r="AY768" s="1" t="s">
        <v>50</v>
      </c>
      <c r="AZ768" s="1" t="s">
        <v>4262</v>
      </c>
      <c r="BA768" s="1" t="s">
        <v>4263</v>
      </c>
      <c r="BB768" s="1" t="s">
        <v>4263</v>
      </c>
      <c r="BC768" s="1" t="s">
        <v>140</v>
      </c>
      <c r="BD768" s="1" t="s">
        <v>693</v>
      </c>
      <c r="BE768" s="1" t="s">
        <v>179</v>
      </c>
      <c r="BF768" s="1" t="s">
        <v>52</v>
      </c>
      <c r="BG768" s="1" t="s">
        <v>53</v>
      </c>
      <c r="BH768" s="1" t="s">
        <v>47</v>
      </c>
      <c r="BI768" s="1" t="s">
        <v>159</v>
      </c>
    </row>
    <row r="769" spans="2:61" x14ac:dyDescent="0.25">
      <c r="B769" s="16">
        <f t="shared" si="192"/>
        <v>765</v>
      </c>
      <c r="C769" s="16" t="str">
        <f t="shared" si="193"/>
        <v>LHR</v>
      </c>
      <c r="D769" s="16" t="str">
        <f t="shared" si="194"/>
        <v>2025-08-28</v>
      </c>
      <c r="E769" s="16" t="str">
        <f t="shared" si="195"/>
        <v>99431913825</v>
      </c>
      <c r="F769" s="16" t="str">
        <f t="shared" si="196"/>
        <v>PGB026518242</v>
      </c>
      <c r="G769" s="16" t="str">
        <f t="shared" si="197"/>
        <v>김도희</v>
      </c>
      <c r="H769" s="16" t="str">
        <f t="shared" si="198"/>
        <v>목록(Manifest)</v>
      </c>
      <c r="I769" s="16">
        <f t="shared" si="199"/>
        <v>47.2</v>
      </c>
      <c r="J769" s="16">
        <f t="shared" si="200"/>
        <v>1</v>
      </c>
      <c r="K769" s="43">
        <f t="shared" si="201"/>
        <v>1.1299999999999999</v>
      </c>
      <c r="L769" s="43">
        <f t="shared" si="202"/>
        <v>1.2</v>
      </c>
      <c r="M769" s="43">
        <f t="shared" si="203"/>
        <v>1.2</v>
      </c>
      <c r="N769" s="43">
        <f t="shared" si="204"/>
        <v>1.5</v>
      </c>
      <c r="O769" s="23" t="str">
        <f t="shared" si="205"/>
        <v>PGB026518242</v>
      </c>
      <c r="P769" s="51">
        <f>VLOOKUP(C769,MAPPING!$B$24:$G$27,2,0)+(N769-0.5)/0.5*VLOOKUP(C769,MAPPING!$B$24:$G$27,4,0)</f>
        <v>12160</v>
      </c>
      <c r="Q769" s="72">
        <f>VLOOKUP(C769,MAPPING!$B$24:$G$27,6,0)</f>
        <v>4.0719439987913404</v>
      </c>
      <c r="R769" s="105">
        <f>Q769*VLOOKUP(C769,MAPPING!$B$24:$H$27,7,0)</f>
        <v>5659.8799999999992</v>
      </c>
      <c r="S769" s="29">
        <f>VLOOKUP(H769,MAPPING!$B$3:$D$12,3,0)</f>
        <v>0</v>
      </c>
      <c r="T769" s="67">
        <f t="shared" si="191"/>
        <v>0</v>
      </c>
      <c r="U769" s="75">
        <v>0</v>
      </c>
      <c r="V769" s="29">
        <f>(J769*VLOOKUP(M769/J769,MAPPING!$B$15:$C$22,2,10))</f>
        <v>0</v>
      </c>
      <c r="W769" s="100">
        <v>0</v>
      </c>
      <c r="X769" s="68">
        <f>IFERROR(IF($M769&lt;6.000001,0,VLOOKUP($M769,할증료!$B:$C,2,1)),0)</f>
        <v>0</v>
      </c>
      <c r="Y769" s="67">
        <v>0</v>
      </c>
      <c r="Z769" s="29">
        <f t="shared" si="206"/>
        <v>17819.879999999997</v>
      </c>
      <c r="AB769" s="1" t="s">
        <v>3878</v>
      </c>
      <c r="AC769" s="1" t="s">
        <v>137</v>
      </c>
      <c r="AD769" s="1" t="s">
        <v>4197</v>
      </c>
      <c r="AE769" s="1" t="s">
        <v>4264</v>
      </c>
      <c r="AF769" s="1" t="s">
        <v>216</v>
      </c>
      <c r="AG769" s="1" t="s">
        <v>189</v>
      </c>
      <c r="AH769" s="1">
        <v>7708</v>
      </c>
      <c r="AI769" s="1" t="s">
        <v>47</v>
      </c>
      <c r="AJ769" s="20">
        <v>1</v>
      </c>
      <c r="AK769" s="21">
        <v>1.1299999999999999</v>
      </c>
      <c r="AL769" s="21">
        <v>1.2</v>
      </c>
      <c r="AM769" s="21">
        <v>1.2</v>
      </c>
      <c r="AN769" s="1" t="s">
        <v>48</v>
      </c>
      <c r="AO769" s="21">
        <v>47.2</v>
      </c>
      <c r="AP769" s="1" t="s">
        <v>49</v>
      </c>
      <c r="AQ769" s="1" t="s">
        <v>49</v>
      </c>
      <c r="AR769" s="1" t="s">
        <v>49</v>
      </c>
      <c r="AS769" s="1" t="s">
        <v>49</v>
      </c>
      <c r="AT769" s="1" t="s">
        <v>49</v>
      </c>
      <c r="AU769" s="1" t="s">
        <v>138</v>
      </c>
      <c r="AV769" s="1" t="s">
        <v>139</v>
      </c>
      <c r="AW769" s="1" t="s">
        <v>4265</v>
      </c>
      <c r="AX769" s="1" t="s">
        <v>47</v>
      </c>
      <c r="AY769" s="1" t="s">
        <v>50</v>
      </c>
      <c r="AZ769" s="1" t="s">
        <v>4266</v>
      </c>
      <c r="BA769" s="1" t="s">
        <v>4267</v>
      </c>
      <c r="BB769" s="1" t="s">
        <v>4267</v>
      </c>
      <c r="BC769" s="1" t="s">
        <v>140</v>
      </c>
      <c r="BD769" s="1" t="s">
        <v>693</v>
      </c>
      <c r="BE769" s="1" t="s">
        <v>179</v>
      </c>
      <c r="BF769" s="1" t="s">
        <v>52</v>
      </c>
      <c r="BG769" s="1" t="s">
        <v>53</v>
      </c>
      <c r="BH769" s="1" t="s">
        <v>47</v>
      </c>
      <c r="BI769" s="1" t="s">
        <v>159</v>
      </c>
    </row>
    <row r="770" spans="2:61" x14ac:dyDescent="0.25">
      <c r="B770" s="16">
        <f t="shared" si="192"/>
        <v>766</v>
      </c>
      <c r="C770" s="16" t="str">
        <f t="shared" si="193"/>
        <v>LHR</v>
      </c>
      <c r="D770" s="16" t="str">
        <f t="shared" si="194"/>
        <v>2025-08-28</v>
      </c>
      <c r="E770" s="16" t="str">
        <f t="shared" si="195"/>
        <v>99431913825</v>
      </c>
      <c r="F770" s="16" t="str">
        <f t="shared" si="196"/>
        <v>PGB026518187</v>
      </c>
      <c r="G770" s="16" t="str">
        <f t="shared" si="197"/>
        <v>양보순</v>
      </c>
      <c r="H770" s="16" t="str">
        <f t="shared" si="198"/>
        <v>목록(Manifest)</v>
      </c>
      <c r="I770" s="16">
        <f t="shared" si="199"/>
        <v>131.77000000000001</v>
      </c>
      <c r="J770" s="16">
        <f t="shared" si="200"/>
        <v>1</v>
      </c>
      <c r="K770" s="43">
        <f t="shared" si="201"/>
        <v>0.75</v>
      </c>
      <c r="L770" s="43">
        <f t="shared" si="202"/>
        <v>0.9</v>
      </c>
      <c r="M770" s="43">
        <f t="shared" si="203"/>
        <v>0.9</v>
      </c>
      <c r="N770" s="43">
        <f t="shared" si="204"/>
        <v>1</v>
      </c>
      <c r="O770" s="23" t="str">
        <f t="shared" si="205"/>
        <v>PGB026518187</v>
      </c>
      <c r="P770" s="51">
        <f>VLOOKUP(C770,MAPPING!$B$24:$G$27,2,0)+(N770-0.5)/0.5*VLOOKUP(C770,MAPPING!$B$24:$G$27,4,0)</f>
        <v>9710</v>
      </c>
      <c r="Q770" s="72">
        <f>VLOOKUP(C770,MAPPING!$B$24:$G$27,6,0)</f>
        <v>4.0719439987913404</v>
      </c>
      <c r="R770" s="105">
        <f>Q770*VLOOKUP(C770,MAPPING!$B$24:$H$27,7,0)</f>
        <v>5659.8799999999992</v>
      </c>
      <c r="S770" s="29">
        <f>VLOOKUP(H770,MAPPING!$B$3:$D$12,3,0)</f>
        <v>0</v>
      </c>
      <c r="T770" s="67">
        <f t="shared" si="191"/>
        <v>0</v>
      </c>
      <c r="U770" s="75">
        <v>0</v>
      </c>
      <c r="V770" s="29">
        <f>(J770*VLOOKUP(M770/J770,MAPPING!$B$15:$C$22,2,10))</f>
        <v>0</v>
      </c>
      <c r="W770" s="100">
        <v>0</v>
      </c>
      <c r="X770" s="68">
        <f>IFERROR(IF($M770&lt;6.000001,0,VLOOKUP($M770,할증료!$B:$C,2,1)),0)</f>
        <v>0</v>
      </c>
      <c r="Y770" s="67">
        <v>0</v>
      </c>
      <c r="Z770" s="29">
        <f t="shared" si="206"/>
        <v>15369.88</v>
      </c>
      <c r="AB770" s="1" t="s">
        <v>3878</v>
      </c>
      <c r="AC770" s="1" t="s">
        <v>137</v>
      </c>
      <c r="AD770" s="1" t="s">
        <v>4197</v>
      </c>
      <c r="AE770" s="1" t="s">
        <v>4268</v>
      </c>
      <c r="AF770" s="1" t="s">
        <v>387</v>
      </c>
      <c r="AG770" s="1" t="s">
        <v>388</v>
      </c>
      <c r="AH770" s="1">
        <v>34356</v>
      </c>
      <c r="AI770" s="1" t="s">
        <v>47</v>
      </c>
      <c r="AJ770" s="20">
        <v>1</v>
      </c>
      <c r="AK770" s="21">
        <v>0.75</v>
      </c>
      <c r="AL770" s="21">
        <v>0.9</v>
      </c>
      <c r="AM770" s="21">
        <v>0.9</v>
      </c>
      <c r="AN770" s="1" t="s">
        <v>48</v>
      </c>
      <c r="AO770" s="21">
        <v>131.77000000000001</v>
      </c>
      <c r="AP770" s="1" t="s">
        <v>49</v>
      </c>
      <c r="AQ770" s="1" t="s">
        <v>49</v>
      </c>
      <c r="AR770" s="1" t="s">
        <v>49</v>
      </c>
      <c r="AS770" s="1" t="s">
        <v>49</v>
      </c>
      <c r="AT770" s="1" t="s">
        <v>49</v>
      </c>
      <c r="AU770" s="1" t="s">
        <v>138</v>
      </c>
      <c r="AV770" s="1" t="s">
        <v>139</v>
      </c>
      <c r="AW770" s="1" t="s">
        <v>4269</v>
      </c>
      <c r="AX770" s="1" t="s">
        <v>47</v>
      </c>
      <c r="AY770" s="1" t="s">
        <v>50</v>
      </c>
      <c r="AZ770" s="1" t="s">
        <v>4270</v>
      </c>
      <c r="BA770" s="1" t="s">
        <v>4271</v>
      </c>
      <c r="BB770" s="1" t="s">
        <v>4271</v>
      </c>
      <c r="BC770" s="1" t="s">
        <v>140</v>
      </c>
      <c r="BD770" s="1" t="s">
        <v>693</v>
      </c>
      <c r="BE770" s="1" t="s">
        <v>179</v>
      </c>
      <c r="BF770" s="1" t="s">
        <v>52</v>
      </c>
      <c r="BG770" s="1" t="s">
        <v>53</v>
      </c>
      <c r="BH770" s="1" t="s">
        <v>47</v>
      </c>
      <c r="BI770" s="1" t="s">
        <v>159</v>
      </c>
    </row>
    <row r="771" spans="2:61" x14ac:dyDescent="0.25">
      <c r="B771" s="16">
        <f t="shared" si="192"/>
        <v>767</v>
      </c>
      <c r="C771" s="16" t="str">
        <f t="shared" si="193"/>
        <v>LHR</v>
      </c>
      <c r="D771" s="16" t="str">
        <f t="shared" si="194"/>
        <v>2025-08-28</v>
      </c>
      <c r="E771" s="16" t="str">
        <f t="shared" si="195"/>
        <v>99431913825</v>
      </c>
      <c r="F771" s="16" t="str">
        <f t="shared" si="196"/>
        <v>PGB026518511</v>
      </c>
      <c r="G771" s="16" t="str">
        <f t="shared" si="197"/>
        <v>김은석</v>
      </c>
      <c r="H771" s="16" t="str">
        <f t="shared" si="198"/>
        <v>목록(Manifest)</v>
      </c>
      <c r="I771" s="16">
        <f t="shared" si="199"/>
        <v>66.010000000000005</v>
      </c>
      <c r="J771" s="16">
        <f t="shared" si="200"/>
        <v>1</v>
      </c>
      <c r="K771" s="43">
        <f t="shared" si="201"/>
        <v>0.37</v>
      </c>
      <c r="L771" s="43">
        <f t="shared" si="202"/>
        <v>0.4</v>
      </c>
      <c r="M771" s="43">
        <f t="shared" si="203"/>
        <v>0.4</v>
      </c>
      <c r="N771" s="43">
        <f t="shared" si="204"/>
        <v>0.5</v>
      </c>
      <c r="O771" s="23" t="str">
        <f t="shared" si="205"/>
        <v>PGB026518511</v>
      </c>
      <c r="P771" s="51">
        <f>VLOOKUP(C771,MAPPING!$B$24:$G$27,2,0)+(N771-0.5)/0.5*VLOOKUP(C771,MAPPING!$B$24:$G$27,4,0)</f>
        <v>7260</v>
      </c>
      <c r="Q771" s="72">
        <f>VLOOKUP(C771,MAPPING!$B$24:$G$27,6,0)</f>
        <v>4.0719439987913404</v>
      </c>
      <c r="R771" s="105">
        <f>Q771*VLOOKUP(C771,MAPPING!$B$24:$H$27,7,0)</f>
        <v>5659.8799999999992</v>
      </c>
      <c r="S771" s="29">
        <f>VLOOKUP(H771,MAPPING!$B$3:$D$12,3,0)</f>
        <v>0</v>
      </c>
      <c r="T771" s="67">
        <f t="shared" si="191"/>
        <v>0</v>
      </c>
      <c r="U771" s="75">
        <v>0</v>
      </c>
      <c r="V771" s="29">
        <f>(J771*VLOOKUP(M771/J771,MAPPING!$B$15:$C$22,2,10))</f>
        <v>0</v>
      </c>
      <c r="W771" s="100">
        <v>0</v>
      </c>
      <c r="X771" s="68">
        <f>IFERROR(IF($M771&lt;6.000001,0,VLOOKUP($M771,할증료!$B:$C,2,1)),0)</f>
        <v>0</v>
      </c>
      <c r="Y771" s="67">
        <v>0</v>
      </c>
      <c r="Z771" s="29">
        <f t="shared" si="206"/>
        <v>12919.88</v>
      </c>
      <c r="AB771" s="1" t="s">
        <v>3878</v>
      </c>
      <c r="AC771" s="1" t="s">
        <v>137</v>
      </c>
      <c r="AD771" s="1" t="s">
        <v>4197</v>
      </c>
      <c r="AE771" s="1" t="s">
        <v>4272</v>
      </c>
      <c r="AF771" s="1" t="s">
        <v>2331</v>
      </c>
      <c r="AG771" s="1" t="s">
        <v>2332</v>
      </c>
      <c r="AH771" s="1">
        <v>31156</v>
      </c>
      <c r="AI771" s="1" t="s">
        <v>47</v>
      </c>
      <c r="AJ771" s="20">
        <v>1</v>
      </c>
      <c r="AK771" s="21">
        <v>0.37</v>
      </c>
      <c r="AL771" s="21">
        <v>0.4</v>
      </c>
      <c r="AM771" s="21">
        <v>0.4</v>
      </c>
      <c r="AN771" s="1" t="s">
        <v>48</v>
      </c>
      <c r="AO771" s="21">
        <v>66.010000000000005</v>
      </c>
      <c r="AP771" s="1" t="s">
        <v>49</v>
      </c>
      <c r="AQ771" s="1" t="s">
        <v>49</v>
      </c>
      <c r="AR771" s="1" t="s">
        <v>49</v>
      </c>
      <c r="AS771" s="1" t="s">
        <v>49</v>
      </c>
      <c r="AT771" s="1" t="s">
        <v>49</v>
      </c>
      <c r="AU771" s="1" t="s">
        <v>138</v>
      </c>
      <c r="AV771" s="1" t="s">
        <v>139</v>
      </c>
      <c r="AW771" s="1" t="s">
        <v>4273</v>
      </c>
      <c r="AX771" s="1" t="s">
        <v>47</v>
      </c>
      <c r="AY771" s="1" t="s">
        <v>50</v>
      </c>
      <c r="AZ771" s="1" t="s">
        <v>4274</v>
      </c>
      <c r="BA771" s="1" t="s">
        <v>4275</v>
      </c>
      <c r="BB771" s="1" t="s">
        <v>4275</v>
      </c>
      <c r="BC771" s="1" t="s">
        <v>140</v>
      </c>
      <c r="BD771" s="1" t="s">
        <v>693</v>
      </c>
      <c r="BE771" s="1" t="s">
        <v>179</v>
      </c>
      <c r="BF771" s="1" t="s">
        <v>52</v>
      </c>
      <c r="BG771" s="1" t="s">
        <v>53</v>
      </c>
      <c r="BH771" s="1" t="s">
        <v>47</v>
      </c>
      <c r="BI771" s="1" t="s">
        <v>159</v>
      </c>
    </row>
    <row r="772" spans="2:61" x14ac:dyDescent="0.25">
      <c r="B772" s="16">
        <f t="shared" si="192"/>
        <v>768</v>
      </c>
      <c r="C772" s="16" t="str">
        <f t="shared" si="193"/>
        <v>FRA</v>
      </c>
      <c r="D772" s="16" t="str">
        <f t="shared" si="194"/>
        <v>2025-08-29</v>
      </c>
      <c r="E772" s="16" t="str">
        <f t="shared" si="195"/>
        <v>99431947790</v>
      </c>
      <c r="F772" s="16" t="str">
        <f t="shared" si="196"/>
        <v>PDE026649484</v>
      </c>
      <c r="G772" s="16" t="str">
        <f t="shared" si="197"/>
        <v>오이순</v>
      </c>
      <c r="H772" s="16" t="str">
        <f t="shared" si="198"/>
        <v>일반(목록배제,Normal-Manifest Exception)</v>
      </c>
      <c r="I772" s="16">
        <f t="shared" si="199"/>
        <v>93.25</v>
      </c>
      <c r="J772" s="16">
        <f t="shared" si="200"/>
        <v>1</v>
      </c>
      <c r="K772" s="43">
        <f t="shared" si="201"/>
        <v>16</v>
      </c>
      <c r="L772" s="43">
        <f t="shared" si="202"/>
        <v>12.6</v>
      </c>
      <c r="M772" s="43">
        <f t="shared" si="203"/>
        <v>16</v>
      </c>
      <c r="N772" s="43">
        <f t="shared" si="204"/>
        <v>16</v>
      </c>
      <c r="O772" s="23" t="str">
        <f t="shared" si="205"/>
        <v>PDE026649484</v>
      </c>
      <c r="P772" s="51">
        <f>VLOOKUP(C772,MAPPING!$B$24:$G$27,2,0)+(N772-0.5)/0.5*VLOOKUP(C772,MAPPING!$B$24:$G$27,4,0)</f>
        <v>82850</v>
      </c>
      <c r="Q772" s="72">
        <f>VLOOKUP(C772,MAPPING!$B$24:$G$27,6,0)</f>
        <v>3.401757367653961</v>
      </c>
      <c r="R772" s="105">
        <f>Q772*VLOOKUP(C772,MAPPING!$B$24:$H$27,7,0)</f>
        <v>5508.2615999999998</v>
      </c>
      <c r="S772" s="29">
        <f>VLOOKUP(H772,MAPPING!$B$3:$D$12,3,0)</f>
        <v>1100</v>
      </c>
      <c r="T772" s="67">
        <f t="shared" si="191"/>
        <v>0</v>
      </c>
      <c r="U772" s="75">
        <v>0</v>
      </c>
      <c r="V772" s="29">
        <f>(J772*VLOOKUP(M772/J772,MAPPING!$B$15:$C$22,2,10))</f>
        <v>4500</v>
      </c>
      <c r="W772" s="100">
        <v>0</v>
      </c>
      <c r="X772" s="68">
        <f>IFERROR(IF($M772&lt;6.000001,0,VLOOKUP($M772,할증료!$B:$C,2,1)),0)</f>
        <v>1100</v>
      </c>
      <c r="Y772" s="67">
        <v>0</v>
      </c>
      <c r="Z772" s="29">
        <f t="shared" si="206"/>
        <v>95058.261599999998</v>
      </c>
      <c r="AB772" s="1" t="s">
        <v>4276</v>
      </c>
      <c r="AC772" s="1" t="s">
        <v>131</v>
      </c>
      <c r="AD772" s="1" t="s">
        <v>4277</v>
      </c>
      <c r="AE772" s="1" t="s">
        <v>4278</v>
      </c>
      <c r="AF772" s="1" t="s">
        <v>4279</v>
      </c>
      <c r="AG772" s="1" t="s">
        <v>190</v>
      </c>
      <c r="AH772" s="1">
        <v>24412</v>
      </c>
      <c r="AI772" s="1" t="s">
        <v>4280</v>
      </c>
      <c r="AJ772" s="20">
        <v>1</v>
      </c>
      <c r="AK772" s="21">
        <v>16</v>
      </c>
      <c r="AL772" s="21">
        <v>12.6</v>
      </c>
      <c r="AM772" s="21">
        <v>16</v>
      </c>
      <c r="AN772" s="1" t="s">
        <v>54</v>
      </c>
      <c r="AO772" s="21">
        <v>93.25</v>
      </c>
      <c r="AP772" s="1" t="s">
        <v>49</v>
      </c>
      <c r="AQ772" s="1" t="s">
        <v>49</v>
      </c>
      <c r="AR772" s="1" t="s">
        <v>49</v>
      </c>
      <c r="AS772" s="1" t="s">
        <v>49</v>
      </c>
      <c r="AT772" s="1" t="s">
        <v>47</v>
      </c>
      <c r="AU772" s="1" t="s">
        <v>133</v>
      </c>
      <c r="AV772" s="1" t="s">
        <v>134</v>
      </c>
      <c r="AW772" s="1" t="s">
        <v>162</v>
      </c>
      <c r="AX772" s="1" t="s">
        <v>47</v>
      </c>
      <c r="AY772" s="1" t="s">
        <v>50</v>
      </c>
      <c r="AZ772" s="1" t="s">
        <v>4281</v>
      </c>
      <c r="BA772" s="1" t="s">
        <v>4282</v>
      </c>
      <c r="BB772" s="1" t="s">
        <v>4282</v>
      </c>
      <c r="BC772" s="1" t="s">
        <v>1771</v>
      </c>
      <c r="BD772" s="1" t="s">
        <v>693</v>
      </c>
      <c r="BE772" s="1" t="s">
        <v>135</v>
      </c>
      <c r="BF772" s="1" t="s">
        <v>52</v>
      </c>
      <c r="BG772" s="1" t="s">
        <v>53</v>
      </c>
      <c r="BH772" s="1" t="s">
        <v>47</v>
      </c>
      <c r="BI772" s="1" t="s">
        <v>159</v>
      </c>
    </row>
    <row r="773" spans="2:61" x14ac:dyDescent="0.25">
      <c r="B773" s="16">
        <f t="shared" si="192"/>
        <v>769</v>
      </c>
      <c r="C773" s="16" t="str">
        <f t="shared" si="193"/>
        <v>CDG</v>
      </c>
      <c r="D773" s="16" t="str">
        <f t="shared" si="194"/>
        <v>2025-08-30</v>
      </c>
      <c r="E773" s="16" t="str">
        <f t="shared" si="195"/>
        <v>18042707711</v>
      </c>
      <c r="F773" s="16" t="str">
        <f t="shared" si="196"/>
        <v>PFR027987373</v>
      </c>
      <c r="G773" s="16" t="str">
        <f t="shared" si="197"/>
        <v>김남주</v>
      </c>
      <c r="H773" s="16" t="str">
        <f t="shared" si="198"/>
        <v>목록(Manifest)</v>
      </c>
      <c r="I773" s="16">
        <f t="shared" si="199"/>
        <v>87.43</v>
      </c>
      <c r="J773" s="16">
        <f t="shared" si="200"/>
        <v>1</v>
      </c>
      <c r="K773" s="43">
        <f t="shared" si="201"/>
        <v>1</v>
      </c>
      <c r="L773" s="43">
        <f t="shared" si="202"/>
        <v>0.5</v>
      </c>
      <c r="M773" s="43">
        <f t="shared" si="203"/>
        <v>1</v>
      </c>
      <c r="N773" s="43">
        <f t="shared" si="204"/>
        <v>1</v>
      </c>
      <c r="O773" s="23" t="str">
        <f t="shared" si="205"/>
        <v>PFR027987373</v>
      </c>
      <c r="P773" s="51">
        <f>VLOOKUP(C773,MAPPING!$B$24:$G$27,2,0)+(N773-0.5)/0.5*VLOOKUP(C773,MAPPING!$B$24:$G$27,4,0)</f>
        <v>0</v>
      </c>
      <c r="Q773" s="72">
        <f>VLOOKUP(C773,MAPPING!$B$24:$G$27,6,0)</f>
        <v>3350</v>
      </c>
      <c r="R773" s="105">
        <f>Q773*VLOOKUP(C773,MAPPING!$B$24:$H$27,7,0)</f>
        <v>3350</v>
      </c>
      <c r="S773" s="29">
        <f>VLOOKUP(H773,MAPPING!$B$3:$D$12,3,0)</f>
        <v>0</v>
      </c>
      <c r="T773" s="67">
        <f t="shared" ref="T773:T836" si="207">2500*(J773-1)</f>
        <v>0</v>
      </c>
      <c r="U773" s="75">
        <v>0</v>
      </c>
      <c r="V773" s="29">
        <f>(J773*VLOOKUP(M773/J773,MAPPING!$B$15:$C$22,2,10))</f>
        <v>0</v>
      </c>
      <c r="W773" s="100">
        <v>0</v>
      </c>
      <c r="X773" s="68">
        <f>IFERROR(IF($M773&lt;6.000001,0,VLOOKUP($M773,할증료!$B:$C,2,1)),0)</f>
        <v>0</v>
      </c>
      <c r="Y773" s="67">
        <v>0</v>
      </c>
      <c r="Z773" s="29">
        <f t="shared" si="206"/>
        <v>3350</v>
      </c>
      <c r="AB773" s="1" t="s">
        <v>4283</v>
      </c>
      <c r="AC773" s="1" t="s">
        <v>142</v>
      </c>
      <c r="AD773" s="1" t="s">
        <v>4284</v>
      </c>
      <c r="AE773" s="1" t="s">
        <v>4285</v>
      </c>
      <c r="AF773" s="1" t="s">
        <v>4286</v>
      </c>
      <c r="AG773" s="1" t="s">
        <v>4287</v>
      </c>
      <c r="AH773" s="1">
        <v>38438</v>
      </c>
      <c r="AI773" s="1" t="s">
        <v>47</v>
      </c>
      <c r="AJ773" s="20">
        <v>1</v>
      </c>
      <c r="AK773" s="21">
        <v>1</v>
      </c>
      <c r="AL773" s="21">
        <v>0.5</v>
      </c>
      <c r="AM773" s="21">
        <v>1</v>
      </c>
      <c r="AN773" s="1" t="s">
        <v>48</v>
      </c>
      <c r="AO773" s="21">
        <v>87.43</v>
      </c>
      <c r="AP773" s="1" t="s">
        <v>47</v>
      </c>
      <c r="AQ773" s="1" t="s">
        <v>47</v>
      </c>
      <c r="AR773" s="1" t="s">
        <v>47</v>
      </c>
      <c r="AS773" s="1" t="s">
        <v>47</v>
      </c>
      <c r="AT773" s="1" t="s">
        <v>47</v>
      </c>
      <c r="AU773" s="1" t="s">
        <v>143</v>
      </c>
      <c r="AV773" s="1" t="s">
        <v>144</v>
      </c>
      <c r="AW773" s="1" t="s">
        <v>3961</v>
      </c>
      <c r="AX773" s="1" t="s">
        <v>47</v>
      </c>
      <c r="AY773" s="1" t="s">
        <v>50</v>
      </c>
      <c r="AZ773" s="1" t="s">
        <v>4288</v>
      </c>
      <c r="BA773" s="1" t="s">
        <v>4289</v>
      </c>
      <c r="BB773" s="1" t="s">
        <v>4289</v>
      </c>
      <c r="BC773" s="1" t="s">
        <v>145</v>
      </c>
      <c r="BD773" s="1" t="s">
        <v>47</v>
      </c>
      <c r="BE773" s="1" t="s">
        <v>146</v>
      </c>
      <c r="BF773" s="1" t="s">
        <v>52</v>
      </c>
      <c r="BG773" s="1" t="s">
        <v>53</v>
      </c>
      <c r="BH773" s="1" t="s">
        <v>47</v>
      </c>
      <c r="BI773" s="1" t="s">
        <v>159</v>
      </c>
    </row>
    <row r="774" spans="2:61" x14ac:dyDescent="0.25">
      <c r="B774" s="16">
        <f t="shared" ref="B774:B837" si="208">B773+1</f>
        <v>770</v>
      </c>
      <c r="C774" s="16" t="str">
        <f t="shared" ref="C774:C786" si="209">AC774</f>
        <v>CDG</v>
      </c>
      <c r="D774" s="16" t="str">
        <f t="shared" ref="D774:D786" si="210">AB774</f>
        <v>2025-08-30</v>
      </c>
      <c r="E774" s="16" t="str">
        <f t="shared" ref="E774:E786" si="211">AD774</f>
        <v>18042707711</v>
      </c>
      <c r="F774" s="16" t="str">
        <f t="shared" ref="F774:F786" si="212">AE774</f>
        <v>PFR027987372</v>
      </c>
      <c r="G774" s="16" t="str">
        <f t="shared" ref="G774:G786" si="213">AF774</f>
        <v>한솔빈</v>
      </c>
      <c r="H774" s="16" t="str">
        <f t="shared" ref="H774:H786" si="214">AN774</f>
        <v>목록(Manifest)</v>
      </c>
      <c r="I774" s="16">
        <f t="shared" ref="I774:I786" si="215">AO774</f>
        <v>87.43</v>
      </c>
      <c r="J774" s="16">
        <f t="shared" ref="J774:J786" si="216">AJ774</f>
        <v>1</v>
      </c>
      <c r="K774" s="43">
        <f t="shared" ref="K774:K786" si="217">AK774</f>
        <v>1</v>
      </c>
      <c r="L774" s="43">
        <f t="shared" ref="L774:L786" si="218">AL774</f>
        <v>0.5</v>
      </c>
      <c r="M774" s="43">
        <f t="shared" ref="M774:M786" si="219">AM774</f>
        <v>1</v>
      </c>
      <c r="N774" s="43">
        <f t="shared" ref="N774:N786" si="220">CEILING(M774,0.5)</f>
        <v>1</v>
      </c>
      <c r="O774" s="23" t="str">
        <f t="shared" ref="O774:O786" si="221">AE774</f>
        <v>PFR027987372</v>
      </c>
      <c r="P774" s="51">
        <f>VLOOKUP(C774,MAPPING!$B$24:$G$27,2,0)+(N774-0.5)/0.5*VLOOKUP(C774,MAPPING!$B$24:$G$27,4,0)</f>
        <v>0</v>
      </c>
      <c r="Q774" s="72">
        <f>VLOOKUP(C774,MAPPING!$B$24:$G$27,6,0)</f>
        <v>3350</v>
      </c>
      <c r="R774" s="105">
        <f>Q774*VLOOKUP(C774,MAPPING!$B$24:$H$27,7,0)</f>
        <v>3350</v>
      </c>
      <c r="S774" s="29">
        <f>VLOOKUP(H774,MAPPING!$B$3:$D$12,3,0)</f>
        <v>0</v>
      </c>
      <c r="T774" s="67">
        <f t="shared" si="207"/>
        <v>0</v>
      </c>
      <c r="U774" s="75">
        <v>0</v>
      </c>
      <c r="V774" s="29">
        <f>(J774*VLOOKUP(M774/J774,MAPPING!$B$15:$C$22,2,10))</f>
        <v>0</v>
      </c>
      <c r="W774" s="100">
        <v>0</v>
      </c>
      <c r="X774" s="68">
        <f>IFERROR(IF($M774&lt;6.000001,0,VLOOKUP($M774,할증료!$B:$C,2,1)),0)</f>
        <v>0</v>
      </c>
      <c r="Y774" s="67">
        <v>0</v>
      </c>
      <c r="Z774" s="29">
        <f t="shared" ref="Z774:Z786" si="222">SUM(R774:Y774)+P774</f>
        <v>3350</v>
      </c>
      <c r="AB774" s="1" t="s">
        <v>4283</v>
      </c>
      <c r="AC774" s="1" t="s">
        <v>142</v>
      </c>
      <c r="AD774" s="1" t="s">
        <v>4284</v>
      </c>
      <c r="AE774" s="1" t="s">
        <v>4290</v>
      </c>
      <c r="AF774" s="1" t="s">
        <v>4291</v>
      </c>
      <c r="AG774" s="1" t="s">
        <v>4292</v>
      </c>
      <c r="AH774" s="1">
        <v>18506</v>
      </c>
      <c r="AI774" s="1" t="s">
        <v>47</v>
      </c>
      <c r="AJ774" s="20">
        <v>1</v>
      </c>
      <c r="AK774" s="21">
        <v>1</v>
      </c>
      <c r="AL774" s="21">
        <v>0.5</v>
      </c>
      <c r="AM774" s="21">
        <v>1</v>
      </c>
      <c r="AN774" s="1" t="s">
        <v>48</v>
      </c>
      <c r="AO774" s="21">
        <v>87.43</v>
      </c>
      <c r="AP774" s="1" t="s">
        <v>47</v>
      </c>
      <c r="AQ774" s="1" t="s">
        <v>47</v>
      </c>
      <c r="AR774" s="1" t="s">
        <v>47</v>
      </c>
      <c r="AS774" s="1" t="s">
        <v>47</v>
      </c>
      <c r="AT774" s="1" t="s">
        <v>47</v>
      </c>
      <c r="AU774" s="1" t="s">
        <v>143</v>
      </c>
      <c r="AV774" s="1" t="s">
        <v>144</v>
      </c>
      <c r="AW774" s="1" t="s">
        <v>3961</v>
      </c>
      <c r="AX774" s="1" t="s">
        <v>47</v>
      </c>
      <c r="AY774" s="1" t="s">
        <v>50</v>
      </c>
      <c r="AZ774" s="1" t="s">
        <v>4293</v>
      </c>
      <c r="BA774" s="1" t="s">
        <v>4294</v>
      </c>
      <c r="BB774" s="1" t="s">
        <v>4294</v>
      </c>
      <c r="BC774" s="1" t="s">
        <v>145</v>
      </c>
      <c r="BD774" s="1" t="s">
        <v>47</v>
      </c>
      <c r="BE774" s="1" t="s">
        <v>146</v>
      </c>
      <c r="BF774" s="1" t="s">
        <v>52</v>
      </c>
      <c r="BG774" s="1" t="s">
        <v>53</v>
      </c>
      <c r="BH774" s="1" t="s">
        <v>47</v>
      </c>
      <c r="BI774" s="1" t="s">
        <v>159</v>
      </c>
    </row>
    <row r="775" spans="2:61" x14ac:dyDescent="0.25">
      <c r="B775" s="16">
        <f t="shared" si="208"/>
        <v>771</v>
      </c>
      <c r="C775" s="16" t="str">
        <f t="shared" si="209"/>
        <v>CDG</v>
      </c>
      <c r="D775" s="16" t="str">
        <f t="shared" si="210"/>
        <v>2025-08-30</v>
      </c>
      <c r="E775" s="16" t="str">
        <f t="shared" si="211"/>
        <v>18042707711</v>
      </c>
      <c r="F775" s="16" t="str">
        <f t="shared" si="212"/>
        <v>PFR027987371</v>
      </c>
      <c r="G775" s="16" t="str">
        <f t="shared" si="213"/>
        <v>이현지</v>
      </c>
      <c r="H775" s="16" t="str">
        <f t="shared" si="214"/>
        <v>목록(Manifest)</v>
      </c>
      <c r="I775" s="16">
        <f t="shared" si="215"/>
        <v>87.43</v>
      </c>
      <c r="J775" s="16">
        <f t="shared" si="216"/>
        <v>1</v>
      </c>
      <c r="K775" s="43">
        <f t="shared" si="217"/>
        <v>1</v>
      </c>
      <c r="L775" s="43">
        <f t="shared" si="218"/>
        <v>0.5</v>
      </c>
      <c r="M775" s="43">
        <f t="shared" si="219"/>
        <v>1</v>
      </c>
      <c r="N775" s="43">
        <f t="shared" si="220"/>
        <v>1</v>
      </c>
      <c r="O775" s="23" t="str">
        <f t="shared" si="221"/>
        <v>PFR027987371</v>
      </c>
      <c r="P775" s="51">
        <f>VLOOKUP(C775,MAPPING!$B$24:$G$27,2,0)+(N775-0.5)/0.5*VLOOKUP(C775,MAPPING!$B$24:$G$27,4,0)</f>
        <v>0</v>
      </c>
      <c r="Q775" s="72">
        <f>VLOOKUP(C775,MAPPING!$B$24:$G$27,6,0)</f>
        <v>3350</v>
      </c>
      <c r="R775" s="105">
        <f>Q775*VLOOKUP(C775,MAPPING!$B$24:$H$27,7,0)</f>
        <v>3350</v>
      </c>
      <c r="S775" s="29">
        <f>VLOOKUP(H775,MAPPING!$B$3:$D$12,3,0)</f>
        <v>0</v>
      </c>
      <c r="T775" s="67">
        <f t="shared" si="207"/>
        <v>0</v>
      </c>
      <c r="U775" s="75">
        <v>0</v>
      </c>
      <c r="V775" s="29">
        <f>(J775*VLOOKUP(M775/J775,MAPPING!$B$15:$C$22,2,10))</f>
        <v>0</v>
      </c>
      <c r="W775" s="100">
        <v>0</v>
      </c>
      <c r="X775" s="68">
        <f>IFERROR(IF($M775&lt;6.000001,0,VLOOKUP($M775,할증료!$B:$C,2,1)),0)</f>
        <v>0</v>
      </c>
      <c r="Y775" s="67">
        <v>0</v>
      </c>
      <c r="Z775" s="29">
        <f t="shared" si="222"/>
        <v>3350</v>
      </c>
      <c r="AB775" s="1" t="s">
        <v>4283</v>
      </c>
      <c r="AC775" s="1" t="s">
        <v>142</v>
      </c>
      <c r="AD775" s="1" t="s">
        <v>4284</v>
      </c>
      <c r="AE775" s="1" t="s">
        <v>4295</v>
      </c>
      <c r="AF775" s="1" t="s">
        <v>4296</v>
      </c>
      <c r="AG775" s="1" t="s">
        <v>4297</v>
      </c>
      <c r="AH775" s="1">
        <v>44983</v>
      </c>
      <c r="AI775" s="1" t="s">
        <v>47</v>
      </c>
      <c r="AJ775" s="20">
        <v>1</v>
      </c>
      <c r="AK775" s="21">
        <v>1</v>
      </c>
      <c r="AL775" s="21">
        <v>0.5</v>
      </c>
      <c r="AM775" s="21">
        <v>1</v>
      </c>
      <c r="AN775" s="1" t="s">
        <v>48</v>
      </c>
      <c r="AO775" s="21">
        <v>87.43</v>
      </c>
      <c r="AP775" s="1" t="s">
        <v>47</v>
      </c>
      <c r="AQ775" s="1" t="s">
        <v>47</v>
      </c>
      <c r="AR775" s="1" t="s">
        <v>47</v>
      </c>
      <c r="AS775" s="1" t="s">
        <v>47</v>
      </c>
      <c r="AT775" s="1" t="s">
        <v>47</v>
      </c>
      <c r="AU775" s="1" t="s">
        <v>143</v>
      </c>
      <c r="AV775" s="1" t="s">
        <v>144</v>
      </c>
      <c r="AW775" s="1" t="s">
        <v>3961</v>
      </c>
      <c r="AX775" s="1" t="s">
        <v>47</v>
      </c>
      <c r="AY775" s="1" t="s">
        <v>50</v>
      </c>
      <c r="AZ775" s="1" t="s">
        <v>4298</v>
      </c>
      <c r="BA775" s="1" t="s">
        <v>4299</v>
      </c>
      <c r="BB775" s="1" t="s">
        <v>4299</v>
      </c>
      <c r="BC775" s="1" t="s">
        <v>145</v>
      </c>
      <c r="BD775" s="1" t="s">
        <v>47</v>
      </c>
      <c r="BE775" s="1" t="s">
        <v>146</v>
      </c>
      <c r="BF775" s="1" t="s">
        <v>52</v>
      </c>
      <c r="BG775" s="1" t="s">
        <v>53</v>
      </c>
      <c r="BH775" s="1" t="s">
        <v>47</v>
      </c>
      <c r="BI775" s="1" t="s">
        <v>159</v>
      </c>
    </row>
    <row r="776" spans="2:61" x14ac:dyDescent="0.25">
      <c r="B776" s="16">
        <f t="shared" si="208"/>
        <v>772</v>
      </c>
      <c r="C776" s="16" t="str">
        <f t="shared" si="209"/>
        <v>CDG</v>
      </c>
      <c r="D776" s="16" t="str">
        <f t="shared" si="210"/>
        <v>2025-08-30</v>
      </c>
      <c r="E776" s="16" t="str">
        <f t="shared" si="211"/>
        <v>18042707711</v>
      </c>
      <c r="F776" s="16" t="str">
        <f t="shared" si="212"/>
        <v>PFR027987370</v>
      </c>
      <c r="G776" s="16" t="str">
        <f t="shared" si="213"/>
        <v>정수정</v>
      </c>
      <c r="H776" s="16" t="str">
        <f t="shared" si="214"/>
        <v>목록(Manifest)</v>
      </c>
      <c r="I776" s="16">
        <f t="shared" si="215"/>
        <v>87.43</v>
      </c>
      <c r="J776" s="16">
        <f t="shared" si="216"/>
        <v>1</v>
      </c>
      <c r="K776" s="43">
        <f t="shared" si="217"/>
        <v>1</v>
      </c>
      <c r="L776" s="43">
        <f t="shared" si="218"/>
        <v>0.5</v>
      </c>
      <c r="M776" s="43">
        <f t="shared" si="219"/>
        <v>1</v>
      </c>
      <c r="N776" s="43">
        <f t="shared" si="220"/>
        <v>1</v>
      </c>
      <c r="O776" s="23" t="str">
        <f t="shared" si="221"/>
        <v>PFR027987370</v>
      </c>
      <c r="P776" s="51">
        <f>VLOOKUP(C776,MAPPING!$B$24:$G$27,2,0)+(N776-0.5)/0.5*VLOOKUP(C776,MAPPING!$B$24:$G$27,4,0)</f>
        <v>0</v>
      </c>
      <c r="Q776" s="72">
        <f>VLOOKUP(C776,MAPPING!$B$24:$G$27,6,0)</f>
        <v>3350</v>
      </c>
      <c r="R776" s="105">
        <f>Q776*VLOOKUP(C776,MAPPING!$B$24:$H$27,7,0)</f>
        <v>3350</v>
      </c>
      <c r="S776" s="29">
        <f>VLOOKUP(H776,MAPPING!$B$3:$D$12,3,0)</f>
        <v>0</v>
      </c>
      <c r="T776" s="67">
        <f t="shared" si="207"/>
        <v>0</v>
      </c>
      <c r="U776" s="75">
        <v>0</v>
      </c>
      <c r="V776" s="29">
        <f>(J776*VLOOKUP(M776/J776,MAPPING!$B$15:$C$22,2,10))</f>
        <v>0</v>
      </c>
      <c r="W776" s="100">
        <v>0</v>
      </c>
      <c r="X776" s="68">
        <f>IFERROR(IF($M776&lt;6.000001,0,VLOOKUP($M776,할증료!$B:$C,2,1)),0)</f>
        <v>0</v>
      </c>
      <c r="Y776" s="67">
        <v>0</v>
      </c>
      <c r="Z776" s="29">
        <f t="shared" si="222"/>
        <v>3350</v>
      </c>
      <c r="AB776" s="1" t="s">
        <v>4283</v>
      </c>
      <c r="AC776" s="1" t="s">
        <v>142</v>
      </c>
      <c r="AD776" s="1" t="s">
        <v>4284</v>
      </c>
      <c r="AE776" s="1" t="s">
        <v>4300</v>
      </c>
      <c r="AF776" s="1" t="s">
        <v>4301</v>
      </c>
      <c r="AG776" s="1" t="s">
        <v>4302</v>
      </c>
      <c r="AH776" s="1">
        <v>35407</v>
      </c>
      <c r="AI776" s="1" t="s">
        <v>47</v>
      </c>
      <c r="AJ776" s="20">
        <v>1</v>
      </c>
      <c r="AK776" s="21">
        <v>1</v>
      </c>
      <c r="AL776" s="21">
        <v>0.5</v>
      </c>
      <c r="AM776" s="21">
        <v>1</v>
      </c>
      <c r="AN776" s="1" t="s">
        <v>48</v>
      </c>
      <c r="AO776" s="21">
        <v>87.43</v>
      </c>
      <c r="AP776" s="1" t="s">
        <v>47</v>
      </c>
      <c r="AQ776" s="1" t="s">
        <v>47</v>
      </c>
      <c r="AR776" s="1" t="s">
        <v>47</v>
      </c>
      <c r="AS776" s="1" t="s">
        <v>47</v>
      </c>
      <c r="AT776" s="1" t="s">
        <v>47</v>
      </c>
      <c r="AU776" s="1" t="s">
        <v>143</v>
      </c>
      <c r="AV776" s="1" t="s">
        <v>144</v>
      </c>
      <c r="AW776" s="1" t="s">
        <v>3961</v>
      </c>
      <c r="AX776" s="1" t="s">
        <v>47</v>
      </c>
      <c r="AY776" s="1" t="s">
        <v>50</v>
      </c>
      <c r="AZ776" s="1" t="s">
        <v>4303</v>
      </c>
      <c r="BA776" s="1" t="s">
        <v>4304</v>
      </c>
      <c r="BB776" s="1" t="s">
        <v>4304</v>
      </c>
      <c r="BC776" s="1" t="s">
        <v>145</v>
      </c>
      <c r="BD776" s="1" t="s">
        <v>47</v>
      </c>
      <c r="BE776" s="1" t="s">
        <v>146</v>
      </c>
      <c r="BF776" s="1" t="s">
        <v>52</v>
      </c>
      <c r="BG776" s="1" t="s">
        <v>53</v>
      </c>
      <c r="BH776" s="1" t="s">
        <v>47</v>
      </c>
      <c r="BI776" s="1" t="s">
        <v>159</v>
      </c>
    </row>
    <row r="777" spans="2:61" x14ac:dyDescent="0.25">
      <c r="B777" s="16">
        <f t="shared" si="208"/>
        <v>773</v>
      </c>
      <c r="C777" s="16" t="str">
        <f t="shared" si="209"/>
        <v>CDG</v>
      </c>
      <c r="D777" s="16" t="str">
        <f t="shared" si="210"/>
        <v>2025-08-30</v>
      </c>
      <c r="E777" s="16" t="str">
        <f t="shared" si="211"/>
        <v>18042707711</v>
      </c>
      <c r="F777" s="16" t="str">
        <f t="shared" si="212"/>
        <v>PFR027987369</v>
      </c>
      <c r="G777" s="16" t="str">
        <f t="shared" si="213"/>
        <v>권세림</v>
      </c>
      <c r="H777" s="16" t="str">
        <f t="shared" si="214"/>
        <v>목록(Manifest)</v>
      </c>
      <c r="I777" s="16">
        <f t="shared" si="215"/>
        <v>87.43</v>
      </c>
      <c r="J777" s="16">
        <f t="shared" si="216"/>
        <v>1</v>
      </c>
      <c r="K777" s="43">
        <f t="shared" si="217"/>
        <v>1</v>
      </c>
      <c r="L777" s="43">
        <f t="shared" si="218"/>
        <v>0.5</v>
      </c>
      <c r="M777" s="43">
        <f t="shared" si="219"/>
        <v>1</v>
      </c>
      <c r="N777" s="43">
        <f t="shared" si="220"/>
        <v>1</v>
      </c>
      <c r="O777" s="23" t="str">
        <f t="shared" si="221"/>
        <v>PFR027987369</v>
      </c>
      <c r="P777" s="51">
        <f>VLOOKUP(C777,MAPPING!$B$24:$G$27,2,0)+(N777-0.5)/0.5*VLOOKUP(C777,MAPPING!$B$24:$G$27,4,0)</f>
        <v>0</v>
      </c>
      <c r="Q777" s="72">
        <f>VLOOKUP(C777,MAPPING!$B$24:$G$27,6,0)</f>
        <v>3350</v>
      </c>
      <c r="R777" s="105">
        <f>Q777*VLOOKUP(C777,MAPPING!$B$24:$H$27,7,0)</f>
        <v>3350</v>
      </c>
      <c r="S777" s="29">
        <f>VLOOKUP(H777,MAPPING!$B$3:$D$12,3,0)</f>
        <v>0</v>
      </c>
      <c r="T777" s="67">
        <f t="shared" si="207"/>
        <v>0</v>
      </c>
      <c r="U777" s="75">
        <v>0</v>
      </c>
      <c r="V777" s="29">
        <f>(J777*VLOOKUP(M777/J777,MAPPING!$B$15:$C$22,2,10))</f>
        <v>0</v>
      </c>
      <c r="W777" s="100">
        <v>0</v>
      </c>
      <c r="X777" s="68">
        <f>IFERROR(IF($M777&lt;6.000001,0,VLOOKUP($M777,할증료!$B:$C,2,1)),0)</f>
        <v>0</v>
      </c>
      <c r="Y777" s="67">
        <v>0</v>
      </c>
      <c r="Z777" s="29">
        <f t="shared" si="222"/>
        <v>3350</v>
      </c>
      <c r="AB777" s="1" t="s">
        <v>4283</v>
      </c>
      <c r="AC777" s="1" t="s">
        <v>142</v>
      </c>
      <c r="AD777" s="1" t="s">
        <v>4284</v>
      </c>
      <c r="AE777" s="1" t="s">
        <v>4305</v>
      </c>
      <c r="AF777" s="1" t="s">
        <v>4306</v>
      </c>
      <c r="AG777" s="1" t="s">
        <v>4307</v>
      </c>
      <c r="AH777" s="1">
        <v>5021</v>
      </c>
      <c r="AI777" s="1" t="s">
        <v>47</v>
      </c>
      <c r="AJ777" s="20">
        <v>1</v>
      </c>
      <c r="AK777" s="21">
        <v>1</v>
      </c>
      <c r="AL777" s="21">
        <v>0.5</v>
      </c>
      <c r="AM777" s="21">
        <v>1</v>
      </c>
      <c r="AN777" s="1" t="s">
        <v>48</v>
      </c>
      <c r="AO777" s="21">
        <v>87.43</v>
      </c>
      <c r="AP777" s="1" t="s">
        <v>47</v>
      </c>
      <c r="AQ777" s="1" t="s">
        <v>47</v>
      </c>
      <c r="AR777" s="1" t="s">
        <v>47</v>
      </c>
      <c r="AS777" s="1" t="s">
        <v>47</v>
      </c>
      <c r="AT777" s="1" t="s">
        <v>47</v>
      </c>
      <c r="AU777" s="1" t="s">
        <v>143</v>
      </c>
      <c r="AV777" s="1" t="s">
        <v>144</v>
      </c>
      <c r="AW777" s="1" t="s">
        <v>3961</v>
      </c>
      <c r="AX777" s="1" t="s">
        <v>47</v>
      </c>
      <c r="AY777" s="1" t="s">
        <v>50</v>
      </c>
      <c r="AZ777" s="1" t="s">
        <v>4308</v>
      </c>
      <c r="BA777" s="1" t="s">
        <v>4309</v>
      </c>
      <c r="BB777" s="1" t="s">
        <v>4309</v>
      </c>
      <c r="BC777" s="1" t="s">
        <v>145</v>
      </c>
      <c r="BD777" s="1" t="s">
        <v>47</v>
      </c>
      <c r="BE777" s="1" t="s">
        <v>146</v>
      </c>
      <c r="BF777" s="1" t="s">
        <v>52</v>
      </c>
      <c r="BG777" s="1" t="s">
        <v>53</v>
      </c>
      <c r="BH777" s="1" t="s">
        <v>47</v>
      </c>
      <c r="BI777" s="1" t="s">
        <v>159</v>
      </c>
    </row>
    <row r="778" spans="2:61" x14ac:dyDescent="0.25">
      <c r="B778" s="16">
        <f t="shared" si="208"/>
        <v>774</v>
      </c>
      <c r="C778" s="16" t="str">
        <f t="shared" si="209"/>
        <v>CDG</v>
      </c>
      <c r="D778" s="16" t="str">
        <f t="shared" si="210"/>
        <v>2025-08-30</v>
      </c>
      <c r="E778" s="16" t="str">
        <f t="shared" si="211"/>
        <v>18042707711</v>
      </c>
      <c r="F778" s="16" t="str">
        <f t="shared" si="212"/>
        <v>PFR027987368</v>
      </c>
      <c r="G778" s="16" t="str">
        <f t="shared" si="213"/>
        <v>전선우</v>
      </c>
      <c r="H778" s="16" t="str">
        <f t="shared" si="214"/>
        <v>목록(Manifest)</v>
      </c>
      <c r="I778" s="16">
        <f t="shared" si="215"/>
        <v>87.43</v>
      </c>
      <c r="J778" s="16">
        <f t="shared" si="216"/>
        <v>1</v>
      </c>
      <c r="K778" s="43">
        <f t="shared" si="217"/>
        <v>1</v>
      </c>
      <c r="L778" s="43">
        <f t="shared" si="218"/>
        <v>0.5</v>
      </c>
      <c r="M778" s="43">
        <f t="shared" si="219"/>
        <v>1</v>
      </c>
      <c r="N778" s="43">
        <f t="shared" si="220"/>
        <v>1</v>
      </c>
      <c r="O778" s="23" t="str">
        <f t="shared" si="221"/>
        <v>PFR027987368</v>
      </c>
      <c r="P778" s="51">
        <f>VLOOKUP(C778,MAPPING!$B$24:$G$27,2,0)+(N778-0.5)/0.5*VLOOKUP(C778,MAPPING!$B$24:$G$27,4,0)</f>
        <v>0</v>
      </c>
      <c r="Q778" s="72">
        <f>VLOOKUP(C778,MAPPING!$B$24:$G$27,6,0)</f>
        <v>3350</v>
      </c>
      <c r="R778" s="105">
        <f>Q778*VLOOKUP(C778,MAPPING!$B$24:$H$27,7,0)</f>
        <v>3350</v>
      </c>
      <c r="S778" s="29">
        <f>VLOOKUP(H778,MAPPING!$B$3:$D$12,3,0)</f>
        <v>0</v>
      </c>
      <c r="T778" s="67">
        <f t="shared" si="207"/>
        <v>0</v>
      </c>
      <c r="U778" s="75">
        <v>0</v>
      </c>
      <c r="V778" s="29">
        <f>(J778*VLOOKUP(M778/J778,MAPPING!$B$15:$C$22,2,10))</f>
        <v>0</v>
      </c>
      <c r="W778" s="100">
        <v>0</v>
      </c>
      <c r="X778" s="68">
        <f>IFERROR(IF($M778&lt;6.000001,0,VLOOKUP($M778,할증료!$B:$C,2,1)),0)</f>
        <v>0</v>
      </c>
      <c r="Y778" s="67">
        <v>0</v>
      </c>
      <c r="Z778" s="29">
        <f t="shared" si="222"/>
        <v>3350</v>
      </c>
      <c r="AB778" s="1" t="s">
        <v>4283</v>
      </c>
      <c r="AC778" s="1" t="s">
        <v>142</v>
      </c>
      <c r="AD778" s="1" t="s">
        <v>4284</v>
      </c>
      <c r="AE778" s="1" t="s">
        <v>4310</v>
      </c>
      <c r="AF778" s="1" t="s">
        <v>4311</v>
      </c>
      <c r="AG778" s="1" t="s">
        <v>4312</v>
      </c>
      <c r="AH778" s="1">
        <v>5572</v>
      </c>
      <c r="AI778" s="1" t="s">
        <v>47</v>
      </c>
      <c r="AJ778" s="20">
        <v>1</v>
      </c>
      <c r="AK778" s="21">
        <v>1</v>
      </c>
      <c r="AL778" s="21">
        <v>0.5</v>
      </c>
      <c r="AM778" s="21">
        <v>1</v>
      </c>
      <c r="AN778" s="1" t="s">
        <v>48</v>
      </c>
      <c r="AO778" s="21">
        <v>87.43</v>
      </c>
      <c r="AP778" s="1" t="s">
        <v>47</v>
      </c>
      <c r="AQ778" s="1" t="s">
        <v>47</v>
      </c>
      <c r="AR778" s="1" t="s">
        <v>47</v>
      </c>
      <c r="AS778" s="1" t="s">
        <v>47</v>
      </c>
      <c r="AT778" s="1" t="s">
        <v>47</v>
      </c>
      <c r="AU778" s="1" t="s">
        <v>143</v>
      </c>
      <c r="AV778" s="1" t="s">
        <v>144</v>
      </c>
      <c r="AW778" s="1" t="s">
        <v>3961</v>
      </c>
      <c r="AX778" s="1" t="s">
        <v>47</v>
      </c>
      <c r="AY778" s="1" t="s">
        <v>50</v>
      </c>
      <c r="AZ778" s="1" t="s">
        <v>4313</v>
      </c>
      <c r="BA778" s="1" t="s">
        <v>4314</v>
      </c>
      <c r="BB778" s="1" t="s">
        <v>4314</v>
      </c>
      <c r="BC778" s="1" t="s">
        <v>145</v>
      </c>
      <c r="BD778" s="1" t="s">
        <v>47</v>
      </c>
      <c r="BE778" s="1" t="s">
        <v>146</v>
      </c>
      <c r="BF778" s="1" t="s">
        <v>52</v>
      </c>
      <c r="BG778" s="1" t="s">
        <v>53</v>
      </c>
      <c r="BH778" s="1" t="s">
        <v>47</v>
      </c>
      <c r="BI778" s="1" t="s">
        <v>159</v>
      </c>
    </row>
    <row r="779" spans="2:61" x14ac:dyDescent="0.25">
      <c r="B779" s="16">
        <f t="shared" si="208"/>
        <v>775</v>
      </c>
      <c r="C779" s="16" t="str">
        <f t="shared" si="209"/>
        <v>CDG</v>
      </c>
      <c r="D779" s="16" t="str">
        <f t="shared" si="210"/>
        <v>2025-08-30</v>
      </c>
      <c r="E779" s="16" t="str">
        <f t="shared" si="211"/>
        <v>18042707711</v>
      </c>
      <c r="F779" s="16" t="str">
        <f t="shared" si="212"/>
        <v>PFR027987367</v>
      </c>
      <c r="G779" s="16" t="str">
        <f t="shared" si="213"/>
        <v>서지혜</v>
      </c>
      <c r="H779" s="16" t="str">
        <f t="shared" si="214"/>
        <v>목록(Manifest)</v>
      </c>
      <c r="I779" s="16">
        <f t="shared" si="215"/>
        <v>87.43</v>
      </c>
      <c r="J779" s="16">
        <f t="shared" si="216"/>
        <v>1</v>
      </c>
      <c r="K779" s="43">
        <f t="shared" si="217"/>
        <v>1</v>
      </c>
      <c r="L779" s="43">
        <f t="shared" si="218"/>
        <v>0.5</v>
      </c>
      <c r="M779" s="43">
        <f t="shared" si="219"/>
        <v>1</v>
      </c>
      <c r="N779" s="43">
        <f t="shared" si="220"/>
        <v>1</v>
      </c>
      <c r="O779" s="23" t="str">
        <f t="shared" si="221"/>
        <v>PFR027987367</v>
      </c>
      <c r="P779" s="51">
        <f>VLOOKUP(C779,MAPPING!$B$24:$G$27,2,0)+(N779-0.5)/0.5*VLOOKUP(C779,MAPPING!$B$24:$G$27,4,0)</f>
        <v>0</v>
      </c>
      <c r="Q779" s="72">
        <f>VLOOKUP(C779,MAPPING!$B$24:$G$27,6,0)</f>
        <v>3350</v>
      </c>
      <c r="R779" s="105">
        <f>Q779*VLOOKUP(C779,MAPPING!$B$24:$H$27,7,0)</f>
        <v>3350</v>
      </c>
      <c r="S779" s="29">
        <f>VLOOKUP(H779,MAPPING!$B$3:$D$12,3,0)</f>
        <v>0</v>
      </c>
      <c r="T779" s="67">
        <f t="shared" si="207"/>
        <v>0</v>
      </c>
      <c r="U779" s="75">
        <v>0</v>
      </c>
      <c r="V779" s="29">
        <f>(J779*VLOOKUP(M779/J779,MAPPING!$B$15:$C$22,2,10))</f>
        <v>0</v>
      </c>
      <c r="W779" s="100">
        <v>0</v>
      </c>
      <c r="X779" s="68">
        <f>IFERROR(IF($M779&lt;6.000001,0,VLOOKUP($M779,할증료!$B:$C,2,1)),0)</f>
        <v>0</v>
      </c>
      <c r="Y779" s="67">
        <v>0</v>
      </c>
      <c r="Z779" s="29">
        <f t="shared" si="222"/>
        <v>3350</v>
      </c>
      <c r="AB779" s="1" t="s">
        <v>4283</v>
      </c>
      <c r="AC779" s="1" t="s">
        <v>142</v>
      </c>
      <c r="AD779" s="1" t="s">
        <v>4284</v>
      </c>
      <c r="AE779" s="1" t="s">
        <v>4315</v>
      </c>
      <c r="AF779" s="1" t="s">
        <v>4316</v>
      </c>
      <c r="AG779" s="1" t="s">
        <v>4317</v>
      </c>
      <c r="AH779" s="1">
        <v>3420</v>
      </c>
      <c r="AI779" s="1" t="s">
        <v>47</v>
      </c>
      <c r="AJ779" s="20">
        <v>1</v>
      </c>
      <c r="AK779" s="21">
        <v>1</v>
      </c>
      <c r="AL779" s="21">
        <v>0.5</v>
      </c>
      <c r="AM779" s="21">
        <v>1</v>
      </c>
      <c r="AN779" s="1" t="s">
        <v>48</v>
      </c>
      <c r="AO779" s="21">
        <v>87.43</v>
      </c>
      <c r="AP779" s="1" t="s">
        <v>47</v>
      </c>
      <c r="AQ779" s="1" t="s">
        <v>47</v>
      </c>
      <c r="AR779" s="1" t="s">
        <v>47</v>
      </c>
      <c r="AS779" s="1" t="s">
        <v>47</v>
      </c>
      <c r="AT779" s="1" t="s">
        <v>47</v>
      </c>
      <c r="AU779" s="1" t="s">
        <v>143</v>
      </c>
      <c r="AV779" s="1" t="s">
        <v>144</v>
      </c>
      <c r="AW779" s="1" t="s">
        <v>3961</v>
      </c>
      <c r="AX779" s="1" t="s">
        <v>47</v>
      </c>
      <c r="AY779" s="1" t="s">
        <v>50</v>
      </c>
      <c r="AZ779" s="1" t="s">
        <v>4318</v>
      </c>
      <c r="BA779" s="1" t="s">
        <v>4319</v>
      </c>
      <c r="BB779" s="1" t="s">
        <v>4319</v>
      </c>
      <c r="BC779" s="1" t="s">
        <v>145</v>
      </c>
      <c r="BD779" s="1" t="s">
        <v>47</v>
      </c>
      <c r="BE779" s="1" t="s">
        <v>146</v>
      </c>
      <c r="BF779" s="1" t="s">
        <v>52</v>
      </c>
      <c r="BG779" s="1" t="s">
        <v>53</v>
      </c>
      <c r="BH779" s="1" t="s">
        <v>47</v>
      </c>
      <c r="BI779" s="1" t="s">
        <v>159</v>
      </c>
    </row>
    <row r="780" spans="2:61" x14ac:dyDescent="0.25">
      <c r="B780" s="16">
        <f t="shared" si="208"/>
        <v>776</v>
      </c>
      <c r="C780" s="16" t="str">
        <f t="shared" si="209"/>
        <v>CDG</v>
      </c>
      <c r="D780" s="16" t="str">
        <f t="shared" si="210"/>
        <v>2025-08-30</v>
      </c>
      <c r="E780" s="16" t="str">
        <f t="shared" si="211"/>
        <v>18042707711</v>
      </c>
      <c r="F780" s="16" t="str">
        <f t="shared" si="212"/>
        <v>PFR027987366</v>
      </c>
      <c r="G780" s="16" t="str">
        <f t="shared" si="213"/>
        <v>박서진</v>
      </c>
      <c r="H780" s="16" t="str">
        <f t="shared" si="214"/>
        <v>목록(Manifest)</v>
      </c>
      <c r="I780" s="16">
        <f t="shared" si="215"/>
        <v>87.43</v>
      </c>
      <c r="J780" s="16">
        <f t="shared" si="216"/>
        <v>1</v>
      </c>
      <c r="K780" s="43">
        <f t="shared" si="217"/>
        <v>1</v>
      </c>
      <c r="L780" s="43">
        <f t="shared" si="218"/>
        <v>0.5</v>
      </c>
      <c r="M780" s="43">
        <f t="shared" si="219"/>
        <v>1</v>
      </c>
      <c r="N780" s="43">
        <f t="shared" si="220"/>
        <v>1</v>
      </c>
      <c r="O780" s="23" t="str">
        <f t="shared" si="221"/>
        <v>PFR027987366</v>
      </c>
      <c r="P780" s="51">
        <f>VLOOKUP(C780,MAPPING!$B$24:$G$27,2,0)+(N780-0.5)/0.5*VLOOKUP(C780,MAPPING!$B$24:$G$27,4,0)</f>
        <v>0</v>
      </c>
      <c r="Q780" s="72">
        <f>VLOOKUP(C780,MAPPING!$B$24:$G$27,6,0)</f>
        <v>3350</v>
      </c>
      <c r="R780" s="105">
        <f>Q780*VLOOKUP(C780,MAPPING!$B$24:$H$27,7,0)</f>
        <v>3350</v>
      </c>
      <c r="S780" s="29">
        <f>VLOOKUP(H780,MAPPING!$B$3:$D$12,3,0)</f>
        <v>0</v>
      </c>
      <c r="T780" s="67">
        <f t="shared" si="207"/>
        <v>0</v>
      </c>
      <c r="U780" s="75">
        <v>0</v>
      </c>
      <c r="V780" s="29">
        <f>(J780*VLOOKUP(M780/J780,MAPPING!$B$15:$C$22,2,10))</f>
        <v>0</v>
      </c>
      <c r="W780" s="100">
        <v>0</v>
      </c>
      <c r="X780" s="68">
        <f>IFERROR(IF($M780&lt;6.000001,0,VLOOKUP($M780,할증료!$B:$C,2,1)),0)</f>
        <v>0</v>
      </c>
      <c r="Y780" s="67">
        <v>0</v>
      </c>
      <c r="Z780" s="29">
        <f t="shared" si="222"/>
        <v>3350</v>
      </c>
      <c r="AB780" s="1" t="s">
        <v>4283</v>
      </c>
      <c r="AC780" s="1" t="s">
        <v>142</v>
      </c>
      <c r="AD780" s="1" t="s">
        <v>4284</v>
      </c>
      <c r="AE780" s="1" t="s">
        <v>4320</v>
      </c>
      <c r="AF780" s="1" t="s">
        <v>3907</v>
      </c>
      <c r="AG780" s="1" t="s">
        <v>4321</v>
      </c>
      <c r="AH780" s="1">
        <v>50862</v>
      </c>
      <c r="AI780" s="1" t="s">
        <v>47</v>
      </c>
      <c r="AJ780" s="20">
        <v>1</v>
      </c>
      <c r="AK780" s="21">
        <v>1</v>
      </c>
      <c r="AL780" s="21">
        <v>0.5</v>
      </c>
      <c r="AM780" s="21">
        <v>1</v>
      </c>
      <c r="AN780" s="1" t="s">
        <v>48</v>
      </c>
      <c r="AO780" s="21">
        <v>87.43</v>
      </c>
      <c r="AP780" s="1" t="s">
        <v>47</v>
      </c>
      <c r="AQ780" s="1" t="s">
        <v>47</v>
      </c>
      <c r="AR780" s="1" t="s">
        <v>47</v>
      </c>
      <c r="AS780" s="1" t="s">
        <v>47</v>
      </c>
      <c r="AT780" s="1" t="s">
        <v>47</v>
      </c>
      <c r="AU780" s="1" t="s">
        <v>143</v>
      </c>
      <c r="AV780" s="1" t="s">
        <v>144</v>
      </c>
      <c r="AW780" s="1" t="s">
        <v>3961</v>
      </c>
      <c r="AX780" s="1" t="s">
        <v>47</v>
      </c>
      <c r="AY780" s="1" t="s">
        <v>50</v>
      </c>
      <c r="AZ780" s="1" t="s">
        <v>4322</v>
      </c>
      <c r="BA780" s="1" t="s">
        <v>4323</v>
      </c>
      <c r="BB780" s="1" t="s">
        <v>4323</v>
      </c>
      <c r="BC780" s="1" t="s">
        <v>145</v>
      </c>
      <c r="BD780" s="1" t="s">
        <v>47</v>
      </c>
      <c r="BE780" s="1" t="s">
        <v>146</v>
      </c>
      <c r="BF780" s="1" t="s">
        <v>52</v>
      </c>
      <c r="BG780" s="1" t="s">
        <v>53</v>
      </c>
      <c r="BH780" s="1" t="s">
        <v>47</v>
      </c>
      <c r="BI780" s="1" t="s">
        <v>159</v>
      </c>
    </row>
    <row r="781" spans="2:61" x14ac:dyDescent="0.25">
      <c r="B781" s="16">
        <f t="shared" si="208"/>
        <v>777</v>
      </c>
      <c r="C781" s="16" t="str">
        <f t="shared" si="209"/>
        <v>CDG</v>
      </c>
      <c r="D781" s="16" t="str">
        <f t="shared" si="210"/>
        <v>2025-08-30</v>
      </c>
      <c r="E781" s="16" t="str">
        <f t="shared" si="211"/>
        <v>18042707711</v>
      </c>
      <c r="F781" s="16" t="str">
        <f t="shared" si="212"/>
        <v>PFR027987365</v>
      </c>
      <c r="G781" s="16" t="str">
        <f t="shared" si="213"/>
        <v>이정은</v>
      </c>
      <c r="H781" s="16" t="str">
        <f t="shared" si="214"/>
        <v>목록(Manifest)</v>
      </c>
      <c r="I781" s="16">
        <f t="shared" si="215"/>
        <v>87.43</v>
      </c>
      <c r="J781" s="16">
        <f t="shared" si="216"/>
        <v>1</v>
      </c>
      <c r="K781" s="43">
        <f t="shared" si="217"/>
        <v>1</v>
      </c>
      <c r="L781" s="43">
        <f t="shared" si="218"/>
        <v>0.5</v>
      </c>
      <c r="M781" s="43">
        <f t="shared" si="219"/>
        <v>1</v>
      </c>
      <c r="N781" s="43">
        <f t="shared" si="220"/>
        <v>1</v>
      </c>
      <c r="O781" s="23" t="str">
        <f t="shared" si="221"/>
        <v>PFR027987365</v>
      </c>
      <c r="P781" s="51">
        <f>VLOOKUP(C781,MAPPING!$B$24:$G$27,2,0)+(N781-0.5)/0.5*VLOOKUP(C781,MAPPING!$B$24:$G$27,4,0)</f>
        <v>0</v>
      </c>
      <c r="Q781" s="72">
        <f>VLOOKUP(C781,MAPPING!$B$24:$G$27,6,0)</f>
        <v>3350</v>
      </c>
      <c r="R781" s="105">
        <f>Q781*VLOOKUP(C781,MAPPING!$B$24:$H$27,7,0)</f>
        <v>3350</v>
      </c>
      <c r="S781" s="29">
        <f>VLOOKUP(H781,MAPPING!$B$3:$D$12,3,0)</f>
        <v>0</v>
      </c>
      <c r="T781" s="67">
        <f t="shared" si="207"/>
        <v>0</v>
      </c>
      <c r="U781" s="75">
        <v>0</v>
      </c>
      <c r="V781" s="29">
        <f>(J781*VLOOKUP(M781/J781,MAPPING!$B$15:$C$22,2,10))</f>
        <v>0</v>
      </c>
      <c r="W781" s="100">
        <v>0</v>
      </c>
      <c r="X781" s="68">
        <f>IFERROR(IF($M781&lt;6.000001,0,VLOOKUP($M781,할증료!$B:$C,2,1)),0)</f>
        <v>0</v>
      </c>
      <c r="Y781" s="67">
        <v>0</v>
      </c>
      <c r="Z781" s="29">
        <f t="shared" si="222"/>
        <v>3350</v>
      </c>
      <c r="AB781" s="1" t="s">
        <v>4283</v>
      </c>
      <c r="AC781" s="1" t="s">
        <v>142</v>
      </c>
      <c r="AD781" s="1" t="s">
        <v>4284</v>
      </c>
      <c r="AE781" s="1" t="s">
        <v>4324</v>
      </c>
      <c r="AF781" s="1" t="s">
        <v>497</v>
      </c>
      <c r="AG781" s="1" t="s">
        <v>4325</v>
      </c>
      <c r="AH781" s="1">
        <v>54917</v>
      </c>
      <c r="AI781" s="1" t="s">
        <v>47</v>
      </c>
      <c r="AJ781" s="20">
        <v>1</v>
      </c>
      <c r="AK781" s="21">
        <v>1</v>
      </c>
      <c r="AL781" s="21">
        <v>0.5</v>
      </c>
      <c r="AM781" s="21">
        <v>1</v>
      </c>
      <c r="AN781" s="1" t="s">
        <v>48</v>
      </c>
      <c r="AO781" s="21">
        <v>87.43</v>
      </c>
      <c r="AP781" s="1" t="s">
        <v>47</v>
      </c>
      <c r="AQ781" s="1" t="s">
        <v>47</v>
      </c>
      <c r="AR781" s="1" t="s">
        <v>47</v>
      </c>
      <c r="AS781" s="1" t="s">
        <v>47</v>
      </c>
      <c r="AT781" s="1" t="s">
        <v>47</v>
      </c>
      <c r="AU781" s="1" t="s">
        <v>143</v>
      </c>
      <c r="AV781" s="1" t="s">
        <v>144</v>
      </c>
      <c r="AW781" s="1" t="s">
        <v>3961</v>
      </c>
      <c r="AX781" s="1" t="s">
        <v>47</v>
      </c>
      <c r="AY781" s="1" t="s">
        <v>50</v>
      </c>
      <c r="AZ781" s="1" t="s">
        <v>4326</v>
      </c>
      <c r="BA781" s="1" t="s">
        <v>4327</v>
      </c>
      <c r="BB781" s="1" t="s">
        <v>4327</v>
      </c>
      <c r="BC781" s="1" t="s">
        <v>145</v>
      </c>
      <c r="BD781" s="1" t="s">
        <v>47</v>
      </c>
      <c r="BE781" s="1" t="s">
        <v>146</v>
      </c>
      <c r="BF781" s="1" t="s">
        <v>52</v>
      </c>
      <c r="BG781" s="1" t="s">
        <v>53</v>
      </c>
      <c r="BH781" s="1" t="s">
        <v>47</v>
      </c>
      <c r="BI781" s="1" t="s">
        <v>159</v>
      </c>
    </row>
    <row r="782" spans="2:61" x14ac:dyDescent="0.25">
      <c r="B782" s="16">
        <f t="shared" si="208"/>
        <v>778</v>
      </c>
      <c r="C782" s="16" t="str">
        <f t="shared" si="209"/>
        <v>CDG</v>
      </c>
      <c r="D782" s="16" t="str">
        <f t="shared" si="210"/>
        <v>2025-08-30</v>
      </c>
      <c r="E782" s="16" t="str">
        <f t="shared" si="211"/>
        <v>18042707711</v>
      </c>
      <c r="F782" s="16" t="str">
        <f t="shared" si="212"/>
        <v>PFR027987364</v>
      </c>
      <c r="G782" s="16" t="str">
        <f t="shared" si="213"/>
        <v>김재은</v>
      </c>
      <c r="H782" s="16" t="str">
        <f t="shared" si="214"/>
        <v>목록(Manifest)</v>
      </c>
      <c r="I782" s="16">
        <f t="shared" si="215"/>
        <v>87.43</v>
      </c>
      <c r="J782" s="16">
        <f t="shared" si="216"/>
        <v>1</v>
      </c>
      <c r="K782" s="43">
        <f t="shared" si="217"/>
        <v>1</v>
      </c>
      <c r="L782" s="43">
        <f t="shared" si="218"/>
        <v>0.5</v>
      </c>
      <c r="M782" s="43">
        <f t="shared" si="219"/>
        <v>1</v>
      </c>
      <c r="N782" s="43">
        <f t="shared" si="220"/>
        <v>1</v>
      </c>
      <c r="O782" s="23" t="str">
        <f t="shared" si="221"/>
        <v>PFR027987364</v>
      </c>
      <c r="P782" s="51">
        <f>VLOOKUP(C782,MAPPING!$B$24:$G$27,2,0)+(N782-0.5)/0.5*VLOOKUP(C782,MAPPING!$B$24:$G$27,4,0)</f>
        <v>0</v>
      </c>
      <c r="Q782" s="72">
        <f>VLOOKUP(C782,MAPPING!$B$24:$G$27,6,0)</f>
        <v>3350</v>
      </c>
      <c r="R782" s="105">
        <f>Q782*VLOOKUP(C782,MAPPING!$B$24:$H$27,7,0)</f>
        <v>3350</v>
      </c>
      <c r="S782" s="29">
        <f>VLOOKUP(H782,MAPPING!$B$3:$D$12,3,0)</f>
        <v>0</v>
      </c>
      <c r="T782" s="67">
        <f t="shared" si="207"/>
        <v>0</v>
      </c>
      <c r="U782" s="75">
        <v>0</v>
      </c>
      <c r="V782" s="29">
        <f>(J782*VLOOKUP(M782/J782,MAPPING!$B$15:$C$22,2,10))</f>
        <v>0</v>
      </c>
      <c r="W782" s="100">
        <v>0</v>
      </c>
      <c r="X782" s="68">
        <f>IFERROR(IF($M782&lt;6.000001,0,VLOOKUP($M782,할증료!$B:$C,2,1)),0)</f>
        <v>0</v>
      </c>
      <c r="Y782" s="67">
        <v>0</v>
      </c>
      <c r="Z782" s="29">
        <f t="shared" si="222"/>
        <v>3350</v>
      </c>
      <c r="AB782" s="1" t="s">
        <v>4283</v>
      </c>
      <c r="AC782" s="1" t="s">
        <v>142</v>
      </c>
      <c r="AD782" s="1" t="s">
        <v>4284</v>
      </c>
      <c r="AE782" s="1" t="s">
        <v>4328</v>
      </c>
      <c r="AF782" s="1" t="s">
        <v>4329</v>
      </c>
      <c r="AG782" s="1" t="s">
        <v>4330</v>
      </c>
      <c r="AH782" s="1">
        <v>41426</v>
      </c>
      <c r="AI782" s="1" t="s">
        <v>47</v>
      </c>
      <c r="AJ782" s="20">
        <v>1</v>
      </c>
      <c r="AK782" s="21">
        <v>1</v>
      </c>
      <c r="AL782" s="21">
        <v>0.5</v>
      </c>
      <c r="AM782" s="21">
        <v>1</v>
      </c>
      <c r="AN782" s="1" t="s">
        <v>48</v>
      </c>
      <c r="AO782" s="21">
        <v>87.43</v>
      </c>
      <c r="AP782" s="1" t="s">
        <v>47</v>
      </c>
      <c r="AQ782" s="1" t="s">
        <v>47</v>
      </c>
      <c r="AR782" s="1" t="s">
        <v>47</v>
      </c>
      <c r="AS782" s="1" t="s">
        <v>47</v>
      </c>
      <c r="AT782" s="1" t="s">
        <v>47</v>
      </c>
      <c r="AU782" s="1" t="s">
        <v>143</v>
      </c>
      <c r="AV782" s="1" t="s">
        <v>144</v>
      </c>
      <c r="AW782" s="1" t="s">
        <v>3961</v>
      </c>
      <c r="AX782" s="1" t="s">
        <v>47</v>
      </c>
      <c r="AY782" s="1" t="s">
        <v>50</v>
      </c>
      <c r="AZ782" s="1" t="s">
        <v>4331</v>
      </c>
      <c r="BA782" s="1" t="s">
        <v>4332</v>
      </c>
      <c r="BB782" s="1" t="s">
        <v>4332</v>
      </c>
      <c r="BC782" s="1" t="s">
        <v>145</v>
      </c>
      <c r="BD782" s="1" t="s">
        <v>47</v>
      </c>
      <c r="BE782" s="1" t="s">
        <v>146</v>
      </c>
      <c r="BF782" s="1" t="s">
        <v>52</v>
      </c>
      <c r="BG782" s="1" t="s">
        <v>53</v>
      </c>
      <c r="BH782" s="1" t="s">
        <v>47</v>
      </c>
      <c r="BI782" s="1" t="s">
        <v>159</v>
      </c>
    </row>
    <row r="783" spans="2:61" x14ac:dyDescent="0.25">
      <c r="B783" s="16">
        <f t="shared" si="208"/>
        <v>779</v>
      </c>
      <c r="C783" s="16" t="str">
        <f t="shared" si="209"/>
        <v>CDG</v>
      </c>
      <c r="D783" s="16" t="str">
        <f t="shared" si="210"/>
        <v>2025-08-30</v>
      </c>
      <c r="E783" s="16" t="str">
        <f t="shared" si="211"/>
        <v>18042707711</v>
      </c>
      <c r="F783" s="16" t="str">
        <f t="shared" si="212"/>
        <v>PFR027987363</v>
      </c>
      <c r="G783" s="16" t="str">
        <f t="shared" si="213"/>
        <v>김명진</v>
      </c>
      <c r="H783" s="16" t="str">
        <f t="shared" si="214"/>
        <v>목록(Manifest)</v>
      </c>
      <c r="I783" s="16">
        <f t="shared" si="215"/>
        <v>87.43</v>
      </c>
      <c r="J783" s="16">
        <f t="shared" si="216"/>
        <v>1</v>
      </c>
      <c r="K783" s="43">
        <f t="shared" si="217"/>
        <v>1</v>
      </c>
      <c r="L783" s="43">
        <f t="shared" si="218"/>
        <v>0.5</v>
      </c>
      <c r="M783" s="43">
        <f t="shared" si="219"/>
        <v>1</v>
      </c>
      <c r="N783" s="43">
        <f t="shared" si="220"/>
        <v>1</v>
      </c>
      <c r="O783" s="23" t="str">
        <f t="shared" si="221"/>
        <v>PFR027987363</v>
      </c>
      <c r="P783" s="51">
        <f>VLOOKUP(C783,MAPPING!$B$24:$G$27,2,0)+(N783-0.5)/0.5*VLOOKUP(C783,MAPPING!$B$24:$G$27,4,0)</f>
        <v>0</v>
      </c>
      <c r="Q783" s="72">
        <f>VLOOKUP(C783,MAPPING!$B$24:$G$27,6,0)</f>
        <v>3350</v>
      </c>
      <c r="R783" s="105">
        <f>Q783*VLOOKUP(C783,MAPPING!$B$24:$H$27,7,0)</f>
        <v>3350</v>
      </c>
      <c r="S783" s="29">
        <f>VLOOKUP(H783,MAPPING!$B$3:$D$12,3,0)</f>
        <v>0</v>
      </c>
      <c r="T783" s="67">
        <f t="shared" si="207"/>
        <v>0</v>
      </c>
      <c r="U783" s="75">
        <v>0</v>
      </c>
      <c r="V783" s="29">
        <f>(J783*VLOOKUP(M783/J783,MAPPING!$B$15:$C$22,2,10))</f>
        <v>0</v>
      </c>
      <c r="W783" s="100">
        <v>0</v>
      </c>
      <c r="X783" s="68">
        <f>IFERROR(IF($M783&lt;6.000001,0,VLOOKUP($M783,할증료!$B:$C,2,1)),0)</f>
        <v>0</v>
      </c>
      <c r="Y783" s="67">
        <v>0</v>
      </c>
      <c r="Z783" s="29">
        <f t="shared" si="222"/>
        <v>3350</v>
      </c>
      <c r="AB783" s="1" t="s">
        <v>4283</v>
      </c>
      <c r="AC783" s="1" t="s">
        <v>142</v>
      </c>
      <c r="AD783" s="1" t="s">
        <v>4284</v>
      </c>
      <c r="AE783" s="1" t="s">
        <v>4333</v>
      </c>
      <c r="AF783" s="1" t="s">
        <v>4334</v>
      </c>
      <c r="AG783" s="1" t="s">
        <v>4335</v>
      </c>
      <c r="AH783" s="1">
        <v>7548</v>
      </c>
      <c r="AI783" s="1" t="s">
        <v>47</v>
      </c>
      <c r="AJ783" s="20">
        <v>1</v>
      </c>
      <c r="AK783" s="21">
        <v>1</v>
      </c>
      <c r="AL783" s="21">
        <v>0.5</v>
      </c>
      <c r="AM783" s="21">
        <v>1</v>
      </c>
      <c r="AN783" s="1" t="s">
        <v>48</v>
      </c>
      <c r="AO783" s="21">
        <v>87.43</v>
      </c>
      <c r="AP783" s="1" t="s">
        <v>47</v>
      </c>
      <c r="AQ783" s="1" t="s">
        <v>47</v>
      </c>
      <c r="AR783" s="1" t="s">
        <v>47</v>
      </c>
      <c r="AS783" s="1" t="s">
        <v>47</v>
      </c>
      <c r="AT783" s="1" t="s">
        <v>47</v>
      </c>
      <c r="AU783" s="1" t="s">
        <v>143</v>
      </c>
      <c r="AV783" s="1" t="s">
        <v>144</v>
      </c>
      <c r="AW783" s="1" t="s">
        <v>3961</v>
      </c>
      <c r="AX783" s="1" t="s">
        <v>47</v>
      </c>
      <c r="AY783" s="1" t="s">
        <v>50</v>
      </c>
      <c r="AZ783" s="1" t="s">
        <v>4336</v>
      </c>
      <c r="BA783" s="1" t="s">
        <v>4337</v>
      </c>
      <c r="BB783" s="1" t="s">
        <v>4337</v>
      </c>
      <c r="BC783" s="1" t="s">
        <v>145</v>
      </c>
      <c r="BD783" s="1" t="s">
        <v>47</v>
      </c>
      <c r="BE783" s="1" t="s">
        <v>146</v>
      </c>
      <c r="BF783" s="1" t="s">
        <v>52</v>
      </c>
      <c r="BG783" s="1" t="s">
        <v>53</v>
      </c>
      <c r="BH783" s="1" t="s">
        <v>47</v>
      </c>
      <c r="BI783" s="1" t="s">
        <v>159</v>
      </c>
    </row>
    <row r="784" spans="2:61" x14ac:dyDescent="0.25">
      <c r="B784" s="16">
        <f t="shared" si="208"/>
        <v>780</v>
      </c>
      <c r="C784" s="16" t="str">
        <f t="shared" si="209"/>
        <v>CDG</v>
      </c>
      <c r="D784" s="16" t="str">
        <f t="shared" si="210"/>
        <v>2025-08-30</v>
      </c>
      <c r="E784" s="16" t="str">
        <f t="shared" si="211"/>
        <v>18042707711</v>
      </c>
      <c r="F784" s="16" t="str">
        <f t="shared" si="212"/>
        <v>PFR027987362</v>
      </c>
      <c r="G784" s="16" t="str">
        <f t="shared" si="213"/>
        <v>방시윤</v>
      </c>
      <c r="H784" s="16" t="str">
        <f t="shared" si="214"/>
        <v>목록(Manifest)</v>
      </c>
      <c r="I784" s="16">
        <f t="shared" si="215"/>
        <v>87.43</v>
      </c>
      <c r="J784" s="16">
        <f t="shared" si="216"/>
        <v>1</v>
      </c>
      <c r="K784" s="43">
        <f t="shared" si="217"/>
        <v>1</v>
      </c>
      <c r="L784" s="43">
        <f t="shared" si="218"/>
        <v>0.5</v>
      </c>
      <c r="M784" s="43">
        <f t="shared" si="219"/>
        <v>1</v>
      </c>
      <c r="N784" s="43">
        <f t="shared" si="220"/>
        <v>1</v>
      </c>
      <c r="O784" s="23" t="str">
        <f t="shared" si="221"/>
        <v>PFR027987362</v>
      </c>
      <c r="P784" s="51">
        <f>VLOOKUP(C784,MAPPING!$B$24:$G$27,2,0)+(N784-0.5)/0.5*VLOOKUP(C784,MAPPING!$B$24:$G$27,4,0)</f>
        <v>0</v>
      </c>
      <c r="Q784" s="72">
        <f>VLOOKUP(C784,MAPPING!$B$24:$G$27,6,0)</f>
        <v>3350</v>
      </c>
      <c r="R784" s="105">
        <f>Q784*VLOOKUP(C784,MAPPING!$B$24:$H$27,7,0)</f>
        <v>3350</v>
      </c>
      <c r="S784" s="29">
        <f>VLOOKUP(H784,MAPPING!$B$3:$D$12,3,0)</f>
        <v>0</v>
      </c>
      <c r="T784" s="67">
        <f t="shared" si="207"/>
        <v>0</v>
      </c>
      <c r="U784" s="75">
        <v>0</v>
      </c>
      <c r="V784" s="29">
        <f>(J784*VLOOKUP(M784/J784,MAPPING!$B$15:$C$22,2,10))</f>
        <v>0</v>
      </c>
      <c r="W784" s="100">
        <v>0</v>
      </c>
      <c r="X784" s="68">
        <f>IFERROR(IF($M784&lt;6.000001,0,VLOOKUP($M784,할증료!$B:$C,2,1)),0)</f>
        <v>0</v>
      </c>
      <c r="Y784" s="67">
        <v>0</v>
      </c>
      <c r="Z784" s="29">
        <f t="shared" si="222"/>
        <v>3350</v>
      </c>
      <c r="AB784" s="1" t="s">
        <v>4283</v>
      </c>
      <c r="AC784" s="1" t="s">
        <v>142</v>
      </c>
      <c r="AD784" s="1" t="s">
        <v>4284</v>
      </c>
      <c r="AE784" s="1" t="s">
        <v>4338</v>
      </c>
      <c r="AF784" s="1" t="s">
        <v>4339</v>
      </c>
      <c r="AG784" s="1" t="s">
        <v>4340</v>
      </c>
      <c r="AH784" s="1">
        <v>10496</v>
      </c>
      <c r="AI784" s="1" t="s">
        <v>47</v>
      </c>
      <c r="AJ784" s="20">
        <v>1</v>
      </c>
      <c r="AK784" s="21">
        <v>1</v>
      </c>
      <c r="AL784" s="21">
        <v>0.5</v>
      </c>
      <c r="AM784" s="21">
        <v>1</v>
      </c>
      <c r="AN784" s="1" t="s">
        <v>48</v>
      </c>
      <c r="AO784" s="21">
        <v>87.43</v>
      </c>
      <c r="AP784" s="1" t="s">
        <v>47</v>
      </c>
      <c r="AQ784" s="1" t="s">
        <v>47</v>
      </c>
      <c r="AR784" s="1" t="s">
        <v>47</v>
      </c>
      <c r="AS784" s="1" t="s">
        <v>47</v>
      </c>
      <c r="AT784" s="1" t="s">
        <v>47</v>
      </c>
      <c r="AU784" s="1" t="s">
        <v>143</v>
      </c>
      <c r="AV784" s="1" t="s">
        <v>144</v>
      </c>
      <c r="AW784" s="1" t="s">
        <v>3961</v>
      </c>
      <c r="AX784" s="1" t="s">
        <v>47</v>
      </c>
      <c r="AY784" s="1" t="s">
        <v>50</v>
      </c>
      <c r="AZ784" s="1" t="s">
        <v>4341</v>
      </c>
      <c r="BA784" s="1" t="s">
        <v>4342</v>
      </c>
      <c r="BB784" s="1" t="s">
        <v>4342</v>
      </c>
      <c r="BC784" s="1" t="s">
        <v>145</v>
      </c>
      <c r="BD784" s="1" t="s">
        <v>47</v>
      </c>
      <c r="BE784" s="1" t="s">
        <v>146</v>
      </c>
      <c r="BF784" s="1" t="s">
        <v>52</v>
      </c>
      <c r="BG784" s="1" t="s">
        <v>53</v>
      </c>
      <c r="BH784" s="1" t="s">
        <v>47</v>
      </c>
      <c r="BI784" s="1" t="s">
        <v>159</v>
      </c>
    </row>
    <row r="785" spans="2:61" x14ac:dyDescent="0.25">
      <c r="B785" s="16">
        <f t="shared" si="208"/>
        <v>781</v>
      </c>
      <c r="C785" s="16" t="str">
        <f t="shared" si="209"/>
        <v>CDG</v>
      </c>
      <c r="D785" s="16" t="str">
        <f t="shared" si="210"/>
        <v>2025-08-30</v>
      </c>
      <c r="E785" s="16" t="str">
        <f t="shared" si="211"/>
        <v>18042707711</v>
      </c>
      <c r="F785" s="16" t="str">
        <f t="shared" si="212"/>
        <v>PFR027987361</v>
      </c>
      <c r="G785" s="16" t="str">
        <f t="shared" si="213"/>
        <v>문영숙</v>
      </c>
      <c r="H785" s="16" t="str">
        <f t="shared" si="214"/>
        <v>목록(Manifest)</v>
      </c>
      <c r="I785" s="16">
        <f t="shared" si="215"/>
        <v>87.43</v>
      </c>
      <c r="J785" s="16">
        <f t="shared" si="216"/>
        <v>1</v>
      </c>
      <c r="K785" s="43">
        <f t="shared" si="217"/>
        <v>1</v>
      </c>
      <c r="L785" s="43">
        <f t="shared" si="218"/>
        <v>0.5</v>
      </c>
      <c r="M785" s="43">
        <f t="shared" si="219"/>
        <v>1</v>
      </c>
      <c r="N785" s="43">
        <f t="shared" si="220"/>
        <v>1</v>
      </c>
      <c r="O785" s="23" t="str">
        <f t="shared" si="221"/>
        <v>PFR027987361</v>
      </c>
      <c r="P785" s="51">
        <f>VLOOKUP(C785,MAPPING!$B$24:$G$27,2,0)+(N785-0.5)/0.5*VLOOKUP(C785,MAPPING!$B$24:$G$27,4,0)</f>
        <v>0</v>
      </c>
      <c r="Q785" s="72">
        <f>VLOOKUP(C785,MAPPING!$B$24:$G$27,6,0)</f>
        <v>3350</v>
      </c>
      <c r="R785" s="105">
        <f>Q785*VLOOKUP(C785,MAPPING!$B$24:$H$27,7,0)</f>
        <v>3350</v>
      </c>
      <c r="S785" s="29">
        <f>VLOOKUP(H785,MAPPING!$B$3:$D$12,3,0)</f>
        <v>0</v>
      </c>
      <c r="T785" s="67">
        <f t="shared" si="207"/>
        <v>0</v>
      </c>
      <c r="U785" s="75">
        <v>0</v>
      </c>
      <c r="V785" s="29">
        <f>(J785*VLOOKUP(M785/J785,MAPPING!$B$15:$C$22,2,10))</f>
        <v>0</v>
      </c>
      <c r="W785" s="100">
        <v>0</v>
      </c>
      <c r="X785" s="68">
        <f>IFERROR(IF($M785&lt;6.000001,0,VLOOKUP($M785,할증료!$B:$C,2,1)),0)</f>
        <v>0</v>
      </c>
      <c r="Y785" s="67">
        <v>0</v>
      </c>
      <c r="Z785" s="29">
        <f t="shared" si="222"/>
        <v>3350</v>
      </c>
      <c r="AB785" s="1" t="s">
        <v>4283</v>
      </c>
      <c r="AC785" s="1" t="s">
        <v>142</v>
      </c>
      <c r="AD785" s="1" t="s">
        <v>4284</v>
      </c>
      <c r="AE785" s="1" t="s">
        <v>4343</v>
      </c>
      <c r="AF785" s="1" t="s">
        <v>4344</v>
      </c>
      <c r="AG785" s="1" t="s">
        <v>4345</v>
      </c>
      <c r="AH785" s="1">
        <v>10394</v>
      </c>
      <c r="AI785" s="1" t="s">
        <v>47</v>
      </c>
      <c r="AJ785" s="20">
        <v>1</v>
      </c>
      <c r="AK785" s="21">
        <v>1</v>
      </c>
      <c r="AL785" s="21">
        <v>0.5</v>
      </c>
      <c r="AM785" s="21">
        <v>1</v>
      </c>
      <c r="AN785" s="1" t="s">
        <v>48</v>
      </c>
      <c r="AO785" s="21">
        <v>87.43</v>
      </c>
      <c r="AP785" s="1" t="s">
        <v>47</v>
      </c>
      <c r="AQ785" s="1" t="s">
        <v>47</v>
      </c>
      <c r="AR785" s="1" t="s">
        <v>47</v>
      </c>
      <c r="AS785" s="1" t="s">
        <v>47</v>
      </c>
      <c r="AT785" s="1" t="s">
        <v>47</v>
      </c>
      <c r="AU785" s="1" t="s">
        <v>143</v>
      </c>
      <c r="AV785" s="1" t="s">
        <v>144</v>
      </c>
      <c r="AW785" s="1" t="s">
        <v>3961</v>
      </c>
      <c r="AX785" s="1" t="s">
        <v>47</v>
      </c>
      <c r="AY785" s="1" t="s">
        <v>50</v>
      </c>
      <c r="AZ785" s="1" t="s">
        <v>4346</v>
      </c>
      <c r="BA785" s="1" t="s">
        <v>4347</v>
      </c>
      <c r="BB785" s="1" t="s">
        <v>4347</v>
      </c>
      <c r="BC785" s="1" t="s">
        <v>145</v>
      </c>
      <c r="BD785" s="1" t="s">
        <v>47</v>
      </c>
      <c r="BE785" s="1" t="s">
        <v>146</v>
      </c>
      <c r="BF785" s="1" t="s">
        <v>52</v>
      </c>
      <c r="BG785" s="1" t="s">
        <v>53</v>
      </c>
      <c r="BH785" s="1" t="s">
        <v>47</v>
      </c>
      <c r="BI785" s="1" t="s">
        <v>159</v>
      </c>
    </row>
    <row r="786" spans="2:61" x14ac:dyDescent="0.25">
      <c r="B786" s="16">
        <f t="shared" si="208"/>
        <v>782</v>
      </c>
      <c r="C786" s="16" t="str">
        <f t="shared" si="209"/>
        <v>CDG</v>
      </c>
      <c r="D786" s="16" t="str">
        <f t="shared" si="210"/>
        <v>2025-08-30</v>
      </c>
      <c r="E786" s="16" t="str">
        <f t="shared" si="211"/>
        <v>18042707711</v>
      </c>
      <c r="F786" s="16" t="str">
        <f t="shared" si="212"/>
        <v>PFR027987360</v>
      </c>
      <c r="G786" s="16" t="str">
        <f t="shared" si="213"/>
        <v>김상현</v>
      </c>
      <c r="H786" s="16" t="str">
        <f t="shared" si="214"/>
        <v>목록(Manifest)</v>
      </c>
      <c r="I786" s="16">
        <f t="shared" si="215"/>
        <v>87.43</v>
      </c>
      <c r="J786" s="16">
        <f t="shared" si="216"/>
        <v>1</v>
      </c>
      <c r="K786" s="43">
        <f t="shared" si="217"/>
        <v>1</v>
      </c>
      <c r="L786" s="43">
        <f t="shared" si="218"/>
        <v>0.5</v>
      </c>
      <c r="M786" s="43">
        <f t="shared" si="219"/>
        <v>1</v>
      </c>
      <c r="N786" s="43">
        <f t="shared" si="220"/>
        <v>1</v>
      </c>
      <c r="O786" s="23" t="str">
        <f t="shared" si="221"/>
        <v>PFR027987360</v>
      </c>
      <c r="P786" s="51">
        <f>VLOOKUP(C786,MAPPING!$B$24:$G$27,2,0)+(N786-0.5)/0.5*VLOOKUP(C786,MAPPING!$B$24:$G$27,4,0)</f>
        <v>0</v>
      </c>
      <c r="Q786" s="72">
        <f>VLOOKUP(C786,MAPPING!$B$24:$G$27,6,0)</f>
        <v>3350</v>
      </c>
      <c r="R786" s="105">
        <f>Q786*VLOOKUP(C786,MAPPING!$B$24:$H$27,7,0)</f>
        <v>3350</v>
      </c>
      <c r="S786" s="29">
        <f>VLOOKUP(H786,MAPPING!$B$3:$D$12,3,0)</f>
        <v>0</v>
      </c>
      <c r="T786" s="67">
        <f t="shared" si="207"/>
        <v>0</v>
      </c>
      <c r="U786" s="75">
        <v>0</v>
      </c>
      <c r="V786" s="29">
        <f>(J786*VLOOKUP(M786/J786,MAPPING!$B$15:$C$22,2,10))</f>
        <v>0</v>
      </c>
      <c r="W786" s="100">
        <v>0</v>
      </c>
      <c r="X786" s="68">
        <f>IFERROR(IF($M786&lt;6.000001,0,VLOOKUP($M786,할증료!$B:$C,2,1)),0)</f>
        <v>0</v>
      </c>
      <c r="Y786" s="67">
        <v>0</v>
      </c>
      <c r="Z786" s="29">
        <f t="shared" si="222"/>
        <v>3350</v>
      </c>
      <c r="AB786" s="1" t="s">
        <v>4283</v>
      </c>
      <c r="AC786" s="1" t="s">
        <v>142</v>
      </c>
      <c r="AD786" s="1" t="s">
        <v>4284</v>
      </c>
      <c r="AE786" s="1" t="s">
        <v>4348</v>
      </c>
      <c r="AF786" s="1" t="s">
        <v>4349</v>
      </c>
      <c r="AG786" s="1" t="s">
        <v>4350</v>
      </c>
      <c r="AH786" s="1">
        <v>11706</v>
      </c>
      <c r="AI786" s="1" t="s">
        <v>47</v>
      </c>
      <c r="AJ786" s="20">
        <v>1</v>
      </c>
      <c r="AK786" s="21">
        <v>1</v>
      </c>
      <c r="AL786" s="21">
        <v>0.5</v>
      </c>
      <c r="AM786" s="21">
        <v>1</v>
      </c>
      <c r="AN786" s="1" t="s">
        <v>48</v>
      </c>
      <c r="AO786" s="21">
        <v>87.43</v>
      </c>
      <c r="AP786" s="1" t="s">
        <v>47</v>
      </c>
      <c r="AQ786" s="1" t="s">
        <v>47</v>
      </c>
      <c r="AR786" s="1" t="s">
        <v>47</v>
      </c>
      <c r="AS786" s="1" t="s">
        <v>47</v>
      </c>
      <c r="AT786" s="1" t="s">
        <v>47</v>
      </c>
      <c r="AU786" s="1" t="s">
        <v>143</v>
      </c>
      <c r="AV786" s="1" t="s">
        <v>144</v>
      </c>
      <c r="AW786" s="1" t="s">
        <v>3961</v>
      </c>
      <c r="AX786" s="1" t="s">
        <v>47</v>
      </c>
      <c r="AY786" s="1" t="s">
        <v>50</v>
      </c>
      <c r="AZ786" s="1" t="s">
        <v>4351</v>
      </c>
      <c r="BA786" s="1" t="s">
        <v>4352</v>
      </c>
      <c r="BB786" s="1" t="s">
        <v>4352</v>
      </c>
      <c r="BC786" s="1" t="s">
        <v>145</v>
      </c>
      <c r="BD786" s="1" t="s">
        <v>47</v>
      </c>
      <c r="BE786" s="1" t="s">
        <v>146</v>
      </c>
      <c r="BF786" s="1" t="s">
        <v>52</v>
      </c>
      <c r="BG786" s="1" t="s">
        <v>53</v>
      </c>
      <c r="BH786" s="1" t="s">
        <v>47</v>
      </c>
      <c r="BI786" s="1" t="s">
        <v>159</v>
      </c>
    </row>
    <row r="787" spans="2:61" x14ac:dyDescent="0.25">
      <c r="B787" s="16">
        <f t="shared" si="208"/>
        <v>783</v>
      </c>
      <c r="C787" s="16" t="str">
        <f t="shared" ref="C787:C850" si="223">AC787</f>
        <v>CDG</v>
      </c>
      <c r="D787" s="16" t="str">
        <f t="shared" ref="D787:D850" si="224">AB787</f>
        <v>2025-08-30</v>
      </c>
      <c r="E787" s="16" t="str">
        <f t="shared" ref="E787:E850" si="225">AD787</f>
        <v>18042707711</v>
      </c>
      <c r="F787" s="16" t="str">
        <f t="shared" ref="F787:F850" si="226">AE787</f>
        <v>PFR027987359</v>
      </c>
      <c r="G787" s="16" t="str">
        <f t="shared" ref="G787:G850" si="227">AF787</f>
        <v>송서원</v>
      </c>
      <c r="H787" s="16" t="str">
        <f t="shared" ref="H787:H850" si="228">AN787</f>
        <v>목록(Manifest)</v>
      </c>
      <c r="I787" s="16">
        <f t="shared" ref="I787:I850" si="229">AO787</f>
        <v>87.43</v>
      </c>
      <c r="J787" s="16">
        <f t="shared" ref="J787:J850" si="230">AJ787</f>
        <v>1</v>
      </c>
      <c r="K787" s="43">
        <f t="shared" ref="K787:K850" si="231">AK787</f>
        <v>1</v>
      </c>
      <c r="L787" s="43">
        <f t="shared" ref="L787:L850" si="232">AL787</f>
        <v>0.5</v>
      </c>
      <c r="M787" s="43">
        <f t="shared" ref="M787:M850" si="233">AM787</f>
        <v>1</v>
      </c>
      <c r="N787" s="43">
        <f t="shared" ref="N787:N850" si="234">CEILING(M787,0.5)</f>
        <v>1</v>
      </c>
      <c r="O787" s="23" t="str">
        <f t="shared" ref="O787:O850" si="235">AE787</f>
        <v>PFR027987359</v>
      </c>
      <c r="P787" s="51">
        <f>VLOOKUP(C787,MAPPING!$B$24:$G$27,2,0)+(N787-0.5)/0.5*VLOOKUP(C787,MAPPING!$B$24:$G$27,4,0)</f>
        <v>0</v>
      </c>
      <c r="Q787" s="72">
        <f>VLOOKUP(C787,MAPPING!$B$24:$G$27,6,0)</f>
        <v>3350</v>
      </c>
      <c r="R787" s="105">
        <f>Q787*VLOOKUP(C787,MAPPING!$B$24:$H$27,7,0)</f>
        <v>3350</v>
      </c>
      <c r="S787" s="29">
        <f>VLOOKUP(H787,MAPPING!$B$3:$D$12,3,0)</f>
        <v>0</v>
      </c>
      <c r="T787" s="67">
        <f t="shared" si="207"/>
        <v>0</v>
      </c>
      <c r="U787" s="75">
        <v>0</v>
      </c>
      <c r="V787" s="29">
        <f>(J787*VLOOKUP(M787/J787,MAPPING!$B$15:$C$22,2,10))</f>
        <v>0</v>
      </c>
      <c r="W787" s="100">
        <v>0</v>
      </c>
      <c r="X787" s="68">
        <f>IFERROR(IF($M787&lt;6.000001,0,VLOOKUP($M787,할증료!$B:$C,2,1)),0)</f>
        <v>0</v>
      </c>
      <c r="Y787" s="67">
        <v>0</v>
      </c>
      <c r="Z787" s="29">
        <f t="shared" ref="Z787:Z850" si="236">SUM(R787:Y787)+P787</f>
        <v>3350</v>
      </c>
      <c r="AB787" s="1" t="s">
        <v>4283</v>
      </c>
      <c r="AC787" s="1" t="s">
        <v>142</v>
      </c>
      <c r="AD787" s="1" t="s">
        <v>4284</v>
      </c>
      <c r="AE787" s="1" t="s">
        <v>4353</v>
      </c>
      <c r="AF787" s="1" t="s">
        <v>4354</v>
      </c>
      <c r="AG787" s="1" t="s">
        <v>4355</v>
      </c>
      <c r="AH787" s="1">
        <v>4374</v>
      </c>
      <c r="AI787" s="1" t="s">
        <v>47</v>
      </c>
      <c r="AJ787" s="20">
        <v>1</v>
      </c>
      <c r="AK787" s="21">
        <v>1</v>
      </c>
      <c r="AL787" s="21">
        <v>0.5</v>
      </c>
      <c r="AM787" s="21">
        <v>1</v>
      </c>
      <c r="AN787" s="1" t="s">
        <v>48</v>
      </c>
      <c r="AO787" s="21">
        <v>87.43</v>
      </c>
      <c r="AP787" s="1" t="s">
        <v>47</v>
      </c>
      <c r="AQ787" s="1" t="s">
        <v>47</v>
      </c>
      <c r="AR787" s="1" t="s">
        <v>47</v>
      </c>
      <c r="AS787" s="1" t="s">
        <v>47</v>
      </c>
      <c r="AT787" s="1" t="s">
        <v>47</v>
      </c>
      <c r="AU787" s="1" t="s">
        <v>143</v>
      </c>
      <c r="AV787" s="1" t="s">
        <v>144</v>
      </c>
      <c r="AW787" s="1" t="s">
        <v>3961</v>
      </c>
      <c r="AX787" s="1" t="s">
        <v>47</v>
      </c>
      <c r="AY787" s="1" t="s">
        <v>50</v>
      </c>
      <c r="AZ787" s="1" t="s">
        <v>4356</v>
      </c>
      <c r="BA787" s="1" t="s">
        <v>4357</v>
      </c>
      <c r="BB787" s="1" t="s">
        <v>4357</v>
      </c>
      <c r="BC787" s="1" t="s">
        <v>145</v>
      </c>
      <c r="BD787" s="1" t="s">
        <v>47</v>
      </c>
      <c r="BE787" s="1" t="s">
        <v>146</v>
      </c>
      <c r="BF787" s="1" t="s">
        <v>52</v>
      </c>
      <c r="BG787" s="1" t="s">
        <v>53</v>
      </c>
      <c r="BH787" s="1" t="s">
        <v>47</v>
      </c>
      <c r="BI787" s="1" t="s">
        <v>159</v>
      </c>
    </row>
    <row r="788" spans="2:61" x14ac:dyDescent="0.25">
      <c r="B788" s="16">
        <f t="shared" si="208"/>
        <v>784</v>
      </c>
      <c r="C788" s="16" t="str">
        <f t="shared" si="223"/>
        <v>CDG</v>
      </c>
      <c r="D788" s="16" t="str">
        <f t="shared" si="224"/>
        <v>2025-08-30</v>
      </c>
      <c r="E788" s="16" t="str">
        <f t="shared" si="225"/>
        <v>18042707711</v>
      </c>
      <c r="F788" s="16" t="str">
        <f t="shared" si="226"/>
        <v>PFR027987358</v>
      </c>
      <c r="G788" s="16" t="str">
        <f t="shared" si="227"/>
        <v>이지원</v>
      </c>
      <c r="H788" s="16" t="str">
        <f t="shared" si="228"/>
        <v>목록(Manifest)</v>
      </c>
      <c r="I788" s="16">
        <f t="shared" si="229"/>
        <v>87.43</v>
      </c>
      <c r="J788" s="16">
        <f t="shared" si="230"/>
        <v>1</v>
      </c>
      <c r="K788" s="43">
        <f t="shared" si="231"/>
        <v>1</v>
      </c>
      <c r="L788" s="43">
        <f t="shared" si="232"/>
        <v>0.5</v>
      </c>
      <c r="M788" s="43">
        <f t="shared" si="233"/>
        <v>1</v>
      </c>
      <c r="N788" s="43">
        <f t="shared" si="234"/>
        <v>1</v>
      </c>
      <c r="O788" s="23" t="str">
        <f t="shared" si="235"/>
        <v>PFR027987358</v>
      </c>
      <c r="P788" s="51">
        <f>VLOOKUP(C788,MAPPING!$B$24:$G$27,2,0)+(N788-0.5)/0.5*VLOOKUP(C788,MAPPING!$B$24:$G$27,4,0)</f>
        <v>0</v>
      </c>
      <c r="Q788" s="72">
        <f>VLOOKUP(C788,MAPPING!$B$24:$G$27,6,0)</f>
        <v>3350</v>
      </c>
      <c r="R788" s="105">
        <f>Q788*VLOOKUP(C788,MAPPING!$B$24:$H$27,7,0)</f>
        <v>3350</v>
      </c>
      <c r="S788" s="29">
        <f>VLOOKUP(H788,MAPPING!$B$3:$D$12,3,0)</f>
        <v>0</v>
      </c>
      <c r="T788" s="67">
        <f t="shared" si="207"/>
        <v>0</v>
      </c>
      <c r="U788" s="75">
        <v>0</v>
      </c>
      <c r="V788" s="29">
        <f>(J788*VLOOKUP(M788/J788,MAPPING!$B$15:$C$22,2,10))</f>
        <v>0</v>
      </c>
      <c r="W788" s="100">
        <v>0</v>
      </c>
      <c r="X788" s="68">
        <f>IFERROR(IF($M788&lt;6.000001,0,VLOOKUP($M788,할증료!$B:$C,2,1)),0)</f>
        <v>0</v>
      </c>
      <c r="Y788" s="67">
        <v>0</v>
      </c>
      <c r="Z788" s="29">
        <f t="shared" si="236"/>
        <v>3350</v>
      </c>
      <c r="AB788" s="1" t="s">
        <v>4283</v>
      </c>
      <c r="AC788" s="1" t="s">
        <v>142</v>
      </c>
      <c r="AD788" s="1" t="s">
        <v>4284</v>
      </c>
      <c r="AE788" s="1" t="s">
        <v>4358</v>
      </c>
      <c r="AF788" s="1" t="s">
        <v>4359</v>
      </c>
      <c r="AG788" s="1" t="s">
        <v>4360</v>
      </c>
      <c r="AH788" s="1">
        <v>62250</v>
      </c>
      <c r="AI788" s="1" t="s">
        <v>47</v>
      </c>
      <c r="AJ788" s="20">
        <v>1</v>
      </c>
      <c r="AK788" s="21">
        <v>1</v>
      </c>
      <c r="AL788" s="21">
        <v>0.5</v>
      </c>
      <c r="AM788" s="21">
        <v>1</v>
      </c>
      <c r="AN788" s="1" t="s">
        <v>48</v>
      </c>
      <c r="AO788" s="21">
        <v>87.43</v>
      </c>
      <c r="AP788" s="1" t="s">
        <v>47</v>
      </c>
      <c r="AQ788" s="1" t="s">
        <v>47</v>
      </c>
      <c r="AR788" s="1" t="s">
        <v>47</v>
      </c>
      <c r="AS788" s="1" t="s">
        <v>47</v>
      </c>
      <c r="AT788" s="1" t="s">
        <v>47</v>
      </c>
      <c r="AU788" s="1" t="s">
        <v>143</v>
      </c>
      <c r="AV788" s="1" t="s">
        <v>144</v>
      </c>
      <c r="AW788" s="1" t="s">
        <v>3961</v>
      </c>
      <c r="AX788" s="1" t="s">
        <v>47</v>
      </c>
      <c r="AY788" s="1" t="s">
        <v>50</v>
      </c>
      <c r="AZ788" s="1" t="s">
        <v>4361</v>
      </c>
      <c r="BA788" s="1" t="s">
        <v>4362</v>
      </c>
      <c r="BB788" s="1" t="s">
        <v>4362</v>
      </c>
      <c r="BC788" s="1" t="s">
        <v>145</v>
      </c>
      <c r="BD788" s="1" t="s">
        <v>47</v>
      </c>
      <c r="BE788" s="1" t="s">
        <v>146</v>
      </c>
      <c r="BF788" s="1" t="s">
        <v>52</v>
      </c>
      <c r="BG788" s="1" t="s">
        <v>53</v>
      </c>
      <c r="BH788" s="1" t="s">
        <v>47</v>
      </c>
      <c r="BI788" s="1" t="s">
        <v>159</v>
      </c>
    </row>
    <row r="789" spans="2:61" x14ac:dyDescent="0.25">
      <c r="B789" s="16">
        <f t="shared" si="208"/>
        <v>785</v>
      </c>
      <c r="C789" s="16" t="str">
        <f t="shared" si="223"/>
        <v>CDG</v>
      </c>
      <c r="D789" s="16" t="str">
        <f t="shared" si="224"/>
        <v>2025-08-30</v>
      </c>
      <c r="E789" s="16" t="str">
        <f t="shared" si="225"/>
        <v>18042707711</v>
      </c>
      <c r="F789" s="16" t="str">
        <f t="shared" si="226"/>
        <v>PFR027987357</v>
      </c>
      <c r="G789" s="16" t="str">
        <f t="shared" si="227"/>
        <v>박수빈</v>
      </c>
      <c r="H789" s="16" t="str">
        <f t="shared" si="228"/>
        <v>목록(Manifest)</v>
      </c>
      <c r="I789" s="16">
        <f t="shared" si="229"/>
        <v>87.43</v>
      </c>
      <c r="J789" s="16">
        <f t="shared" si="230"/>
        <v>1</v>
      </c>
      <c r="K789" s="43">
        <f t="shared" si="231"/>
        <v>1</v>
      </c>
      <c r="L789" s="43">
        <f t="shared" si="232"/>
        <v>0.5</v>
      </c>
      <c r="M789" s="43">
        <f t="shared" si="233"/>
        <v>1</v>
      </c>
      <c r="N789" s="43">
        <f t="shared" si="234"/>
        <v>1</v>
      </c>
      <c r="O789" s="23" t="str">
        <f t="shared" si="235"/>
        <v>PFR027987357</v>
      </c>
      <c r="P789" s="51">
        <f>VLOOKUP(C789,MAPPING!$B$24:$G$27,2,0)+(N789-0.5)/0.5*VLOOKUP(C789,MAPPING!$B$24:$G$27,4,0)</f>
        <v>0</v>
      </c>
      <c r="Q789" s="72">
        <f>VLOOKUP(C789,MAPPING!$B$24:$G$27,6,0)</f>
        <v>3350</v>
      </c>
      <c r="R789" s="105">
        <f>Q789*VLOOKUP(C789,MAPPING!$B$24:$H$27,7,0)</f>
        <v>3350</v>
      </c>
      <c r="S789" s="29">
        <f>VLOOKUP(H789,MAPPING!$B$3:$D$12,3,0)</f>
        <v>0</v>
      </c>
      <c r="T789" s="67">
        <f t="shared" si="207"/>
        <v>0</v>
      </c>
      <c r="U789" s="75">
        <v>0</v>
      </c>
      <c r="V789" s="29">
        <f>(J789*VLOOKUP(M789/J789,MAPPING!$B$15:$C$22,2,10))</f>
        <v>0</v>
      </c>
      <c r="W789" s="100">
        <v>0</v>
      </c>
      <c r="X789" s="68">
        <f>IFERROR(IF($M789&lt;6.000001,0,VLOOKUP($M789,할증료!$B:$C,2,1)),0)</f>
        <v>0</v>
      </c>
      <c r="Y789" s="67">
        <v>0</v>
      </c>
      <c r="Z789" s="29">
        <f t="shared" si="236"/>
        <v>3350</v>
      </c>
      <c r="AB789" s="1" t="s">
        <v>4283</v>
      </c>
      <c r="AC789" s="1" t="s">
        <v>142</v>
      </c>
      <c r="AD789" s="1" t="s">
        <v>4284</v>
      </c>
      <c r="AE789" s="1" t="s">
        <v>4363</v>
      </c>
      <c r="AF789" s="1" t="s">
        <v>4364</v>
      </c>
      <c r="AG789" s="1" t="s">
        <v>4365</v>
      </c>
      <c r="AH789" s="1">
        <v>2710</v>
      </c>
      <c r="AI789" s="1" t="s">
        <v>47</v>
      </c>
      <c r="AJ789" s="20">
        <v>1</v>
      </c>
      <c r="AK789" s="21">
        <v>1</v>
      </c>
      <c r="AL789" s="21">
        <v>0.5</v>
      </c>
      <c r="AM789" s="21">
        <v>1</v>
      </c>
      <c r="AN789" s="1" t="s">
        <v>48</v>
      </c>
      <c r="AO789" s="21">
        <v>87.43</v>
      </c>
      <c r="AP789" s="1" t="s">
        <v>47</v>
      </c>
      <c r="AQ789" s="1" t="s">
        <v>47</v>
      </c>
      <c r="AR789" s="1" t="s">
        <v>47</v>
      </c>
      <c r="AS789" s="1" t="s">
        <v>47</v>
      </c>
      <c r="AT789" s="1" t="s">
        <v>47</v>
      </c>
      <c r="AU789" s="1" t="s">
        <v>143</v>
      </c>
      <c r="AV789" s="1" t="s">
        <v>144</v>
      </c>
      <c r="AW789" s="1" t="s">
        <v>3961</v>
      </c>
      <c r="AX789" s="1" t="s">
        <v>47</v>
      </c>
      <c r="AY789" s="1" t="s">
        <v>50</v>
      </c>
      <c r="AZ789" s="1" t="s">
        <v>4366</v>
      </c>
      <c r="BA789" s="1" t="s">
        <v>4367</v>
      </c>
      <c r="BB789" s="1" t="s">
        <v>4367</v>
      </c>
      <c r="BC789" s="1" t="s">
        <v>145</v>
      </c>
      <c r="BD789" s="1" t="s">
        <v>47</v>
      </c>
      <c r="BE789" s="1" t="s">
        <v>146</v>
      </c>
      <c r="BF789" s="1" t="s">
        <v>52</v>
      </c>
      <c r="BG789" s="1" t="s">
        <v>53</v>
      </c>
      <c r="BH789" s="1" t="s">
        <v>47</v>
      </c>
      <c r="BI789" s="1" t="s">
        <v>159</v>
      </c>
    </row>
    <row r="790" spans="2:61" x14ac:dyDescent="0.25">
      <c r="B790" s="16">
        <f t="shared" si="208"/>
        <v>786</v>
      </c>
      <c r="C790" s="16" t="str">
        <f t="shared" si="223"/>
        <v>CDG</v>
      </c>
      <c r="D790" s="16" t="str">
        <f t="shared" si="224"/>
        <v>2025-08-30</v>
      </c>
      <c r="E790" s="16" t="str">
        <f t="shared" si="225"/>
        <v>18042707711</v>
      </c>
      <c r="F790" s="16" t="str">
        <f t="shared" si="226"/>
        <v>PFR027987356</v>
      </c>
      <c r="G790" s="16" t="str">
        <f t="shared" si="227"/>
        <v>서유빈</v>
      </c>
      <c r="H790" s="16" t="str">
        <f t="shared" si="228"/>
        <v>목록(Manifest)</v>
      </c>
      <c r="I790" s="16">
        <f t="shared" si="229"/>
        <v>87.43</v>
      </c>
      <c r="J790" s="16">
        <f t="shared" si="230"/>
        <v>1</v>
      </c>
      <c r="K790" s="43">
        <f t="shared" si="231"/>
        <v>1</v>
      </c>
      <c r="L790" s="43">
        <f t="shared" si="232"/>
        <v>0.5</v>
      </c>
      <c r="M790" s="43">
        <f t="shared" si="233"/>
        <v>1</v>
      </c>
      <c r="N790" s="43">
        <f t="shared" si="234"/>
        <v>1</v>
      </c>
      <c r="O790" s="23" t="str">
        <f t="shared" si="235"/>
        <v>PFR027987356</v>
      </c>
      <c r="P790" s="51">
        <f>VLOOKUP(C790,MAPPING!$B$24:$G$27,2,0)+(N790-0.5)/0.5*VLOOKUP(C790,MAPPING!$B$24:$G$27,4,0)</f>
        <v>0</v>
      </c>
      <c r="Q790" s="72">
        <f>VLOOKUP(C790,MAPPING!$B$24:$G$27,6,0)</f>
        <v>3350</v>
      </c>
      <c r="R790" s="105">
        <f>Q790*VLOOKUP(C790,MAPPING!$B$24:$H$27,7,0)</f>
        <v>3350</v>
      </c>
      <c r="S790" s="29">
        <f>VLOOKUP(H790,MAPPING!$B$3:$D$12,3,0)</f>
        <v>0</v>
      </c>
      <c r="T790" s="67">
        <f t="shared" si="207"/>
        <v>0</v>
      </c>
      <c r="U790" s="75">
        <v>0</v>
      </c>
      <c r="V790" s="29">
        <f>(J790*VLOOKUP(M790/J790,MAPPING!$B$15:$C$22,2,10))</f>
        <v>0</v>
      </c>
      <c r="W790" s="100">
        <v>0</v>
      </c>
      <c r="X790" s="68">
        <f>IFERROR(IF($M790&lt;6.000001,0,VLOOKUP($M790,할증료!$B:$C,2,1)),0)</f>
        <v>0</v>
      </c>
      <c r="Y790" s="67">
        <v>0</v>
      </c>
      <c r="Z790" s="29">
        <f t="shared" si="236"/>
        <v>3350</v>
      </c>
      <c r="AB790" s="1" t="s">
        <v>4283</v>
      </c>
      <c r="AC790" s="1" t="s">
        <v>142</v>
      </c>
      <c r="AD790" s="1" t="s">
        <v>4284</v>
      </c>
      <c r="AE790" s="1" t="s">
        <v>4368</v>
      </c>
      <c r="AF790" s="1" t="s">
        <v>4369</v>
      </c>
      <c r="AG790" s="1" t="s">
        <v>4370</v>
      </c>
      <c r="AH790" s="1">
        <v>4713</v>
      </c>
      <c r="AI790" s="1" t="s">
        <v>47</v>
      </c>
      <c r="AJ790" s="20">
        <v>1</v>
      </c>
      <c r="AK790" s="21">
        <v>1</v>
      </c>
      <c r="AL790" s="21">
        <v>0.5</v>
      </c>
      <c r="AM790" s="21">
        <v>1</v>
      </c>
      <c r="AN790" s="1" t="s">
        <v>48</v>
      </c>
      <c r="AO790" s="21">
        <v>87.43</v>
      </c>
      <c r="AP790" s="1" t="s">
        <v>47</v>
      </c>
      <c r="AQ790" s="1" t="s">
        <v>47</v>
      </c>
      <c r="AR790" s="1" t="s">
        <v>47</v>
      </c>
      <c r="AS790" s="1" t="s">
        <v>47</v>
      </c>
      <c r="AT790" s="1" t="s">
        <v>47</v>
      </c>
      <c r="AU790" s="1" t="s">
        <v>143</v>
      </c>
      <c r="AV790" s="1" t="s">
        <v>144</v>
      </c>
      <c r="AW790" s="1" t="s">
        <v>3961</v>
      </c>
      <c r="AX790" s="1" t="s">
        <v>47</v>
      </c>
      <c r="AY790" s="1" t="s">
        <v>50</v>
      </c>
      <c r="AZ790" s="1" t="s">
        <v>4371</v>
      </c>
      <c r="BA790" s="1" t="s">
        <v>4372</v>
      </c>
      <c r="BB790" s="1" t="s">
        <v>4372</v>
      </c>
      <c r="BC790" s="1" t="s">
        <v>145</v>
      </c>
      <c r="BD790" s="1" t="s">
        <v>47</v>
      </c>
      <c r="BE790" s="1" t="s">
        <v>146</v>
      </c>
      <c r="BF790" s="1" t="s">
        <v>52</v>
      </c>
      <c r="BG790" s="1" t="s">
        <v>53</v>
      </c>
      <c r="BH790" s="1" t="s">
        <v>47</v>
      </c>
      <c r="BI790" s="1" t="s">
        <v>159</v>
      </c>
    </row>
    <row r="791" spans="2:61" x14ac:dyDescent="0.25">
      <c r="B791" s="16">
        <f t="shared" si="208"/>
        <v>787</v>
      </c>
      <c r="C791" s="16" t="str">
        <f t="shared" si="223"/>
        <v>CDG</v>
      </c>
      <c r="D791" s="16" t="str">
        <f t="shared" si="224"/>
        <v>2025-08-30</v>
      </c>
      <c r="E791" s="16" t="str">
        <f t="shared" si="225"/>
        <v>18042707711</v>
      </c>
      <c r="F791" s="16" t="str">
        <f t="shared" si="226"/>
        <v>PFR027987355</v>
      </c>
      <c r="G791" s="16" t="str">
        <f t="shared" si="227"/>
        <v>오선오</v>
      </c>
      <c r="H791" s="16" t="str">
        <f t="shared" si="228"/>
        <v>목록(Manifest)</v>
      </c>
      <c r="I791" s="16">
        <f t="shared" si="229"/>
        <v>87.43</v>
      </c>
      <c r="J791" s="16">
        <f t="shared" si="230"/>
        <v>1</v>
      </c>
      <c r="K791" s="43">
        <f t="shared" si="231"/>
        <v>1</v>
      </c>
      <c r="L791" s="43">
        <f t="shared" si="232"/>
        <v>0.5</v>
      </c>
      <c r="M791" s="43">
        <f t="shared" si="233"/>
        <v>1</v>
      </c>
      <c r="N791" s="43">
        <f t="shared" si="234"/>
        <v>1</v>
      </c>
      <c r="O791" s="23" t="str">
        <f t="shared" si="235"/>
        <v>PFR027987355</v>
      </c>
      <c r="P791" s="51">
        <f>VLOOKUP(C791,MAPPING!$B$24:$G$27,2,0)+(N791-0.5)/0.5*VLOOKUP(C791,MAPPING!$B$24:$G$27,4,0)</f>
        <v>0</v>
      </c>
      <c r="Q791" s="72">
        <f>VLOOKUP(C791,MAPPING!$B$24:$G$27,6,0)</f>
        <v>3350</v>
      </c>
      <c r="R791" s="105">
        <f>Q791*VLOOKUP(C791,MAPPING!$B$24:$H$27,7,0)</f>
        <v>3350</v>
      </c>
      <c r="S791" s="29">
        <f>VLOOKUP(H791,MAPPING!$B$3:$D$12,3,0)</f>
        <v>0</v>
      </c>
      <c r="T791" s="67">
        <f t="shared" si="207"/>
        <v>0</v>
      </c>
      <c r="U791" s="75">
        <v>0</v>
      </c>
      <c r="V791" s="29">
        <f>(J791*VLOOKUP(M791/J791,MAPPING!$B$15:$C$22,2,10))</f>
        <v>0</v>
      </c>
      <c r="W791" s="100">
        <v>0</v>
      </c>
      <c r="X791" s="68">
        <f>IFERROR(IF($M791&lt;6.000001,0,VLOOKUP($M791,할증료!$B:$C,2,1)),0)</f>
        <v>0</v>
      </c>
      <c r="Y791" s="67">
        <v>0</v>
      </c>
      <c r="Z791" s="29">
        <f t="shared" si="236"/>
        <v>3350</v>
      </c>
      <c r="AB791" s="1" t="s">
        <v>4283</v>
      </c>
      <c r="AC791" s="1" t="s">
        <v>142</v>
      </c>
      <c r="AD791" s="1" t="s">
        <v>4284</v>
      </c>
      <c r="AE791" s="1" t="s">
        <v>4373</v>
      </c>
      <c r="AF791" s="1" t="s">
        <v>4374</v>
      </c>
      <c r="AG791" s="1" t="s">
        <v>4375</v>
      </c>
      <c r="AH791" s="1">
        <v>3173</v>
      </c>
      <c r="AI791" s="1" t="s">
        <v>47</v>
      </c>
      <c r="AJ791" s="20">
        <v>1</v>
      </c>
      <c r="AK791" s="21">
        <v>1</v>
      </c>
      <c r="AL791" s="21">
        <v>0.5</v>
      </c>
      <c r="AM791" s="21">
        <v>1</v>
      </c>
      <c r="AN791" s="1" t="s">
        <v>48</v>
      </c>
      <c r="AO791" s="21">
        <v>87.43</v>
      </c>
      <c r="AP791" s="1" t="s">
        <v>47</v>
      </c>
      <c r="AQ791" s="1" t="s">
        <v>47</v>
      </c>
      <c r="AR791" s="1" t="s">
        <v>47</v>
      </c>
      <c r="AS791" s="1" t="s">
        <v>47</v>
      </c>
      <c r="AT791" s="1" t="s">
        <v>47</v>
      </c>
      <c r="AU791" s="1" t="s">
        <v>143</v>
      </c>
      <c r="AV791" s="1" t="s">
        <v>144</v>
      </c>
      <c r="AW791" s="1" t="s">
        <v>3961</v>
      </c>
      <c r="AX791" s="1" t="s">
        <v>47</v>
      </c>
      <c r="AY791" s="1" t="s">
        <v>50</v>
      </c>
      <c r="AZ791" s="1" t="s">
        <v>4376</v>
      </c>
      <c r="BA791" s="1" t="s">
        <v>4377</v>
      </c>
      <c r="BB791" s="1" t="s">
        <v>4377</v>
      </c>
      <c r="BC791" s="1" t="s">
        <v>145</v>
      </c>
      <c r="BD791" s="1" t="s">
        <v>47</v>
      </c>
      <c r="BE791" s="1" t="s">
        <v>146</v>
      </c>
      <c r="BF791" s="1" t="s">
        <v>52</v>
      </c>
      <c r="BG791" s="1" t="s">
        <v>53</v>
      </c>
      <c r="BH791" s="1" t="s">
        <v>47</v>
      </c>
      <c r="BI791" s="1" t="s">
        <v>159</v>
      </c>
    </row>
    <row r="792" spans="2:61" x14ac:dyDescent="0.25">
      <c r="B792" s="16">
        <f t="shared" si="208"/>
        <v>788</v>
      </c>
      <c r="C792" s="16" t="str">
        <f t="shared" si="223"/>
        <v>CDG</v>
      </c>
      <c r="D792" s="16" t="str">
        <f t="shared" si="224"/>
        <v>2025-08-30</v>
      </c>
      <c r="E792" s="16" t="str">
        <f t="shared" si="225"/>
        <v>18042707711</v>
      </c>
      <c r="F792" s="16" t="str">
        <f t="shared" si="226"/>
        <v>PFR027987354</v>
      </c>
      <c r="G792" s="16" t="str">
        <f t="shared" si="227"/>
        <v>남경은</v>
      </c>
      <c r="H792" s="16" t="str">
        <f t="shared" si="228"/>
        <v>목록(Manifest)</v>
      </c>
      <c r="I792" s="16">
        <f t="shared" si="229"/>
        <v>88.59</v>
      </c>
      <c r="J792" s="16">
        <f t="shared" si="230"/>
        <v>1</v>
      </c>
      <c r="K792" s="43">
        <f t="shared" si="231"/>
        <v>1</v>
      </c>
      <c r="L792" s="43">
        <f t="shared" si="232"/>
        <v>1.2</v>
      </c>
      <c r="M792" s="43">
        <f t="shared" si="233"/>
        <v>1.2</v>
      </c>
      <c r="N792" s="43">
        <f t="shared" si="234"/>
        <v>1.5</v>
      </c>
      <c r="O792" s="23" t="str">
        <f t="shared" si="235"/>
        <v>PFR027987354</v>
      </c>
      <c r="P792" s="51">
        <f>VLOOKUP(C792,MAPPING!$B$24:$G$27,2,0)+(N792-0.5)/0.5*VLOOKUP(C792,MAPPING!$B$24:$G$27,4,0)</f>
        <v>0</v>
      </c>
      <c r="Q792" s="72">
        <f>VLOOKUP(C792,MAPPING!$B$24:$G$27,6,0)</f>
        <v>3350</v>
      </c>
      <c r="R792" s="105">
        <f>Q792*VLOOKUP(C792,MAPPING!$B$24:$H$27,7,0)</f>
        <v>3350</v>
      </c>
      <c r="S792" s="29">
        <f>VLOOKUP(H792,MAPPING!$B$3:$D$12,3,0)</f>
        <v>0</v>
      </c>
      <c r="T792" s="67">
        <f t="shared" si="207"/>
        <v>0</v>
      </c>
      <c r="U792" s="75">
        <v>0</v>
      </c>
      <c r="V792" s="29">
        <f>(J792*VLOOKUP(M792/J792,MAPPING!$B$15:$C$22,2,10))</f>
        <v>0</v>
      </c>
      <c r="W792" s="100">
        <v>0</v>
      </c>
      <c r="X792" s="68">
        <f>IFERROR(IF($M792&lt;6.000001,0,VLOOKUP($M792,할증료!$B:$C,2,1)),0)</f>
        <v>0</v>
      </c>
      <c r="Y792" s="67">
        <v>0</v>
      </c>
      <c r="Z792" s="29">
        <f t="shared" si="236"/>
        <v>3350</v>
      </c>
      <c r="AB792" s="1" t="s">
        <v>4283</v>
      </c>
      <c r="AC792" s="1" t="s">
        <v>142</v>
      </c>
      <c r="AD792" s="1" t="s">
        <v>4284</v>
      </c>
      <c r="AE792" s="1" t="s">
        <v>4378</v>
      </c>
      <c r="AF792" s="1" t="s">
        <v>4379</v>
      </c>
      <c r="AG792" s="1" t="s">
        <v>4380</v>
      </c>
      <c r="AH792" s="1">
        <v>13601</v>
      </c>
      <c r="AI792" s="1" t="s">
        <v>47</v>
      </c>
      <c r="AJ792" s="20">
        <v>1</v>
      </c>
      <c r="AK792" s="21">
        <v>1</v>
      </c>
      <c r="AL792" s="21">
        <v>1.2</v>
      </c>
      <c r="AM792" s="21">
        <v>1.2</v>
      </c>
      <c r="AN792" s="1" t="s">
        <v>48</v>
      </c>
      <c r="AO792" s="21">
        <v>88.59</v>
      </c>
      <c r="AP792" s="1" t="s">
        <v>47</v>
      </c>
      <c r="AQ792" s="1" t="s">
        <v>47</v>
      </c>
      <c r="AR792" s="1" t="s">
        <v>47</v>
      </c>
      <c r="AS792" s="1" t="s">
        <v>47</v>
      </c>
      <c r="AT792" s="1" t="s">
        <v>47</v>
      </c>
      <c r="AU792" s="1" t="s">
        <v>143</v>
      </c>
      <c r="AV792" s="1" t="s">
        <v>144</v>
      </c>
      <c r="AW792" s="1" t="s">
        <v>3909</v>
      </c>
      <c r="AX792" s="1" t="s">
        <v>47</v>
      </c>
      <c r="AY792" s="1" t="s">
        <v>50</v>
      </c>
      <c r="AZ792" s="1" t="s">
        <v>4381</v>
      </c>
      <c r="BA792" s="1" t="s">
        <v>4382</v>
      </c>
      <c r="BB792" s="1" t="s">
        <v>4382</v>
      </c>
      <c r="BC792" s="1" t="s">
        <v>145</v>
      </c>
      <c r="BD792" s="1" t="s">
        <v>47</v>
      </c>
      <c r="BE792" s="1" t="s">
        <v>146</v>
      </c>
      <c r="BF792" s="1" t="s">
        <v>52</v>
      </c>
      <c r="BG792" s="1" t="s">
        <v>53</v>
      </c>
      <c r="BH792" s="1" t="s">
        <v>47</v>
      </c>
      <c r="BI792" s="1" t="s">
        <v>159</v>
      </c>
    </row>
    <row r="793" spans="2:61" x14ac:dyDescent="0.25">
      <c r="B793" s="16">
        <f t="shared" si="208"/>
        <v>789</v>
      </c>
      <c r="C793" s="16" t="str">
        <f t="shared" si="223"/>
        <v>CDG</v>
      </c>
      <c r="D793" s="16" t="str">
        <f t="shared" si="224"/>
        <v>2025-08-30</v>
      </c>
      <c r="E793" s="16" t="str">
        <f t="shared" si="225"/>
        <v>18042707711</v>
      </c>
      <c r="F793" s="16" t="str">
        <f t="shared" si="226"/>
        <v>PFR027987353</v>
      </c>
      <c r="G793" s="16" t="str">
        <f t="shared" si="227"/>
        <v>김예인</v>
      </c>
      <c r="H793" s="16" t="str">
        <f t="shared" si="228"/>
        <v>목록(Manifest)</v>
      </c>
      <c r="I793" s="16">
        <f t="shared" si="229"/>
        <v>87.43</v>
      </c>
      <c r="J793" s="16">
        <f t="shared" si="230"/>
        <v>1</v>
      </c>
      <c r="K793" s="43">
        <f t="shared" si="231"/>
        <v>1</v>
      </c>
      <c r="L793" s="43">
        <f t="shared" si="232"/>
        <v>0.5</v>
      </c>
      <c r="M793" s="43">
        <f t="shared" si="233"/>
        <v>1</v>
      </c>
      <c r="N793" s="43">
        <f t="shared" si="234"/>
        <v>1</v>
      </c>
      <c r="O793" s="23" t="str">
        <f t="shared" si="235"/>
        <v>PFR027987353</v>
      </c>
      <c r="P793" s="51">
        <f>VLOOKUP(C793,MAPPING!$B$24:$G$27,2,0)+(N793-0.5)/0.5*VLOOKUP(C793,MAPPING!$B$24:$G$27,4,0)</f>
        <v>0</v>
      </c>
      <c r="Q793" s="72">
        <f>VLOOKUP(C793,MAPPING!$B$24:$G$27,6,0)</f>
        <v>3350</v>
      </c>
      <c r="R793" s="105">
        <f>Q793*VLOOKUP(C793,MAPPING!$B$24:$H$27,7,0)</f>
        <v>3350</v>
      </c>
      <c r="S793" s="29">
        <f>VLOOKUP(H793,MAPPING!$B$3:$D$12,3,0)</f>
        <v>0</v>
      </c>
      <c r="T793" s="67">
        <f t="shared" si="207"/>
        <v>0</v>
      </c>
      <c r="U793" s="75">
        <v>0</v>
      </c>
      <c r="V793" s="29">
        <f>(J793*VLOOKUP(M793/J793,MAPPING!$B$15:$C$22,2,10))</f>
        <v>0</v>
      </c>
      <c r="W793" s="100">
        <v>0</v>
      </c>
      <c r="X793" s="68">
        <f>IFERROR(IF($M793&lt;6.000001,0,VLOOKUP($M793,할증료!$B:$C,2,1)),0)</f>
        <v>0</v>
      </c>
      <c r="Y793" s="67">
        <v>0</v>
      </c>
      <c r="Z793" s="29">
        <f t="shared" si="236"/>
        <v>3350</v>
      </c>
      <c r="AB793" s="1" t="s">
        <v>4283</v>
      </c>
      <c r="AC793" s="1" t="s">
        <v>142</v>
      </c>
      <c r="AD793" s="1" t="s">
        <v>4284</v>
      </c>
      <c r="AE793" s="1" t="s">
        <v>4383</v>
      </c>
      <c r="AF793" s="1" t="s">
        <v>4384</v>
      </c>
      <c r="AG793" s="1" t="s">
        <v>4385</v>
      </c>
      <c r="AH793" s="1">
        <v>5047</v>
      </c>
      <c r="AI793" s="1" t="s">
        <v>47</v>
      </c>
      <c r="AJ793" s="20">
        <v>1</v>
      </c>
      <c r="AK793" s="21">
        <v>1</v>
      </c>
      <c r="AL793" s="21">
        <v>0.5</v>
      </c>
      <c r="AM793" s="21">
        <v>1</v>
      </c>
      <c r="AN793" s="1" t="s">
        <v>48</v>
      </c>
      <c r="AO793" s="21">
        <v>87.43</v>
      </c>
      <c r="AP793" s="1" t="s">
        <v>47</v>
      </c>
      <c r="AQ793" s="1" t="s">
        <v>47</v>
      </c>
      <c r="AR793" s="1" t="s">
        <v>47</v>
      </c>
      <c r="AS793" s="1" t="s">
        <v>47</v>
      </c>
      <c r="AT793" s="1" t="s">
        <v>47</v>
      </c>
      <c r="AU793" s="1" t="s">
        <v>143</v>
      </c>
      <c r="AV793" s="1" t="s">
        <v>144</v>
      </c>
      <c r="AW793" s="1" t="s">
        <v>2031</v>
      </c>
      <c r="AX793" s="1" t="s">
        <v>47</v>
      </c>
      <c r="AY793" s="1" t="s">
        <v>50</v>
      </c>
      <c r="AZ793" s="1" t="s">
        <v>4386</v>
      </c>
      <c r="BA793" s="1" t="s">
        <v>4387</v>
      </c>
      <c r="BB793" s="1" t="s">
        <v>4387</v>
      </c>
      <c r="BC793" s="1" t="s">
        <v>145</v>
      </c>
      <c r="BD793" s="1" t="s">
        <v>47</v>
      </c>
      <c r="BE793" s="1" t="s">
        <v>146</v>
      </c>
      <c r="BF793" s="1" t="s">
        <v>52</v>
      </c>
      <c r="BG793" s="1" t="s">
        <v>53</v>
      </c>
      <c r="BH793" s="1" t="s">
        <v>47</v>
      </c>
      <c r="BI793" s="1" t="s">
        <v>159</v>
      </c>
    </row>
    <row r="794" spans="2:61" x14ac:dyDescent="0.25">
      <c r="B794" s="16">
        <f t="shared" si="208"/>
        <v>790</v>
      </c>
      <c r="C794" s="16" t="str">
        <f t="shared" si="223"/>
        <v>CDG</v>
      </c>
      <c r="D794" s="16" t="str">
        <f t="shared" si="224"/>
        <v>2025-08-30</v>
      </c>
      <c r="E794" s="16" t="str">
        <f t="shared" si="225"/>
        <v>18042707711</v>
      </c>
      <c r="F794" s="16" t="str">
        <f t="shared" si="226"/>
        <v>PFR027987345</v>
      </c>
      <c r="G794" s="16" t="str">
        <f t="shared" si="227"/>
        <v>김명길</v>
      </c>
      <c r="H794" s="16" t="str">
        <f t="shared" si="228"/>
        <v>일반(목록배제,Normal-Manifest Exception)</v>
      </c>
      <c r="I794" s="16">
        <f t="shared" si="229"/>
        <v>71.400000000000006</v>
      </c>
      <c r="J794" s="16">
        <f t="shared" si="230"/>
        <v>1</v>
      </c>
      <c r="K794" s="43">
        <f t="shared" si="231"/>
        <v>2</v>
      </c>
      <c r="L794" s="43">
        <f t="shared" si="232"/>
        <v>2.1</v>
      </c>
      <c r="M794" s="43">
        <f t="shared" si="233"/>
        <v>2.1</v>
      </c>
      <c r="N794" s="43">
        <f t="shared" si="234"/>
        <v>2.5</v>
      </c>
      <c r="O794" s="23" t="str">
        <f t="shared" si="235"/>
        <v>PFR027987345</v>
      </c>
      <c r="P794" s="51">
        <f>VLOOKUP(C794,MAPPING!$B$24:$G$27,2,0)+(N794-0.5)/0.5*VLOOKUP(C794,MAPPING!$B$24:$G$27,4,0)</f>
        <v>0</v>
      </c>
      <c r="Q794" s="72">
        <f>VLOOKUP(C794,MAPPING!$B$24:$G$27,6,0)</f>
        <v>3350</v>
      </c>
      <c r="R794" s="105">
        <f>Q794*VLOOKUP(C794,MAPPING!$B$24:$H$27,7,0)</f>
        <v>3350</v>
      </c>
      <c r="S794" s="29">
        <f>VLOOKUP(H794,MAPPING!$B$3:$D$12,3,0)</f>
        <v>1100</v>
      </c>
      <c r="T794" s="67">
        <f t="shared" si="207"/>
        <v>0</v>
      </c>
      <c r="U794" s="75">
        <v>0</v>
      </c>
      <c r="V794" s="29">
        <f>(J794*VLOOKUP(M794/J794,MAPPING!$B$15:$C$22,2,10))</f>
        <v>550</v>
      </c>
      <c r="W794" s="100">
        <v>0</v>
      </c>
      <c r="X794" s="68">
        <f>IFERROR(IF($M794&lt;6.000001,0,VLOOKUP($M794,할증료!$B:$C,2,1)),0)</f>
        <v>0</v>
      </c>
      <c r="Y794" s="67">
        <v>0</v>
      </c>
      <c r="Z794" s="29">
        <f t="shared" si="236"/>
        <v>5000</v>
      </c>
      <c r="AB794" s="1" t="s">
        <v>4283</v>
      </c>
      <c r="AC794" s="1" t="s">
        <v>142</v>
      </c>
      <c r="AD794" s="1" t="s">
        <v>4284</v>
      </c>
      <c r="AE794" s="1" t="s">
        <v>4388</v>
      </c>
      <c r="AF794" s="1" t="s">
        <v>4389</v>
      </c>
      <c r="AG794" s="1" t="s">
        <v>4390</v>
      </c>
      <c r="AH794" s="1">
        <v>42643</v>
      </c>
      <c r="AI794" s="1" t="s">
        <v>160</v>
      </c>
      <c r="AJ794" s="20">
        <v>1</v>
      </c>
      <c r="AK794" s="21">
        <v>2</v>
      </c>
      <c r="AL794" s="21">
        <v>2.1</v>
      </c>
      <c r="AM794" s="21">
        <v>2.1</v>
      </c>
      <c r="AN794" s="1" t="s">
        <v>54</v>
      </c>
      <c r="AO794" s="21">
        <v>71.400000000000006</v>
      </c>
      <c r="AP794" s="1" t="s">
        <v>47</v>
      </c>
      <c r="AQ794" s="1" t="s">
        <v>47</v>
      </c>
      <c r="AR794" s="1" t="s">
        <v>47</v>
      </c>
      <c r="AS794" s="1" t="s">
        <v>47</v>
      </c>
      <c r="AT794" s="1" t="s">
        <v>47</v>
      </c>
      <c r="AU794" s="1" t="s">
        <v>143</v>
      </c>
      <c r="AV794" s="1" t="s">
        <v>144</v>
      </c>
      <c r="AW794" s="1" t="s">
        <v>4391</v>
      </c>
      <c r="AX794" s="1" t="s">
        <v>47</v>
      </c>
      <c r="AY794" s="1" t="s">
        <v>50</v>
      </c>
      <c r="AZ794" s="1" t="s">
        <v>4392</v>
      </c>
      <c r="BA794" s="1" t="s">
        <v>4393</v>
      </c>
      <c r="BB794" s="1" t="s">
        <v>4393</v>
      </c>
      <c r="BC794" s="1" t="s">
        <v>145</v>
      </c>
      <c r="BD794" s="1" t="s">
        <v>47</v>
      </c>
      <c r="BE794" s="1" t="s">
        <v>146</v>
      </c>
      <c r="BF794" s="1" t="s">
        <v>52</v>
      </c>
      <c r="BG794" s="1" t="s">
        <v>53</v>
      </c>
      <c r="BH794" s="1" t="s">
        <v>47</v>
      </c>
      <c r="BI794" s="1" t="s">
        <v>159</v>
      </c>
    </row>
    <row r="795" spans="2:61" x14ac:dyDescent="0.25">
      <c r="B795" s="16">
        <f t="shared" si="208"/>
        <v>791</v>
      </c>
      <c r="C795" s="16" t="str">
        <f t="shared" si="223"/>
        <v>CDG</v>
      </c>
      <c r="D795" s="16" t="str">
        <f t="shared" si="224"/>
        <v>2025-08-30</v>
      </c>
      <c r="E795" s="16" t="str">
        <f t="shared" si="225"/>
        <v>18042707711</v>
      </c>
      <c r="F795" s="16" t="str">
        <f t="shared" si="226"/>
        <v>PFR027987339</v>
      </c>
      <c r="G795" s="16" t="str">
        <f t="shared" si="227"/>
        <v>곽예슬</v>
      </c>
      <c r="H795" s="16" t="str">
        <f t="shared" si="228"/>
        <v>목록(Manifest)</v>
      </c>
      <c r="I795" s="16">
        <f t="shared" si="229"/>
        <v>88.59</v>
      </c>
      <c r="J795" s="16">
        <f t="shared" si="230"/>
        <v>1</v>
      </c>
      <c r="K795" s="43">
        <f t="shared" si="231"/>
        <v>1</v>
      </c>
      <c r="L795" s="43">
        <f t="shared" si="232"/>
        <v>1.1000000000000001</v>
      </c>
      <c r="M795" s="43">
        <f t="shared" si="233"/>
        <v>1.1000000000000001</v>
      </c>
      <c r="N795" s="43">
        <f t="shared" si="234"/>
        <v>1.5</v>
      </c>
      <c r="O795" s="23" t="str">
        <f t="shared" si="235"/>
        <v>PFR027987339</v>
      </c>
      <c r="P795" s="51">
        <f>VLOOKUP(C795,MAPPING!$B$24:$G$27,2,0)+(N795-0.5)/0.5*VLOOKUP(C795,MAPPING!$B$24:$G$27,4,0)</f>
        <v>0</v>
      </c>
      <c r="Q795" s="72">
        <f>VLOOKUP(C795,MAPPING!$B$24:$G$27,6,0)</f>
        <v>3350</v>
      </c>
      <c r="R795" s="105">
        <f>Q795*VLOOKUP(C795,MAPPING!$B$24:$H$27,7,0)</f>
        <v>3350</v>
      </c>
      <c r="S795" s="29">
        <f>VLOOKUP(H795,MAPPING!$B$3:$D$12,3,0)</f>
        <v>0</v>
      </c>
      <c r="T795" s="67">
        <f t="shared" si="207"/>
        <v>0</v>
      </c>
      <c r="U795" s="75">
        <v>0</v>
      </c>
      <c r="V795" s="29">
        <f>(J795*VLOOKUP(M795/J795,MAPPING!$B$15:$C$22,2,10))</f>
        <v>0</v>
      </c>
      <c r="W795" s="100">
        <v>0</v>
      </c>
      <c r="X795" s="68">
        <f>IFERROR(IF($M795&lt;6.000001,0,VLOOKUP($M795,할증료!$B:$C,2,1)),0)</f>
        <v>0</v>
      </c>
      <c r="Y795" s="67">
        <v>0</v>
      </c>
      <c r="Z795" s="29">
        <f t="shared" si="236"/>
        <v>3350</v>
      </c>
      <c r="AB795" s="1" t="s">
        <v>4283</v>
      </c>
      <c r="AC795" s="1" t="s">
        <v>142</v>
      </c>
      <c r="AD795" s="1" t="s">
        <v>4284</v>
      </c>
      <c r="AE795" s="1" t="s">
        <v>4394</v>
      </c>
      <c r="AF795" s="1" t="s">
        <v>4395</v>
      </c>
      <c r="AG795" s="1" t="s">
        <v>4396</v>
      </c>
      <c r="AH795" s="1">
        <v>34552</v>
      </c>
      <c r="AI795" s="1" t="s">
        <v>47</v>
      </c>
      <c r="AJ795" s="20">
        <v>1</v>
      </c>
      <c r="AK795" s="21">
        <v>1</v>
      </c>
      <c r="AL795" s="21">
        <v>1.1000000000000001</v>
      </c>
      <c r="AM795" s="21">
        <v>1.1000000000000001</v>
      </c>
      <c r="AN795" s="1" t="s">
        <v>48</v>
      </c>
      <c r="AO795" s="21">
        <v>88.59</v>
      </c>
      <c r="AP795" s="1" t="s">
        <v>47</v>
      </c>
      <c r="AQ795" s="1" t="s">
        <v>47</v>
      </c>
      <c r="AR795" s="1" t="s">
        <v>47</v>
      </c>
      <c r="AS795" s="1" t="s">
        <v>47</v>
      </c>
      <c r="AT795" s="1" t="s">
        <v>47</v>
      </c>
      <c r="AU795" s="1" t="s">
        <v>143</v>
      </c>
      <c r="AV795" s="1" t="s">
        <v>144</v>
      </c>
      <c r="AW795" s="1" t="s">
        <v>3909</v>
      </c>
      <c r="AX795" s="1" t="s">
        <v>47</v>
      </c>
      <c r="AY795" s="1" t="s">
        <v>50</v>
      </c>
      <c r="AZ795" s="1" t="s">
        <v>4397</v>
      </c>
      <c r="BA795" s="1" t="s">
        <v>4398</v>
      </c>
      <c r="BB795" s="1" t="s">
        <v>4398</v>
      </c>
      <c r="BC795" s="1" t="s">
        <v>145</v>
      </c>
      <c r="BD795" s="1" t="s">
        <v>47</v>
      </c>
      <c r="BE795" s="1" t="s">
        <v>146</v>
      </c>
      <c r="BF795" s="1" t="s">
        <v>52</v>
      </c>
      <c r="BG795" s="1" t="s">
        <v>53</v>
      </c>
      <c r="BH795" s="1" t="s">
        <v>47</v>
      </c>
      <c r="BI795" s="1" t="s">
        <v>159</v>
      </c>
    </row>
    <row r="796" spans="2:61" x14ac:dyDescent="0.25">
      <c r="B796" s="16">
        <f t="shared" si="208"/>
        <v>792</v>
      </c>
      <c r="C796" s="16" t="str">
        <f t="shared" si="223"/>
        <v>CDG</v>
      </c>
      <c r="D796" s="16" t="str">
        <f t="shared" si="224"/>
        <v>2025-08-30</v>
      </c>
      <c r="E796" s="16" t="str">
        <f t="shared" si="225"/>
        <v>18042707711</v>
      </c>
      <c r="F796" s="16" t="str">
        <f t="shared" si="226"/>
        <v>PFR027987338</v>
      </c>
      <c r="G796" s="16" t="str">
        <f t="shared" si="227"/>
        <v>김미경</v>
      </c>
      <c r="H796" s="16" t="str">
        <f t="shared" si="228"/>
        <v>목록(Manifest)</v>
      </c>
      <c r="I796" s="16">
        <f t="shared" si="229"/>
        <v>88.59</v>
      </c>
      <c r="J796" s="16">
        <f t="shared" si="230"/>
        <v>1</v>
      </c>
      <c r="K796" s="43">
        <f t="shared" si="231"/>
        <v>1</v>
      </c>
      <c r="L796" s="43">
        <f t="shared" si="232"/>
        <v>1.2</v>
      </c>
      <c r="M796" s="43">
        <f t="shared" si="233"/>
        <v>1.2</v>
      </c>
      <c r="N796" s="43">
        <f t="shared" si="234"/>
        <v>1.5</v>
      </c>
      <c r="O796" s="23" t="str">
        <f t="shared" si="235"/>
        <v>PFR027987338</v>
      </c>
      <c r="P796" s="51">
        <f>VLOOKUP(C796,MAPPING!$B$24:$G$27,2,0)+(N796-0.5)/0.5*VLOOKUP(C796,MAPPING!$B$24:$G$27,4,0)</f>
        <v>0</v>
      </c>
      <c r="Q796" s="72">
        <f>VLOOKUP(C796,MAPPING!$B$24:$G$27,6,0)</f>
        <v>3350</v>
      </c>
      <c r="R796" s="105">
        <f>Q796*VLOOKUP(C796,MAPPING!$B$24:$H$27,7,0)</f>
        <v>3350</v>
      </c>
      <c r="S796" s="29">
        <f>VLOOKUP(H796,MAPPING!$B$3:$D$12,3,0)</f>
        <v>0</v>
      </c>
      <c r="T796" s="67">
        <f t="shared" si="207"/>
        <v>0</v>
      </c>
      <c r="U796" s="75">
        <v>0</v>
      </c>
      <c r="V796" s="29">
        <f>(J796*VLOOKUP(M796/J796,MAPPING!$B$15:$C$22,2,10))</f>
        <v>0</v>
      </c>
      <c r="W796" s="100">
        <v>0</v>
      </c>
      <c r="X796" s="68">
        <f>IFERROR(IF($M796&lt;6.000001,0,VLOOKUP($M796,할증료!$B:$C,2,1)),0)</f>
        <v>0</v>
      </c>
      <c r="Y796" s="67">
        <v>0</v>
      </c>
      <c r="Z796" s="29">
        <f t="shared" si="236"/>
        <v>3350</v>
      </c>
      <c r="AB796" s="1" t="s">
        <v>4283</v>
      </c>
      <c r="AC796" s="1" t="s">
        <v>142</v>
      </c>
      <c r="AD796" s="1" t="s">
        <v>4284</v>
      </c>
      <c r="AE796" s="1" t="s">
        <v>4399</v>
      </c>
      <c r="AF796" s="1" t="s">
        <v>4400</v>
      </c>
      <c r="AG796" s="1" t="s">
        <v>4401</v>
      </c>
      <c r="AH796" s="1">
        <v>36849</v>
      </c>
      <c r="AI796" s="1" t="s">
        <v>47</v>
      </c>
      <c r="AJ796" s="20">
        <v>1</v>
      </c>
      <c r="AK796" s="21">
        <v>1</v>
      </c>
      <c r="AL796" s="21">
        <v>1.2</v>
      </c>
      <c r="AM796" s="21">
        <v>1.2</v>
      </c>
      <c r="AN796" s="1" t="s">
        <v>48</v>
      </c>
      <c r="AO796" s="21">
        <v>88.59</v>
      </c>
      <c r="AP796" s="1" t="s">
        <v>47</v>
      </c>
      <c r="AQ796" s="1" t="s">
        <v>47</v>
      </c>
      <c r="AR796" s="1" t="s">
        <v>47</v>
      </c>
      <c r="AS796" s="1" t="s">
        <v>47</v>
      </c>
      <c r="AT796" s="1" t="s">
        <v>47</v>
      </c>
      <c r="AU796" s="1" t="s">
        <v>143</v>
      </c>
      <c r="AV796" s="1" t="s">
        <v>144</v>
      </c>
      <c r="AW796" s="1" t="s">
        <v>3909</v>
      </c>
      <c r="AX796" s="1" t="s">
        <v>47</v>
      </c>
      <c r="AY796" s="1" t="s">
        <v>50</v>
      </c>
      <c r="AZ796" s="1" t="s">
        <v>4402</v>
      </c>
      <c r="BA796" s="1" t="s">
        <v>4403</v>
      </c>
      <c r="BB796" s="1" t="s">
        <v>4403</v>
      </c>
      <c r="BC796" s="1" t="s">
        <v>145</v>
      </c>
      <c r="BD796" s="1" t="s">
        <v>47</v>
      </c>
      <c r="BE796" s="1" t="s">
        <v>146</v>
      </c>
      <c r="BF796" s="1" t="s">
        <v>52</v>
      </c>
      <c r="BG796" s="1" t="s">
        <v>53</v>
      </c>
      <c r="BH796" s="1" t="s">
        <v>47</v>
      </c>
      <c r="BI796" s="1" t="s">
        <v>159</v>
      </c>
    </row>
    <row r="797" spans="2:61" x14ac:dyDescent="0.25">
      <c r="B797" s="16">
        <f t="shared" si="208"/>
        <v>793</v>
      </c>
      <c r="C797" s="16" t="str">
        <f t="shared" si="223"/>
        <v>CDG</v>
      </c>
      <c r="D797" s="16" t="str">
        <f t="shared" si="224"/>
        <v>2025-08-30</v>
      </c>
      <c r="E797" s="16" t="str">
        <f t="shared" si="225"/>
        <v>18042707711</v>
      </c>
      <c r="F797" s="16" t="str">
        <f t="shared" si="226"/>
        <v>PFR027987333</v>
      </c>
      <c r="G797" s="16" t="str">
        <f t="shared" si="227"/>
        <v>김신호</v>
      </c>
      <c r="H797" s="16" t="str">
        <f t="shared" si="228"/>
        <v>목록(Manifest)</v>
      </c>
      <c r="I797" s="16">
        <f t="shared" si="229"/>
        <v>146.88</v>
      </c>
      <c r="J797" s="16">
        <f t="shared" si="230"/>
        <v>1</v>
      </c>
      <c r="K797" s="43">
        <f t="shared" si="231"/>
        <v>1</v>
      </c>
      <c r="L797" s="43">
        <f t="shared" si="232"/>
        <v>1.3</v>
      </c>
      <c r="M797" s="43">
        <f t="shared" si="233"/>
        <v>1.3</v>
      </c>
      <c r="N797" s="43">
        <f t="shared" si="234"/>
        <v>1.5</v>
      </c>
      <c r="O797" s="23" t="str">
        <f t="shared" si="235"/>
        <v>PFR027987333</v>
      </c>
      <c r="P797" s="51">
        <f>VLOOKUP(C797,MAPPING!$B$24:$G$27,2,0)+(N797-0.5)/0.5*VLOOKUP(C797,MAPPING!$B$24:$G$27,4,0)</f>
        <v>0</v>
      </c>
      <c r="Q797" s="72">
        <f>VLOOKUP(C797,MAPPING!$B$24:$G$27,6,0)</f>
        <v>3350</v>
      </c>
      <c r="R797" s="105">
        <f>Q797*VLOOKUP(C797,MAPPING!$B$24:$H$27,7,0)</f>
        <v>3350</v>
      </c>
      <c r="S797" s="29">
        <f>VLOOKUP(H797,MAPPING!$B$3:$D$12,3,0)</f>
        <v>0</v>
      </c>
      <c r="T797" s="67">
        <f t="shared" si="207"/>
        <v>0</v>
      </c>
      <c r="U797" s="75">
        <v>0</v>
      </c>
      <c r="V797" s="29">
        <f>(J797*VLOOKUP(M797/J797,MAPPING!$B$15:$C$22,2,10))</f>
        <v>0</v>
      </c>
      <c r="W797" s="100">
        <v>0</v>
      </c>
      <c r="X797" s="68">
        <f>IFERROR(IF($M797&lt;6.000001,0,VLOOKUP($M797,할증료!$B:$C,2,1)),0)</f>
        <v>0</v>
      </c>
      <c r="Y797" s="67">
        <v>0</v>
      </c>
      <c r="Z797" s="29">
        <f t="shared" si="236"/>
        <v>3350</v>
      </c>
      <c r="AB797" s="1" t="s">
        <v>4283</v>
      </c>
      <c r="AC797" s="1" t="s">
        <v>142</v>
      </c>
      <c r="AD797" s="1" t="s">
        <v>4284</v>
      </c>
      <c r="AE797" s="1" t="s">
        <v>4404</v>
      </c>
      <c r="AF797" s="1" t="s">
        <v>4405</v>
      </c>
      <c r="AG797" s="1" t="s">
        <v>4406</v>
      </c>
      <c r="AH797" s="1">
        <v>50851</v>
      </c>
      <c r="AI797" s="1" t="s">
        <v>47</v>
      </c>
      <c r="AJ797" s="20">
        <v>1</v>
      </c>
      <c r="AK797" s="21">
        <v>1</v>
      </c>
      <c r="AL797" s="21">
        <v>1.3</v>
      </c>
      <c r="AM797" s="21">
        <v>1.3</v>
      </c>
      <c r="AN797" s="1" t="s">
        <v>48</v>
      </c>
      <c r="AO797" s="21">
        <v>146.88</v>
      </c>
      <c r="AP797" s="1" t="s">
        <v>47</v>
      </c>
      <c r="AQ797" s="1" t="s">
        <v>47</v>
      </c>
      <c r="AR797" s="1" t="s">
        <v>47</v>
      </c>
      <c r="AS797" s="1" t="s">
        <v>47</v>
      </c>
      <c r="AT797" s="1" t="s">
        <v>47</v>
      </c>
      <c r="AU797" s="1" t="s">
        <v>143</v>
      </c>
      <c r="AV797" s="1" t="s">
        <v>144</v>
      </c>
      <c r="AW797" s="1" t="s">
        <v>4407</v>
      </c>
      <c r="AX797" s="1" t="s">
        <v>47</v>
      </c>
      <c r="AY797" s="1" t="s">
        <v>50</v>
      </c>
      <c r="AZ797" s="1" t="s">
        <v>4408</v>
      </c>
      <c r="BA797" s="1" t="s">
        <v>4409</v>
      </c>
      <c r="BB797" s="1" t="s">
        <v>4409</v>
      </c>
      <c r="BC797" s="1" t="s">
        <v>145</v>
      </c>
      <c r="BD797" s="1" t="s">
        <v>47</v>
      </c>
      <c r="BE797" s="1" t="s">
        <v>146</v>
      </c>
      <c r="BF797" s="1" t="s">
        <v>52</v>
      </c>
      <c r="BG797" s="1" t="s">
        <v>53</v>
      </c>
      <c r="BH797" s="1" t="s">
        <v>47</v>
      </c>
      <c r="BI797" s="1" t="s">
        <v>159</v>
      </c>
    </row>
    <row r="798" spans="2:61" x14ac:dyDescent="0.25">
      <c r="B798" s="16">
        <f t="shared" si="208"/>
        <v>794</v>
      </c>
      <c r="C798" s="16" t="str">
        <f t="shared" si="223"/>
        <v>CDG</v>
      </c>
      <c r="D798" s="16" t="str">
        <f t="shared" si="224"/>
        <v>2025-08-30</v>
      </c>
      <c r="E798" s="16" t="str">
        <f t="shared" si="225"/>
        <v>18042707711</v>
      </c>
      <c r="F798" s="16" t="str">
        <f t="shared" si="226"/>
        <v>PFR027987323</v>
      </c>
      <c r="G798" s="16" t="str">
        <f t="shared" si="227"/>
        <v>조은해</v>
      </c>
      <c r="H798" s="16" t="str">
        <f t="shared" si="228"/>
        <v>목록(Manifest)</v>
      </c>
      <c r="I798" s="16">
        <f t="shared" si="229"/>
        <v>73.58</v>
      </c>
      <c r="J798" s="16">
        <f t="shared" si="230"/>
        <v>1</v>
      </c>
      <c r="K798" s="43">
        <f t="shared" si="231"/>
        <v>1</v>
      </c>
      <c r="L798" s="43">
        <f t="shared" si="232"/>
        <v>0.5</v>
      </c>
      <c r="M798" s="43">
        <f t="shared" si="233"/>
        <v>1</v>
      </c>
      <c r="N798" s="43">
        <f t="shared" si="234"/>
        <v>1</v>
      </c>
      <c r="O798" s="23" t="str">
        <f t="shared" si="235"/>
        <v>PFR027987323</v>
      </c>
      <c r="P798" s="51">
        <f>VLOOKUP(C798,MAPPING!$B$24:$G$27,2,0)+(N798-0.5)/0.5*VLOOKUP(C798,MAPPING!$B$24:$G$27,4,0)</f>
        <v>0</v>
      </c>
      <c r="Q798" s="72">
        <f>VLOOKUP(C798,MAPPING!$B$24:$G$27,6,0)</f>
        <v>3350</v>
      </c>
      <c r="R798" s="105">
        <f>Q798*VLOOKUP(C798,MAPPING!$B$24:$H$27,7,0)</f>
        <v>3350</v>
      </c>
      <c r="S798" s="29">
        <f>VLOOKUP(H798,MAPPING!$B$3:$D$12,3,0)</f>
        <v>0</v>
      </c>
      <c r="T798" s="67">
        <f t="shared" si="207"/>
        <v>0</v>
      </c>
      <c r="U798" s="75">
        <v>0</v>
      </c>
      <c r="V798" s="29">
        <f>(J798*VLOOKUP(M798/J798,MAPPING!$B$15:$C$22,2,10))</f>
        <v>0</v>
      </c>
      <c r="W798" s="100">
        <v>0</v>
      </c>
      <c r="X798" s="68">
        <f>IFERROR(IF($M798&lt;6.000001,0,VLOOKUP($M798,할증료!$B:$C,2,1)),0)</f>
        <v>0</v>
      </c>
      <c r="Y798" s="67">
        <v>0</v>
      </c>
      <c r="Z798" s="29">
        <f t="shared" si="236"/>
        <v>3350</v>
      </c>
      <c r="AB798" s="1" t="s">
        <v>4283</v>
      </c>
      <c r="AC798" s="1" t="s">
        <v>142</v>
      </c>
      <c r="AD798" s="1" t="s">
        <v>4284</v>
      </c>
      <c r="AE798" s="1" t="s">
        <v>4410</v>
      </c>
      <c r="AF798" s="1" t="s">
        <v>4411</v>
      </c>
      <c r="AG798" s="1" t="s">
        <v>4412</v>
      </c>
      <c r="AH798" s="1">
        <v>21346</v>
      </c>
      <c r="AI798" s="1" t="s">
        <v>47</v>
      </c>
      <c r="AJ798" s="20">
        <v>1</v>
      </c>
      <c r="AK798" s="21">
        <v>1</v>
      </c>
      <c r="AL798" s="21">
        <v>0.5</v>
      </c>
      <c r="AM798" s="21">
        <v>1</v>
      </c>
      <c r="AN798" s="1" t="s">
        <v>48</v>
      </c>
      <c r="AO798" s="21">
        <v>73.58</v>
      </c>
      <c r="AP798" s="1" t="s">
        <v>47</v>
      </c>
      <c r="AQ798" s="1" t="s">
        <v>47</v>
      </c>
      <c r="AR798" s="1" t="s">
        <v>47</v>
      </c>
      <c r="AS798" s="1" t="s">
        <v>47</v>
      </c>
      <c r="AT798" s="1" t="s">
        <v>47</v>
      </c>
      <c r="AU798" s="1" t="s">
        <v>143</v>
      </c>
      <c r="AV798" s="1" t="s">
        <v>144</v>
      </c>
      <c r="AW798" s="1" t="s">
        <v>3961</v>
      </c>
      <c r="AX798" s="1" t="s">
        <v>47</v>
      </c>
      <c r="AY798" s="1" t="s">
        <v>50</v>
      </c>
      <c r="AZ798" s="1" t="s">
        <v>4413</v>
      </c>
      <c r="BA798" s="1" t="s">
        <v>4414</v>
      </c>
      <c r="BB798" s="1" t="s">
        <v>4414</v>
      </c>
      <c r="BC798" s="1" t="s">
        <v>145</v>
      </c>
      <c r="BD798" s="1" t="s">
        <v>47</v>
      </c>
      <c r="BE798" s="1" t="s">
        <v>146</v>
      </c>
      <c r="BF798" s="1" t="s">
        <v>52</v>
      </c>
      <c r="BG798" s="1" t="s">
        <v>53</v>
      </c>
      <c r="BH798" s="1" t="s">
        <v>47</v>
      </c>
      <c r="BI798" s="1" t="s">
        <v>159</v>
      </c>
    </row>
    <row r="799" spans="2:61" x14ac:dyDescent="0.25">
      <c r="B799" s="16">
        <f t="shared" si="208"/>
        <v>795</v>
      </c>
      <c r="C799" s="16" t="str">
        <f t="shared" si="223"/>
        <v>CDG</v>
      </c>
      <c r="D799" s="16" t="str">
        <f t="shared" si="224"/>
        <v>2025-08-30</v>
      </c>
      <c r="E799" s="16" t="str">
        <f t="shared" si="225"/>
        <v>18042707711</v>
      </c>
      <c r="F799" s="16" t="str">
        <f t="shared" si="226"/>
        <v>PFR027987321</v>
      </c>
      <c r="G799" s="16" t="str">
        <f t="shared" si="227"/>
        <v>김영상</v>
      </c>
      <c r="H799" s="16" t="str">
        <f t="shared" si="228"/>
        <v>목록(Manifest)</v>
      </c>
      <c r="I799" s="16">
        <f t="shared" si="229"/>
        <v>104.91</v>
      </c>
      <c r="J799" s="16">
        <f t="shared" si="230"/>
        <v>1</v>
      </c>
      <c r="K799" s="43">
        <f t="shared" si="231"/>
        <v>7.5</v>
      </c>
      <c r="L799" s="43">
        <f t="shared" si="232"/>
        <v>29.7</v>
      </c>
      <c r="M799" s="43">
        <f t="shared" si="233"/>
        <v>30</v>
      </c>
      <c r="N799" s="43">
        <f t="shared" si="234"/>
        <v>30</v>
      </c>
      <c r="O799" s="23" t="str">
        <f t="shared" si="235"/>
        <v>PFR027987321</v>
      </c>
      <c r="P799" s="51">
        <f>VLOOKUP(C799,MAPPING!$B$24:$G$27,2,0)+(N799-0.5)/0.5*VLOOKUP(C799,MAPPING!$B$24:$G$27,4,0)</f>
        <v>0</v>
      </c>
      <c r="Q799" s="72">
        <f>VLOOKUP(C799,MAPPING!$B$24:$G$27,6,0)</f>
        <v>3350</v>
      </c>
      <c r="R799" s="105">
        <f>Q799*VLOOKUP(C799,MAPPING!$B$24:$H$27,7,0)</f>
        <v>3350</v>
      </c>
      <c r="S799" s="29">
        <f>VLOOKUP(H799,MAPPING!$B$3:$D$12,3,0)</f>
        <v>0</v>
      </c>
      <c r="T799" s="67">
        <f t="shared" si="207"/>
        <v>0</v>
      </c>
      <c r="U799" s="75">
        <v>0</v>
      </c>
      <c r="V799" s="29">
        <f>(J799*VLOOKUP(M799/J799,MAPPING!$B$15:$C$22,2,10))</f>
        <v>15000</v>
      </c>
      <c r="W799" s="100">
        <v>0</v>
      </c>
      <c r="X799" s="68">
        <f>IFERROR(IF($M799&lt;6.000001,0,VLOOKUP($M799,할증료!$B:$C,2,1)),0)</f>
        <v>2500</v>
      </c>
      <c r="Y799" s="67">
        <v>0</v>
      </c>
      <c r="Z799" s="29">
        <f t="shared" si="236"/>
        <v>20850</v>
      </c>
      <c r="AB799" s="1" t="s">
        <v>4283</v>
      </c>
      <c r="AC799" s="1" t="s">
        <v>142</v>
      </c>
      <c r="AD799" s="1" t="s">
        <v>4284</v>
      </c>
      <c r="AE799" s="1" t="s">
        <v>4415</v>
      </c>
      <c r="AF799" s="1" t="s">
        <v>258</v>
      </c>
      <c r="AG799" s="1" t="s">
        <v>259</v>
      </c>
      <c r="AH799" s="1">
        <v>4167</v>
      </c>
      <c r="AI799" s="1" t="s">
        <v>47</v>
      </c>
      <c r="AJ799" s="20">
        <v>1</v>
      </c>
      <c r="AK799" s="21">
        <v>7.5</v>
      </c>
      <c r="AL799" s="21">
        <v>29.7</v>
      </c>
      <c r="AM799" s="21">
        <v>30</v>
      </c>
      <c r="AN799" s="1" t="s">
        <v>48</v>
      </c>
      <c r="AO799" s="21">
        <v>104.91</v>
      </c>
      <c r="AP799" s="1" t="s">
        <v>47</v>
      </c>
      <c r="AQ799" s="1" t="s">
        <v>47</v>
      </c>
      <c r="AR799" s="1" t="s">
        <v>47</v>
      </c>
      <c r="AS799" s="1" t="s">
        <v>47</v>
      </c>
      <c r="AT799" s="1" t="s">
        <v>47</v>
      </c>
      <c r="AU799" s="1" t="s">
        <v>143</v>
      </c>
      <c r="AV799" s="1" t="s">
        <v>144</v>
      </c>
      <c r="AW799" s="1" t="s">
        <v>287</v>
      </c>
      <c r="AX799" s="1" t="s">
        <v>47</v>
      </c>
      <c r="AY799" s="1" t="s">
        <v>50</v>
      </c>
      <c r="AZ799" s="1" t="s">
        <v>4416</v>
      </c>
      <c r="BA799" s="1" t="s">
        <v>4417</v>
      </c>
      <c r="BB799" s="1" t="s">
        <v>4417</v>
      </c>
      <c r="BC799" s="1" t="s">
        <v>145</v>
      </c>
      <c r="BD799" s="1" t="s">
        <v>47</v>
      </c>
      <c r="BE799" s="1" t="s">
        <v>146</v>
      </c>
      <c r="BF799" s="1" t="s">
        <v>52</v>
      </c>
      <c r="BG799" s="1" t="s">
        <v>53</v>
      </c>
      <c r="BH799" s="1" t="s">
        <v>47</v>
      </c>
      <c r="BI799" s="1" t="s">
        <v>159</v>
      </c>
    </row>
    <row r="800" spans="2:61" x14ac:dyDescent="0.25">
      <c r="B800" s="16">
        <f t="shared" si="208"/>
        <v>796</v>
      </c>
      <c r="C800" s="16" t="str">
        <f t="shared" si="223"/>
        <v>CDG</v>
      </c>
      <c r="D800" s="16" t="str">
        <f t="shared" si="224"/>
        <v>2025-08-30</v>
      </c>
      <c r="E800" s="16" t="str">
        <f t="shared" si="225"/>
        <v>18042707711</v>
      </c>
      <c r="F800" s="16" t="str">
        <f t="shared" si="226"/>
        <v>PFR027987491</v>
      </c>
      <c r="G800" s="16" t="str">
        <f t="shared" si="227"/>
        <v>김철</v>
      </c>
      <c r="H800" s="16" t="str">
        <f t="shared" si="228"/>
        <v>목록(Manifest)</v>
      </c>
      <c r="I800" s="16">
        <f t="shared" si="229"/>
        <v>41.96</v>
      </c>
      <c r="J800" s="16">
        <f t="shared" si="230"/>
        <v>1</v>
      </c>
      <c r="K800" s="43">
        <f t="shared" si="231"/>
        <v>0.5</v>
      </c>
      <c r="L800" s="43">
        <f t="shared" si="232"/>
        <v>0.4</v>
      </c>
      <c r="M800" s="43">
        <f t="shared" si="233"/>
        <v>0.5</v>
      </c>
      <c r="N800" s="43">
        <f t="shared" si="234"/>
        <v>0.5</v>
      </c>
      <c r="O800" s="23" t="str">
        <f t="shared" si="235"/>
        <v>PFR027987491</v>
      </c>
      <c r="P800" s="51">
        <f>VLOOKUP(C800,MAPPING!$B$24:$G$27,2,0)+(N800-0.5)/0.5*VLOOKUP(C800,MAPPING!$B$24:$G$27,4,0)</f>
        <v>0</v>
      </c>
      <c r="Q800" s="72">
        <f>VLOOKUP(C800,MAPPING!$B$24:$G$27,6,0)</f>
        <v>3350</v>
      </c>
      <c r="R800" s="105">
        <f>Q800*VLOOKUP(C800,MAPPING!$B$24:$H$27,7,0)</f>
        <v>3350</v>
      </c>
      <c r="S800" s="29">
        <f>VLOOKUP(H800,MAPPING!$B$3:$D$12,3,0)</f>
        <v>0</v>
      </c>
      <c r="T800" s="67">
        <f t="shared" si="207"/>
        <v>0</v>
      </c>
      <c r="U800" s="75">
        <v>0</v>
      </c>
      <c r="V800" s="29">
        <f>(J800*VLOOKUP(M800/J800,MAPPING!$B$15:$C$22,2,10))</f>
        <v>0</v>
      </c>
      <c r="W800" s="100">
        <v>0</v>
      </c>
      <c r="X800" s="68">
        <f>IFERROR(IF($M800&lt;6.000001,0,VLOOKUP($M800,할증료!$B:$C,2,1)),0)</f>
        <v>0</v>
      </c>
      <c r="Y800" s="67">
        <v>0</v>
      </c>
      <c r="Z800" s="29">
        <f t="shared" si="236"/>
        <v>3350</v>
      </c>
      <c r="AB800" s="1" t="s">
        <v>4283</v>
      </c>
      <c r="AC800" s="1" t="s">
        <v>142</v>
      </c>
      <c r="AD800" s="1" t="s">
        <v>4284</v>
      </c>
      <c r="AE800" s="1" t="s">
        <v>4418</v>
      </c>
      <c r="AF800" s="1" t="s">
        <v>1299</v>
      </c>
      <c r="AG800" s="1" t="s">
        <v>1300</v>
      </c>
      <c r="AH800" s="1">
        <v>10063</v>
      </c>
      <c r="AI800" s="1" t="s">
        <v>47</v>
      </c>
      <c r="AJ800" s="20">
        <v>1</v>
      </c>
      <c r="AK800" s="21">
        <v>0.5</v>
      </c>
      <c r="AL800" s="21">
        <v>0.4</v>
      </c>
      <c r="AM800" s="21">
        <v>0.5</v>
      </c>
      <c r="AN800" s="1" t="s">
        <v>48</v>
      </c>
      <c r="AO800" s="21">
        <v>41.96</v>
      </c>
      <c r="AP800" s="1" t="s">
        <v>47</v>
      </c>
      <c r="AQ800" s="1" t="s">
        <v>47</v>
      </c>
      <c r="AR800" s="1" t="s">
        <v>47</v>
      </c>
      <c r="AS800" s="1" t="s">
        <v>47</v>
      </c>
      <c r="AT800" s="1" t="s">
        <v>47</v>
      </c>
      <c r="AU800" s="1" t="s">
        <v>143</v>
      </c>
      <c r="AV800" s="1" t="s">
        <v>144</v>
      </c>
      <c r="AW800" s="1" t="s">
        <v>1301</v>
      </c>
      <c r="AX800" s="1" t="s">
        <v>47</v>
      </c>
      <c r="AY800" s="1" t="s">
        <v>50</v>
      </c>
      <c r="AZ800" s="1" t="s">
        <v>4419</v>
      </c>
      <c r="BA800" s="1" t="s">
        <v>4420</v>
      </c>
      <c r="BB800" s="1" t="s">
        <v>4420</v>
      </c>
      <c r="BC800" s="1" t="s">
        <v>145</v>
      </c>
      <c r="BD800" s="1" t="s">
        <v>47</v>
      </c>
      <c r="BE800" s="1" t="s">
        <v>146</v>
      </c>
      <c r="BF800" s="1" t="s">
        <v>52</v>
      </c>
      <c r="BG800" s="1" t="s">
        <v>53</v>
      </c>
      <c r="BH800" s="1" t="s">
        <v>47</v>
      </c>
      <c r="BI800" s="1" t="s">
        <v>159</v>
      </c>
    </row>
    <row r="801" spans="2:61" x14ac:dyDescent="0.25">
      <c r="B801" s="16">
        <f t="shared" si="208"/>
        <v>797</v>
      </c>
      <c r="C801" s="16" t="str">
        <f t="shared" si="223"/>
        <v>CDG</v>
      </c>
      <c r="D801" s="16" t="str">
        <f t="shared" si="224"/>
        <v>2025-08-30</v>
      </c>
      <c r="E801" s="16" t="str">
        <f t="shared" si="225"/>
        <v>18042707711</v>
      </c>
      <c r="F801" s="16" t="str">
        <f t="shared" si="226"/>
        <v>PFR027987479</v>
      </c>
      <c r="G801" s="16" t="str">
        <f t="shared" si="227"/>
        <v>권병모</v>
      </c>
      <c r="H801" s="16" t="str">
        <f t="shared" si="228"/>
        <v>목록(Manifest)</v>
      </c>
      <c r="I801" s="16">
        <f t="shared" si="229"/>
        <v>27.99</v>
      </c>
      <c r="J801" s="16">
        <f t="shared" si="230"/>
        <v>1</v>
      </c>
      <c r="K801" s="43">
        <f t="shared" si="231"/>
        <v>0.5</v>
      </c>
      <c r="L801" s="43">
        <f t="shared" si="232"/>
        <v>0.4</v>
      </c>
      <c r="M801" s="43">
        <f t="shared" si="233"/>
        <v>0.5</v>
      </c>
      <c r="N801" s="43">
        <f t="shared" si="234"/>
        <v>0.5</v>
      </c>
      <c r="O801" s="23" t="str">
        <f t="shared" si="235"/>
        <v>PFR027987479</v>
      </c>
      <c r="P801" s="51">
        <f>VLOOKUP(C801,MAPPING!$B$24:$G$27,2,0)+(N801-0.5)/0.5*VLOOKUP(C801,MAPPING!$B$24:$G$27,4,0)</f>
        <v>0</v>
      </c>
      <c r="Q801" s="72">
        <f>VLOOKUP(C801,MAPPING!$B$24:$G$27,6,0)</f>
        <v>3350</v>
      </c>
      <c r="R801" s="105">
        <f>Q801*VLOOKUP(C801,MAPPING!$B$24:$H$27,7,0)</f>
        <v>3350</v>
      </c>
      <c r="S801" s="29">
        <f>VLOOKUP(H801,MAPPING!$B$3:$D$12,3,0)</f>
        <v>0</v>
      </c>
      <c r="T801" s="67">
        <f t="shared" si="207"/>
        <v>0</v>
      </c>
      <c r="U801" s="75">
        <v>0</v>
      </c>
      <c r="V801" s="29">
        <f>(J801*VLOOKUP(M801/J801,MAPPING!$B$15:$C$22,2,10))</f>
        <v>0</v>
      </c>
      <c r="W801" s="100">
        <v>0</v>
      </c>
      <c r="X801" s="68">
        <f>IFERROR(IF($M801&lt;6.000001,0,VLOOKUP($M801,할증료!$B:$C,2,1)),0)</f>
        <v>0</v>
      </c>
      <c r="Y801" s="67">
        <v>0</v>
      </c>
      <c r="Z801" s="29">
        <f t="shared" si="236"/>
        <v>3350</v>
      </c>
      <c r="AB801" s="1" t="s">
        <v>4283</v>
      </c>
      <c r="AC801" s="1" t="s">
        <v>142</v>
      </c>
      <c r="AD801" s="1" t="s">
        <v>4284</v>
      </c>
      <c r="AE801" s="1" t="s">
        <v>4421</v>
      </c>
      <c r="AF801" s="1" t="s">
        <v>2935</v>
      </c>
      <c r="AG801" s="1" t="s">
        <v>2936</v>
      </c>
      <c r="AH801" s="1">
        <v>3781</v>
      </c>
      <c r="AI801" s="1" t="s">
        <v>47</v>
      </c>
      <c r="AJ801" s="20">
        <v>1</v>
      </c>
      <c r="AK801" s="21">
        <v>0.5</v>
      </c>
      <c r="AL801" s="21">
        <v>0.4</v>
      </c>
      <c r="AM801" s="21">
        <v>0.5</v>
      </c>
      <c r="AN801" s="1" t="s">
        <v>48</v>
      </c>
      <c r="AO801" s="21">
        <v>27.99</v>
      </c>
      <c r="AP801" s="1" t="s">
        <v>47</v>
      </c>
      <c r="AQ801" s="1" t="s">
        <v>47</v>
      </c>
      <c r="AR801" s="1" t="s">
        <v>47</v>
      </c>
      <c r="AS801" s="1" t="s">
        <v>47</v>
      </c>
      <c r="AT801" s="1" t="s">
        <v>47</v>
      </c>
      <c r="AU801" s="1" t="s">
        <v>143</v>
      </c>
      <c r="AV801" s="1" t="s">
        <v>144</v>
      </c>
      <c r="AW801" s="1" t="s">
        <v>2937</v>
      </c>
      <c r="AX801" s="1" t="s">
        <v>47</v>
      </c>
      <c r="AY801" s="1" t="s">
        <v>50</v>
      </c>
      <c r="AZ801" s="1" t="s">
        <v>4422</v>
      </c>
      <c r="BA801" s="1" t="s">
        <v>4423</v>
      </c>
      <c r="BB801" s="1" t="s">
        <v>4423</v>
      </c>
      <c r="BC801" s="1" t="s">
        <v>145</v>
      </c>
      <c r="BD801" s="1" t="s">
        <v>47</v>
      </c>
      <c r="BE801" s="1" t="s">
        <v>146</v>
      </c>
      <c r="BF801" s="1" t="s">
        <v>52</v>
      </c>
      <c r="BG801" s="1" t="s">
        <v>53</v>
      </c>
      <c r="BH801" s="1" t="s">
        <v>47</v>
      </c>
      <c r="BI801" s="1" t="s">
        <v>159</v>
      </c>
    </row>
    <row r="802" spans="2:61" x14ac:dyDescent="0.25">
      <c r="B802" s="16">
        <f t="shared" si="208"/>
        <v>798</v>
      </c>
      <c r="C802" s="16" t="str">
        <f t="shared" si="223"/>
        <v>CDG</v>
      </c>
      <c r="D802" s="16" t="str">
        <f t="shared" si="224"/>
        <v>2025-08-30</v>
      </c>
      <c r="E802" s="16" t="str">
        <f t="shared" si="225"/>
        <v>18042707711</v>
      </c>
      <c r="F802" s="16" t="str">
        <f t="shared" si="226"/>
        <v>PFR027987476</v>
      </c>
      <c r="G802" s="16" t="str">
        <f t="shared" si="227"/>
        <v>김성아</v>
      </c>
      <c r="H802" s="16" t="str">
        <f t="shared" si="228"/>
        <v>목록(Manifest)</v>
      </c>
      <c r="I802" s="16">
        <f t="shared" si="229"/>
        <v>46.63</v>
      </c>
      <c r="J802" s="16">
        <f t="shared" si="230"/>
        <v>1</v>
      </c>
      <c r="K802" s="43">
        <f t="shared" si="231"/>
        <v>0.5</v>
      </c>
      <c r="L802" s="43">
        <f t="shared" si="232"/>
        <v>0.5</v>
      </c>
      <c r="M802" s="43">
        <f t="shared" si="233"/>
        <v>0.5</v>
      </c>
      <c r="N802" s="43">
        <f t="shared" si="234"/>
        <v>0.5</v>
      </c>
      <c r="O802" s="23" t="str">
        <f t="shared" si="235"/>
        <v>PFR027987476</v>
      </c>
      <c r="P802" s="51">
        <f>VLOOKUP(C802,MAPPING!$B$24:$G$27,2,0)+(N802-0.5)/0.5*VLOOKUP(C802,MAPPING!$B$24:$G$27,4,0)</f>
        <v>0</v>
      </c>
      <c r="Q802" s="72">
        <f>VLOOKUP(C802,MAPPING!$B$24:$G$27,6,0)</f>
        <v>3350</v>
      </c>
      <c r="R802" s="105">
        <f>Q802*VLOOKUP(C802,MAPPING!$B$24:$H$27,7,0)</f>
        <v>3350</v>
      </c>
      <c r="S802" s="29">
        <f>VLOOKUP(H802,MAPPING!$B$3:$D$12,3,0)</f>
        <v>0</v>
      </c>
      <c r="T802" s="67">
        <f t="shared" si="207"/>
        <v>0</v>
      </c>
      <c r="U802" s="75">
        <v>0</v>
      </c>
      <c r="V802" s="29">
        <f>(J802*VLOOKUP(M802/J802,MAPPING!$B$15:$C$22,2,10))</f>
        <v>0</v>
      </c>
      <c r="W802" s="100">
        <v>0</v>
      </c>
      <c r="X802" s="68">
        <f>IFERROR(IF($M802&lt;6.000001,0,VLOOKUP($M802,할증료!$B:$C,2,1)),0)</f>
        <v>0</v>
      </c>
      <c r="Y802" s="67">
        <v>0</v>
      </c>
      <c r="Z802" s="29">
        <f t="shared" si="236"/>
        <v>3350</v>
      </c>
      <c r="AB802" s="1" t="s">
        <v>4283</v>
      </c>
      <c r="AC802" s="1" t="s">
        <v>142</v>
      </c>
      <c r="AD802" s="1" t="s">
        <v>4284</v>
      </c>
      <c r="AE802" s="1" t="s">
        <v>4424</v>
      </c>
      <c r="AF802" s="1" t="s">
        <v>4425</v>
      </c>
      <c r="AG802" s="1" t="s">
        <v>4426</v>
      </c>
      <c r="AH802" s="1">
        <v>4174</v>
      </c>
      <c r="AI802" s="1" t="s">
        <v>47</v>
      </c>
      <c r="AJ802" s="20">
        <v>1</v>
      </c>
      <c r="AK802" s="21">
        <v>0.5</v>
      </c>
      <c r="AL802" s="21">
        <v>0.5</v>
      </c>
      <c r="AM802" s="21">
        <v>0.5</v>
      </c>
      <c r="AN802" s="1" t="s">
        <v>48</v>
      </c>
      <c r="AO802" s="21">
        <v>46.63</v>
      </c>
      <c r="AP802" s="1" t="s">
        <v>47</v>
      </c>
      <c r="AQ802" s="1" t="s">
        <v>47</v>
      </c>
      <c r="AR802" s="1" t="s">
        <v>47</v>
      </c>
      <c r="AS802" s="1" t="s">
        <v>47</v>
      </c>
      <c r="AT802" s="1" t="s">
        <v>47</v>
      </c>
      <c r="AU802" s="1" t="s">
        <v>143</v>
      </c>
      <c r="AV802" s="1" t="s">
        <v>144</v>
      </c>
      <c r="AW802" s="1" t="s">
        <v>4427</v>
      </c>
      <c r="AX802" s="1" t="s">
        <v>47</v>
      </c>
      <c r="AY802" s="1" t="s">
        <v>50</v>
      </c>
      <c r="AZ802" s="1" t="s">
        <v>4428</v>
      </c>
      <c r="BA802" s="1" t="s">
        <v>4429</v>
      </c>
      <c r="BB802" s="1" t="s">
        <v>4429</v>
      </c>
      <c r="BC802" s="1" t="s">
        <v>145</v>
      </c>
      <c r="BD802" s="1" t="s">
        <v>47</v>
      </c>
      <c r="BE802" s="1" t="s">
        <v>146</v>
      </c>
      <c r="BF802" s="1" t="s">
        <v>52</v>
      </c>
      <c r="BG802" s="1" t="s">
        <v>53</v>
      </c>
      <c r="BH802" s="1" t="s">
        <v>47</v>
      </c>
      <c r="BI802" s="1" t="s">
        <v>159</v>
      </c>
    </row>
    <row r="803" spans="2:61" x14ac:dyDescent="0.25">
      <c r="B803" s="16">
        <f t="shared" si="208"/>
        <v>799</v>
      </c>
      <c r="C803" s="16" t="str">
        <f t="shared" si="223"/>
        <v>CDG</v>
      </c>
      <c r="D803" s="16" t="str">
        <f t="shared" si="224"/>
        <v>2025-08-30</v>
      </c>
      <c r="E803" s="16" t="str">
        <f t="shared" si="225"/>
        <v>18042707711</v>
      </c>
      <c r="F803" s="16" t="str">
        <f t="shared" si="226"/>
        <v>PFR027987470</v>
      </c>
      <c r="G803" s="16" t="str">
        <f t="shared" si="227"/>
        <v>주혜정</v>
      </c>
      <c r="H803" s="16" t="str">
        <f t="shared" si="228"/>
        <v>일반(목록배제,Normal-Manifest Exception)</v>
      </c>
      <c r="I803" s="16">
        <f t="shared" si="229"/>
        <v>51.29</v>
      </c>
      <c r="J803" s="16">
        <f t="shared" si="230"/>
        <v>1</v>
      </c>
      <c r="K803" s="43">
        <f t="shared" si="231"/>
        <v>4.5</v>
      </c>
      <c r="L803" s="43">
        <f t="shared" si="232"/>
        <v>3.7</v>
      </c>
      <c r="M803" s="43">
        <f t="shared" si="233"/>
        <v>4.5</v>
      </c>
      <c r="N803" s="43">
        <f t="shared" si="234"/>
        <v>4.5</v>
      </c>
      <c r="O803" s="23" t="str">
        <f t="shared" si="235"/>
        <v>PFR027987470</v>
      </c>
      <c r="P803" s="51">
        <f>VLOOKUP(C803,MAPPING!$B$24:$G$27,2,0)+(N803-0.5)/0.5*VLOOKUP(C803,MAPPING!$B$24:$G$27,4,0)</f>
        <v>0</v>
      </c>
      <c r="Q803" s="72">
        <f>VLOOKUP(C803,MAPPING!$B$24:$G$27,6,0)</f>
        <v>3350</v>
      </c>
      <c r="R803" s="105">
        <f>Q803*VLOOKUP(C803,MAPPING!$B$24:$H$27,7,0)</f>
        <v>3350</v>
      </c>
      <c r="S803" s="29">
        <f>VLOOKUP(H803,MAPPING!$B$3:$D$12,3,0)</f>
        <v>1100</v>
      </c>
      <c r="T803" s="67">
        <f t="shared" si="207"/>
        <v>0</v>
      </c>
      <c r="U803" s="75">
        <v>0</v>
      </c>
      <c r="V803" s="29">
        <f>(J803*VLOOKUP(M803/J803,MAPPING!$B$15:$C$22,2,10))</f>
        <v>550</v>
      </c>
      <c r="W803" s="100">
        <v>0</v>
      </c>
      <c r="X803" s="68">
        <f>IFERROR(IF($M803&lt;6.000001,0,VLOOKUP($M803,할증료!$B:$C,2,1)),0)</f>
        <v>0</v>
      </c>
      <c r="Y803" s="67">
        <v>0</v>
      </c>
      <c r="Z803" s="29">
        <f t="shared" si="236"/>
        <v>5000</v>
      </c>
      <c r="AB803" s="1" t="s">
        <v>4283</v>
      </c>
      <c r="AC803" s="1" t="s">
        <v>142</v>
      </c>
      <c r="AD803" s="1" t="s">
        <v>4284</v>
      </c>
      <c r="AE803" s="1" t="s">
        <v>4430</v>
      </c>
      <c r="AF803" s="1" t="s">
        <v>4431</v>
      </c>
      <c r="AG803" s="1" t="s">
        <v>4432</v>
      </c>
      <c r="AH803" s="1">
        <v>6578</v>
      </c>
      <c r="AI803" s="1" t="s">
        <v>260</v>
      </c>
      <c r="AJ803" s="20">
        <v>1</v>
      </c>
      <c r="AK803" s="21">
        <v>4.5</v>
      </c>
      <c r="AL803" s="21">
        <v>3.7</v>
      </c>
      <c r="AM803" s="21">
        <v>4.5</v>
      </c>
      <c r="AN803" s="1" t="s">
        <v>54</v>
      </c>
      <c r="AO803" s="21">
        <v>51.29</v>
      </c>
      <c r="AP803" s="1" t="s">
        <v>47</v>
      </c>
      <c r="AQ803" s="1" t="s">
        <v>47</v>
      </c>
      <c r="AR803" s="1" t="s">
        <v>47</v>
      </c>
      <c r="AS803" s="1" t="s">
        <v>47</v>
      </c>
      <c r="AT803" s="1" t="s">
        <v>47</v>
      </c>
      <c r="AU803" s="1" t="s">
        <v>143</v>
      </c>
      <c r="AV803" s="1" t="s">
        <v>144</v>
      </c>
      <c r="AW803" s="1" t="s">
        <v>4433</v>
      </c>
      <c r="AX803" s="1" t="s">
        <v>47</v>
      </c>
      <c r="AY803" s="1" t="s">
        <v>50</v>
      </c>
      <c r="AZ803" s="1" t="s">
        <v>4434</v>
      </c>
      <c r="BA803" s="1" t="s">
        <v>4435</v>
      </c>
      <c r="BB803" s="1" t="s">
        <v>4435</v>
      </c>
      <c r="BC803" s="1" t="s">
        <v>145</v>
      </c>
      <c r="BD803" s="1" t="s">
        <v>47</v>
      </c>
      <c r="BE803" s="1" t="s">
        <v>146</v>
      </c>
      <c r="BF803" s="1" t="s">
        <v>52</v>
      </c>
      <c r="BG803" s="1" t="s">
        <v>53</v>
      </c>
      <c r="BH803" s="1" t="s">
        <v>47</v>
      </c>
      <c r="BI803" s="1" t="s">
        <v>159</v>
      </c>
    </row>
    <row r="804" spans="2:61" x14ac:dyDescent="0.25">
      <c r="B804" s="16">
        <f t="shared" si="208"/>
        <v>800</v>
      </c>
      <c r="C804" s="16" t="str">
        <f t="shared" si="223"/>
        <v>CDG</v>
      </c>
      <c r="D804" s="16" t="str">
        <f t="shared" si="224"/>
        <v>2025-08-30</v>
      </c>
      <c r="E804" s="16" t="str">
        <f t="shared" si="225"/>
        <v>18042707711</v>
      </c>
      <c r="F804" s="16" t="str">
        <f t="shared" si="226"/>
        <v>PFR027987457</v>
      </c>
      <c r="G804" s="16" t="str">
        <f t="shared" si="227"/>
        <v>박병희</v>
      </c>
      <c r="H804" s="16" t="str">
        <f t="shared" si="228"/>
        <v>간이(Simple)</v>
      </c>
      <c r="I804" s="16">
        <f t="shared" si="229"/>
        <v>155.04</v>
      </c>
      <c r="J804" s="16">
        <f t="shared" si="230"/>
        <v>1</v>
      </c>
      <c r="K804" s="43">
        <f t="shared" si="231"/>
        <v>1</v>
      </c>
      <c r="L804" s="43">
        <f t="shared" si="232"/>
        <v>3.6</v>
      </c>
      <c r="M804" s="43">
        <f t="shared" si="233"/>
        <v>3.6</v>
      </c>
      <c r="N804" s="43">
        <f t="shared" si="234"/>
        <v>4</v>
      </c>
      <c r="O804" s="23" t="str">
        <f t="shared" si="235"/>
        <v>PFR027987457</v>
      </c>
      <c r="P804" s="51">
        <f>VLOOKUP(C804,MAPPING!$B$24:$G$27,2,0)+(N804-0.5)/0.5*VLOOKUP(C804,MAPPING!$B$24:$G$27,4,0)</f>
        <v>0</v>
      </c>
      <c r="Q804" s="72">
        <f>VLOOKUP(C804,MAPPING!$B$24:$G$27,6,0)</f>
        <v>3350</v>
      </c>
      <c r="R804" s="105">
        <f>Q804*VLOOKUP(C804,MAPPING!$B$24:$H$27,7,0)</f>
        <v>3350</v>
      </c>
      <c r="S804" s="29">
        <f>VLOOKUP(H804,MAPPING!$B$3:$D$12,3,0)</f>
        <v>1100</v>
      </c>
      <c r="T804" s="67">
        <f t="shared" si="207"/>
        <v>0</v>
      </c>
      <c r="U804" s="75">
        <v>0</v>
      </c>
      <c r="V804" s="29">
        <f>(J804*VLOOKUP(M804/J804,MAPPING!$B$15:$C$22,2,10))</f>
        <v>550</v>
      </c>
      <c r="W804" s="100">
        <v>0</v>
      </c>
      <c r="X804" s="68">
        <f>IFERROR(IF($M804&lt;6.000001,0,VLOOKUP($M804,할증료!$B:$C,2,1)),0)</f>
        <v>0</v>
      </c>
      <c r="Y804" s="67">
        <v>0</v>
      </c>
      <c r="Z804" s="29">
        <f t="shared" si="236"/>
        <v>5000</v>
      </c>
      <c r="AB804" s="1" t="s">
        <v>4283</v>
      </c>
      <c r="AC804" s="1" t="s">
        <v>142</v>
      </c>
      <c r="AD804" s="1" t="s">
        <v>4284</v>
      </c>
      <c r="AE804" s="1" t="s">
        <v>4436</v>
      </c>
      <c r="AF804" s="1" t="s">
        <v>4437</v>
      </c>
      <c r="AG804" s="1" t="s">
        <v>4438</v>
      </c>
      <c r="AH804" s="1">
        <v>6629</v>
      </c>
      <c r="AI804" s="1" t="s">
        <v>47</v>
      </c>
      <c r="AJ804" s="20">
        <v>1</v>
      </c>
      <c r="AK804" s="21">
        <v>1</v>
      </c>
      <c r="AL804" s="21">
        <v>3.6</v>
      </c>
      <c r="AM804" s="21">
        <v>3.6</v>
      </c>
      <c r="AN804" s="1" t="s">
        <v>56</v>
      </c>
      <c r="AO804" s="21">
        <v>155.04</v>
      </c>
      <c r="AP804" s="1" t="s">
        <v>47</v>
      </c>
      <c r="AQ804" s="1" t="s">
        <v>47</v>
      </c>
      <c r="AR804" s="1" t="s">
        <v>47</v>
      </c>
      <c r="AS804" s="1" t="s">
        <v>47</v>
      </c>
      <c r="AT804" s="1" t="s">
        <v>47</v>
      </c>
      <c r="AU804" s="1" t="s">
        <v>143</v>
      </c>
      <c r="AV804" s="1" t="s">
        <v>144</v>
      </c>
      <c r="AW804" s="1" t="s">
        <v>4439</v>
      </c>
      <c r="AX804" s="1" t="s">
        <v>47</v>
      </c>
      <c r="AY804" s="1" t="s">
        <v>50</v>
      </c>
      <c r="AZ804" s="1" t="s">
        <v>4440</v>
      </c>
      <c r="BA804" s="1" t="s">
        <v>4441</v>
      </c>
      <c r="BB804" s="1" t="s">
        <v>4441</v>
      </c>
      <c r="BC804" s="1" t="s">
        <v>145</v>
      </c>
      <c r="BD804" s="1" t="s">
        <v>47</v>
      </c>
      <c r="BE804" s="1" t="s">
        <v>146</v>
      </c>
      <c r="BF804" s="1" t="s">
        <v>52</v>
      </c>
      <c r="BG804" s="1" t="s">
        <v>53</v>
      </c>
      <c r="BH804" s="1" t="s">
        <v>47</v>
      </c>
      <c r="BI804" s="1" t="s">
        <v>159</v>
      </c>
    </row>
    <row r="805" spans="2:61" x14ac:dyDescent="0.25">
      <c r="B805" s="16">
        <f t="shared" si="208"/>
        <v>801</v>
      </c>
      <c r="C805" s="16" t="str">
        <f t="shared" si="223"/>
        <v>CDG</v>
      </c>
      <c r="D805" s="16" t="str">
        <f t="shared" si="224"/>
        <v>2025-08-30</v>
      </c>
      <c r="E805" s="16" t="str">
        <f t="shared" si="225"/>
        <v>18042707711</v>
      </c>
      <c r="F805" s="16" t="str">
        <f t="shared" si="226"/>
        <v>PFR027987450</v>
      </c>
      <c r="G805" s="16" t="str">
        <f t="shared" si="227"/>
        <v>김예리</v>
      </c>
      <c r="H805" s="16" t="str">
        <f t="shared" si="228"/>
        <v>목록(Manifest)</v>
      </c>
      <c r="I805" s="16">
        <f t="shared" si="229"/>
        <v>87.43</v>
      </c>
      <c r="J805" s="16">
        <f t="shared" si="230"/>
        <v>1</v>
      </c>
      <c r="K805" s="43">
        <f t="shared" si="231"/>
        <v>1</v>
      </c>
      <c r="L805" s="43">
        <f t="shared" si="232"/>
        <v>0.7</v>
      </c>
      <c r="M805" s="43">
        <f t="shared" si="233"/>
        <v>1</v>
      </c>
      <c r="N805" s="43">
        <f t="shared" si="234"/>
        <v>1</v>
      </c>
      <c r="O805" s="23" t="str">
        <f t="shared" si="235"/>
        <v>PFR027987450</v>
      </c>
      <c r="P805" s="51">
        <f>VLOOKUP(C805,MAPPING!$B$24:$G$27,2,0)+(N805-0.5)/0.5*VLOOKUP(C805,MAPPING!$B$24:$G$27,4,0)</f>
        <v>0</v>
      </c>
      <c r="Q805" s="72">
        <f>VLOOKUP(C805,MAPPING!$B$24:$G$27,6,0)</f>
        <v>3350</v>
      </c>
      <c r="R805" s="105">
        <f>Q805*VLOOKUP(C805,MAPPING!$B$24:$H$27,7,0)</f>
        <v>3350</v>
      </c>
      <c r="S805" s="29">
        <f>VLOOKUP(H805,MAPPING!$B$3:$D$12,3,0)</f>
        <v>0</v>
      </c>
      <c r="T805" s="67">
        <f t="shared" si="207"/>
        <v>0</v>
      </c>
      <c r="U805" s="75">
        <v>0</v>
      </c>
      <c r="V805" s="29">
        <f>(J805*VLOOKUP(M805/J805,MAPPING!$B$15:$C$22,2,10))</f>
        <v>0</v>
      </c>
      <c r="W805" s="100">
        <v>0</v>
      </c>
      <c r="X805" s="68">
        <f>IFERROR(IF($M805&lt;6.000001,0,VLOOKUP($M805,할증료!$B:$C,2,1)),0)</f>
        <v>0</v>
      </c>
      <c r="Y805" s="67">
        <v>0</v>
      </c>
      <c r="Z805" s="29">
        <f t="shared" si="236"/>
        <v>3350</v>
      </c>
      <c r="AB805" s="1" t="s">
        <v>4283</v>
      </c>
      <c r="AC805" s="1" t="s">
        <v>142</v>
      </c>
      <c r="AD805" s="1" t="s">
        <v>4284</v>
      </c>
      <c r="AE805" s="1" t="s">
        <v>4442</v>
      </c>
      <c r="AF805" s="1" t="s">
        <v>4443</v>
      </c>
      <c r="AG805" s="1" t="s">
        <v>4444</v>
      </c>
      <c r="AH805" s="1">
        <v>31105</v>
      </c>
      <c r="AI805" s="1" t="s">
        <v>47</v>
      </c>
      <c r="AJ805" s="20">
        <v>1</v>
      </c>
      <c r="AK805" s="21">
        <v>1</v>
      </c>
      <c r="AL805" s="21">
        <v>0.7</v>
      </c>
      <c r="AM805" s="21">
        <v>1</v>
      </c>
      <c r="AN805" s="1" t="s">
        <v>48</v>
      </c>
      <c r="AO805" s="21">
        <v>87.43</v>
      </c>
      <c r="AP805" s="1" t="s">
        <v>47</v>
      </c>
      <c r="AQ805" s="1" t="s">
        <v>47</v>
      </c>
      <c r="AR805" s="1" t="s">
        <v>47</v>
      </c>
      <c r="AS805" s="1" t="s">
        <v>47</v>
      </c>
      <c r="AT805" s="1" t="s">
        <v>47</v>
      </c>
      <c r="AU805" s="1" t="s">
        <v>143</v>
      </c>
      <c r="AV805" s="1" t="s">
        <v>144</v>
      </c>
      <c r="AW805" s="1" t="s">
        <v>3961</v>
      </c>
      <c r="AX805" s="1" t="s">
        <v>47</v>
      </c>
      <c r="AY805" s="1" t="s">
        <v>50</v>
      </c>
      <c r="AZ805" s="1" t="s">
        <v>4445</v>
      </c>
      <c r="BA805" s="1" t="s">
        <v>4446</v>
      </c>
      <c r="BB805" s="1" t="s">
        <v>4446</v>
      </c>
      <c r="BC805" s="1" t="s">
        <v>145</v>
      </c>
      <c r="BD805" s="1" t="s">
        <v>47</v>
      </c>
      <c r="BE805" s="1" t="s">
        <v>146</v>
      </c>
      <c r="BF805" s="1" t="s">
        <v>52</v>
      </c>
      <c r="BG805" s="1" t="s">
        <v>53</v>
      </c>
      <c r="BH805" s="1" t="s">
        <v>47</v>
      </c>
      <c r="BI805" s="1" t="s">
        <v>159</v>
      </c>
    </row>
    <row r="806" spans="2:61" x14ac:dyDescent="0.25">
      <c r="B806" s="16">
        <f t="shared" si="208"/>
        <v>802</v>
      </c>
      <c r="C806" s="16" t="str">
        <f t="shared" si="223"/>
        <v>CDG</v>
      </c>
      <c r="D806" s="16" t="str">
        <f t="shared" si="224"/>
        <v>2025-08-30</v>
      </c>
      <c r="E806" s="16" t="str">
        <f t="shared" si="225"/>
        <v>18042707711</v>
      </c>
      <c r="F806" s="16" t="str">
        <f t="shared" si="226"/>
        <v>PFR027987449</v>
      </c>
      <c r="G806" s="16" t="str">
        <f t="shared" si="227"/>
        <v>박미진</v>
      </c>
      <c r="H806" s="16" t="str">
        <f t="shared" si="228"/>
        <v>목록(Manifest)</v>
      </c>
      <c r="I806" s="16">
        <f t="shared" si="229"/>
        <v>87.43</v>
      </c>
      <c r="J806" s="16">
        <f t="shared" si="230"/>
        <v>1</v>
      </c>
      <c r="K806" s="43">
        <f t="shared" si="231"/>
        <v>1</v>
      </c>
      <c r="L806" s="43">
        <f t="shared" si="232"/>
        <v>0.7</v>
      </c>
      <c r="M806" s="43">
        <f t="shared" si="233"/>
        <v>1</v>
      </c>
      <c r="N806" s="43">
        <f t="shared" si="234"/>
        <v>1</v>
      </c>
      <c r="O806" s="23" t="str">
        <f t="shared" si="235"/>
        <v>PFR027987449</v>
      </c>
      <c r="P806" s="51">
        <f>VLOOKUP(C806,MAPPING!$B$24:$G$27,2,0)+(N806-0.5)/0.5*VLOOKUP(C806,MAPPING!$B$24:$G$27,4,0)</f>
        <v>0</v>
      </c>
      <c r="Q806" s="72">
        <f>VLOOKUP(C806,MAPPING!$B$24:$G$27,6,0)</f>
        <v>3350</v>
      </c>
      <c r="R806" s="105">
        <f>Q806*VLOOKUP(C806,MAPPING!$B$24:$H$27,7,0)</f>
        <v>3350</v>
      </c>
      <c r="S806" s="29">
        <f>VLOOKUP(H806,MAPPING!$B$3:$D$12,3,0)</f>
        <v>0</v>
      </c>
      <c r="T806" s="67">
        <f t="shared" si="207"/>
        <v>0</v>
      </c>
      <c r="U806" s="75">
        <v>0</v>
      </c>
      <c r="V806" s="29">
        <f>(J806*VLOOKUP(M806/J806,MAPPING!$B$15:$C$22,2,10))</f>
        <v>0</v>
      </c>
      <c r="W806" s="100">
        <v>0</v>
      </c>
      <c r="X806" s="68">
        <f>IFERROR(IF($M806&lt;6.000001,0,VLOOKUP($M806,할증료!$B:$C,2,1)),0)</f>
        <v>0</v>
      </c>
      <c r="Y806" s="67">
        <v>0</v>
      </c>
      <c r="Z806" s="29">
        <f t="shared" si="236"/>
        <v>3350</v>
      </c>
      <c r="AB806" s="1" t="s">
        <v>4283</v>
      </c>
      <c r="AC806" s="1" t="s">
        <v>142</v>
      </c>
      <c r="AD806" s="1" t="s">
        <v>4284</v>
      </c>
      <c r="AE806" s="1" t="s">
        <v>4447</v>
      </c>
      <c r="AF806" s="1" t="s">
        <v>4448</v>
      </c>
      <c r="AG806" s="1" t="s">
        <v>4449</v>
      </c>
      <c r="AH806" s="1">
        <v>16509</v>
      </c>
      <c r="AI806" s="1" t="s">
        <v>47</v>
      </c>
      <c r="AJ806" s="20">
        <v>1</v>
      </c>
      <c r="AK806" s="21">
        <v>1</v>
      </c>
      <c r="AL806" s="21">
        <v>0.7</v>
      </c>
      <c r="AM806" s="21">
        <v>1</v>
      </c>
      <c r="AN806" s="1" t="s">
        <v>48</v>
      </c>
      <c r="AO806" s="21">
        <v>87.43</v>
      </c>
      <c r="AP806" s="1" t="s">
        <v>47</v>
      </c>
      <c r="AQ806" s="1" t="s">
        <v>47</v>
      </c>
      <c r="AR806" s="1" t="s">
        <v>47</v>
      </c>
      <c r="AS806" s="1" t="s">
        <v>47</v>
      </c>
      <c r="AT806" s="1" t="s">
        <v>47</v>
      </c>
      <c r="AU806" s="1" t="s">
        <v>143</v>
      </c>
      <c r="AV806" s="1" t="s">
        <v>144</v>
      </c>
      <c r="AW806" s="1" t="s">
        <v>3961</v>
      </c>
      <c r="AX806" s="1" t="s">
        <v>47</v>
      </c>
      <c r="AY806" s="1" t="s">
        <v>50</v>
      </c>
      <c r="AZ806" s="1" t="s">
        <v>4450</v>
      </c>
      <c r="BA806" s="1" t="s">
        <v>4451</v>
      </c>
      <c r="BB806" s="1" t="s">
        <v>4451</v>
      </c>
      <c r="BC806" s="1" t="s">
        <v>145</v>
      </c>
      <c r="BD806" s="1" t="s">
        <v>47</v>
      </c>
      <c r="BE806" s="1" t="s">
        <v>146</v>
      </c>
      <c r="BF806" s="1" t="s">
        <v>52</v>
      </c>
      <c r="BG806" s="1" t="s">
        <v>53</v>
      </c>
      <c r="BH806" s="1" t="s">
        <v>47</v>
      </c>
      <c r="BI806" s="1" t="s">
        <v>159</v>
      </c>
    </row>
    <row r="807" spans="2:61" x14ac:dyDescent="0.25">
      <c r="B807" s="16">
        <f t="shared" si="208"/>
        <v>803</v>
      </c>
      <c r="C807" s="16" t="str">
        <f t="shared" si="223"/>
        <v>CDG</v>
      </c>
      <c r="D807" s="16" t="str">
        <f t="shared" si="224"/>
        <v>2025-08-30</v>
      </c>
      <c r="E807" s="16" t="str">
        <f t="shared" si="225"/>
        <v>18042707711</v>
      </c>
      <c r="F807" s="16" t="str">
        <f t="shared" si="226"/>
        <v>PFR027987448</v>
      </c>
      <c r="G807" s="16" t="str">
        <f t="shared" si="227"/>
        <v>신형미</v>
      </c>
      <c r="H807" s="16" t="str">
        <f t="shared" si="228"/>
        <v>목록(Manifest)</v>
      </c>
      <c r="I807" s="16">
        <f t="shared" si="229"/>
        <v>87.43</v>
      </c>
      <c r="J807" s="16">
        <f t="shared" si="230"/>
        <v>1</v>
      </c>
      <c r="K807" s="43">
        <f t="shared" si="231"/>
        <v>1</v>
      </c>
      <c r="L807" s="43">
        <f t="shared" si="232"/>
        <v>0.7</v>
      </c>
      <c r="M807" s="43">
        <f t="shared" si="233"/>
        <v>1</v>
      </c>
      <c r="N807" s="43">
        <f t="shared" si="234"/>
        <v>1</v>
      </c>
      <c r="O807" s="23" t="str">
        <f t="shared" si="235"/>
        <v>PFR027987448</v>
      </c>
      <c r="P807" s="51">
        <f>VLOOKUP(C807,MAPPING!$B$24:$G$27,2,0)+(N807-0.5)/0.5*VLOOKUP(C807,MAPPING!$B$24:$G$27,4,0)</f>
        <v>0</v>
      </c>
      <c r="Q807" s="72">
        <f>VLOOKUP(C807,MAPPING!$B$24:$G$27,6,0)</f>
        <v>3350</v>
      </c>
      <c r="R807" s="105">
        <f>Q807*VLOOKUP(C807,MAPPING!$B$24:$H$27,7,0)</f>
        <v>3350</v>
      </c>
      <c r="S807" s="29">
        <f>VLOOKUP(H807,MAPPING!$B$3:$D$12,3,0)</f>
        <v>0</v>
      </c>
      <c r="T807" s="67">
        <f t="shared" si="207"/>
        <v>0</v>
      </c>
      <c r="U807" s="75">
        <v>0</v>
      </c>
      <c r="V807" s="29">
        <f>(J807*VLOOKUP(M807/J807,MAPPING!$B$15:$C$22,2,10))</f>
        <v>0</v>
      </c>
      <c r="W807" s="100">
        <v>0</v>
      </c>
      <c r="X807" s="68">
        <f>IFERROR(IF($M807&lt;6.000001,0,VLOOKUP($M807,할증료!$B:$C,2,1)),0)</f>
        <v>0</v>
      </c>
      <c r="Y807" s="67">
        <v>0</v>
      </c>
      <c r="Z807" s="29">
        <f t="shared" si="236"/>
        <v>3350</v>
      </c>
      <c r="AB807" s="1" t="s">
        <v>4283</v>
      </c>
      <c r="AC807" s="1" t="s">
        <v>142</v>
      </c>
      <c r="AD807" s="1" t="s">
        <v>4284</v>
      </c>
      <c r="AE807" s="1" t="s">
        <v>4452</v>
      </c>
      <c r="AF807" s="1" t="s">
        <v>4453</v>
      </c>
      <c r="AG807" s="1" t="s">
        <v>4454</v>
      </c>
      <c r="AH807" s="1">
        <v>2600</v>
      </c>
      <c r="AI807" s="1" t="s">
        <v>47</v>
      </c>
      <c r="AJ807" s="20">
        <v>1</v>
      </c>
      <c r="AK807" s="21">
        <v>1</v>
      </c>
      <c r="AL807" s="21">
        <v>0.7</v>
      </c>
      <c r="AM807" s="21">
        <v>1</v>
      </c>
      <c r="AN807" s="1" t="s">
        <v>48</v>
      </c>
      <c r="AO807" s="21">
        <v>87.43</v>
      </c>
      <c r="AP807" s="1" t="s">
        <v>47</v>
      </c>
      <c r="AQ807" s="1" t="s">
        <v>47</v>
      </c>
      <c r="AR807" s="1" t="s">
        <v>47</v>
      </c>
      <c r="AS807" s="1" t="s">
        <v>47</v>
      </c>
      <c r="AT807" s="1" t="s">
        <v>47</v>
      </c>
      <c r="AU807" s="1" t="s">
        <v>143</v>
      </c>
      <c r="AV807" s="1" t="s">
        <v>144</v>
      </c>
      <c r="AW807" s="1" t="s">
        <v>3961</v>
      </c>
      <c r="AX807" s="1" t="s">
        <v>47</v>
      </c>
      <c r="AY807" s="1" t="s">
        <v>50</v>
      </c>
      <c r="AZ807" s="1" t="s">
        <v>4455</v>
      </c>
      <c r="BA807" s="1" t="s">
        <v>4456</v>
      </c>
      <c r="BB807" s="1" t="s">
        <v>4456</v>
      </c>
      <c r="BC807" s="1" t="s">
        <v>145</v>
      </c>
      <c r="BD807" s="1" t="s">
        <v>47</v>
      </c>
      <c r="BE807" s="1" t="s">
        <v>146</v>
      </c>
      <c r="BF807" s="1" t="s">
        <v>52</v>
      </c>
      <c r="BG807" s="1" t="s">
        <v>53</v>
      </c>
      <c r="BH807" s="1" t="s">
        <v>47</v>
      </c>
      <c r="BI807" s="1" t="s">
        <v>159</v>
      </c>
    </row>
    <row r="808" spans="2:61" x14ac:dyDescent="0.25">
      <c r="B808" s="16">
        <f t="shared" si="208"/>
        <v>804</v>
      </c>
      <c r="C808" s="16" t="str">
        <f t="shared" si="223"/>
        <v>CDG</v>
      </c>
      <c r="D808" s="16" t="str">
        <f t="shared" si="224"/>
        <v>2025-08-30</v>
      </c>
      <c r="E808" s="16" t="str">
        <f t="shared" si="225"/>
        <v>18042707711</v>
      </c>
      <c r="F808" s="16" t="str">
        <f t="shared" si="226"/>
        <v>PFR027987447</v>
      </c>
      <c r="G808" s="16" t="str">
        <f t="shared" si="227"/>
        <v>서수진</v>
      </c>
      <c r="H808" s="16" t="str">
        <f t="shared" si="228"/>
        <v>목록(Manifest)</v>
      </c>
      <c r="I808" s="16">
        <f t="shared" si="229"/>
        <v>87.43</v>
      </c>
      <c r="J808" s="16">
        <f t="shared" si="230"/>
        <v>1</v>
      </c>
      <c r="K808" s="43">
        <f t="shared" si="231"/>
        <v>1</v>
      </c>
      <c r="L808" s="43">
        <f t="shared" si="232"/>
        <v>0.7</v>
      </c>
      <c r="M808" s="43">
        <f t="shared" si="233"/>
        <v>1</v>
      </c>
      <c r="N808" s="43">
        <f t="shared" si="234"/>
        <v>1</v>
      </c>
      <c r="O808" s="23" t="str">
        <f t="shared" si="235"/>
        <v>PFR027987447</v>
      </c>
      <c r="P808" s="51">
        <f>VLOOKUP(C808,MAPPING!$B$24:$G$27,2,0)+(N808-0.5)/0.5*VLOOKUP(C808,MAPPING!$B$24:$G$27,4,0)</f>
        <v>0</v>
      </c>
      <c r="Q808" s="72">
        <f>VLOOKUP(C808,MAPPING!$B$24:$G$27,6,0)</f>
        <v>3350</v>
      </c>
      <c r="R808" s="105">
        <f>Q808*VLOOKUP(C808,MAPPING!$B$24:$H$27,7,0)</f>
        <v>3350</v>
      </c>
      <c r="S808" s="29">
        <f>VLOOKUP(H808,MAPPING!$B$3:$D$12,3,0)</f>
        <v>0</v>
      </c>
      <c r="T808" s="67">
        <f t="shared" si="207"/>
        <v>0</v>
      </c>
      <c r="U808" s="75">
        <v>0</v>
      </c>
      <c r="V808" s="29">
        <f>(J808*VLOOKUP(M808/J808,MAPPING!$B$15:$C$22,2,10))</f>
        <v>0</v>
      </c>
      <c r="W808" s="100">
        <v>0</v>
      </c>
      <c r="X808" s="68">
        <f>IFERROR(IF($M808&lt;6.000001,0,VLOOKUP($M808,할증료!$B:$C,2,1)),0)</f>
        <v>0</v>
      </c>
      <c r="Y808" s="67">
        <v>0</v>
      </c>
      <c r="Z808" s="29">
        <f t="shared" si="236"/>
        <v>3350</v>
      </c>
      <c r="AB808" s="1" t="s">
        <v>4283</v>
      </c>
      <c r="AC808" s="1" t="s">
        <v>142</v>
      </c>
      <c r="AD808" s="1" t="s">
        <v>4284</v>
      </c>
      <c r="AE808" s="1" t="s">
        <v>4457</v>
      </c>
      <c r="AF808" s="1" t="s">
        <v>4458</v>
      </c>
      <c r="AG808" s="1" t="s">
        <v>4459</v>
      </c>
      <c r="AH808" s="1">
        <v>57972</v>
      </c>
      <c r="AI808" s="1" t="s">
        <v>47</v>
      </c>
      <c r="AJ808" s="20">
        <v>1</v>
      </c>
      <c r="AK808" s="21">
        <v>1</v>
      </c>
      <c r="AL808" s="21">
        <v>0.7</v>
      </c>
      <c r="AM808" s="21">
        <v>1</v>
      </c>
      <c r="AN808" s="1" t="s">
        <v>48</v>
      </c>
      <c r="AO808" s="21">
        <v>87.43</v>
      </c>
      <c r="AP808" s="1" t="s">
        <v>47</v>
      </c>
      <c r="AQ808" s="1" t="s">
        <v>47</v>
      </c>
      <c r="AR808" s="1" t="s">
        <v>47</v>
      </c>
      <c r="AS808" s="1" t="s">
        <v>47</v>
      </c>
      <c r="AT808" s="1" t="s">
        <v>47</v>
      </c>
      <c r="AU808" s="1" t="s">
        <v>143</v>
      </c>
      <c r="AV808" s="1" t="s">
        <v>144</v>
      </c>
      <c r="AW808" s="1" t="s">
        <v>3961</v>
      </c>
      <c r="AX808" s="1" t="s">
        <v>47</v>
      </c>
      <c r="AY808" s="1" t="s">
        <v>50</v>
      </c>
      <c r="AZ808" s="1" t="s">
        <v>4460</v>
      </c>
      <c r="BA808" s="1" t="s">
        <v>4461</v>
      </c>
      <c r="BB808" s="1" t="s">
        <v>4461</v>
      </c>
      <c r="BC808" s="1" t="s">
        <v>145</v>
      </c>
      <c r="BD808" s="1" t="s">
        <v>47</v>
      </c>
      <c r="BE808" s="1" t="s">
        <v>146</v>
      </c>
      <c r="BF808" s="1" t="s">
        <v>52</v>
      </c>
      <c r="BG808" s="1" t="s">
        <v>53</v>
      </c>
      <c r="BH808" s="1" t="s">
        <v>47</v>
      </c>
      <c r="BI808" s="1" t="s">
        <v>159</v>
      </c>
    </row>
    <row r="809" spans="2:61" x14ac:dyDescent="0.25">
      <c r="B809" s="16">
        <f t="shared" si="208"/>
        <v>805</v>
      </c>
      <c r="C809" s="16" t="str">
        <f t="shared" si="223"/>
        <v>CDG</v>
      </c>
      <c r="D809" s="16" t="str">
        <f t="shared" si="224"/>
        <v>2025-08-30</v>
      </c>
      <c r="E809" s="16" t="str">
        <f t="shared" si="225"/>
        <v>18042707711</v>
      </c>
      <c r="F809" s="16" t="str">
        <f t="shared" si="226"/>
        <v>PFR027987446</v>
      </c>
      <c r="G809" s="16" t="str">
        <f t="shared" si="227"/>
        <v>채서연</v>
      </c>
      <c r="H809" s="16" t="str">
        <f t="shared" si="228"/>
        <v>목록(Manifest)</v>
      </c>
      <c r="I809" s="16">
        <f t="shared" si="229"/>
        <v>87.43</v>
      </c>
      <c r="J809" s="16">
        <f t="shared" si="230"/>
        <v>1</v>
      </c>
      <c r="K809" s="43">
        <f t="shared" si="231"/>
        <v>1</v>
      </c>
      <c r="L809" s="43">
        <f t="shared" si="232"/>
        <v>0.7</v>
      </c>
      <c r="M809" s="43">
        <f t="shared" si="233"/>
        <v>1</v>
      </c>
      <c r="N809" s="43">
        <f t="shared" si="234"/>
        <v>1</v>
      </c>
      <c r="O809" s="23" t="str">
        <f t="shared" si="235"/>
        <v>PFR027987446</v>
      </c>
      <c r="P809" s="51">
        <f>VLOOKUP(C809,MAPPING!$B$24:$G$27,2,0)+(N809-0.5)/0.5*VLOOKUP(C809,MAPPING!$B$24:$G$27,4,0)</f>
        <v>0</v>
      </c>
      <c r="Q809" s="72">
        <f>VLOOKUP(C809,MAPPING!$B$24:$G$27,6,0)</f>
        <v>3350</v>
      </c>
      <c r="R809" s="105">
        <f>Q809*VLOOKUP(C809,MAPPING!$B$24:$H$27,7,0)</f>
        <v>3350</v>
      </c>
      <c r="S809" s="29">
        <f>VLOOKUP(H809,MAPPING!$B$3:$D$12,3,0)</f>
        <v>0</v>
      </c>
      <c r="T809" s="67">
        <f t="shared" si="207"/>
        <v>0</v>
      </c>
      <c r="U809" s="75">
        <v>0</v>
      </c>
      <c r="V809" s="29">
        <f>(J809*VLOOKUP(M809/J809,MAPPING!$B$15:$C$22,2,10))</f>
        <v>0</v>
      </c>
      <c r="W809" s="100">
        <v>0</v>
      </c>
      <c r="X809" s="68">
        <f>IFERROR(IF($M809&lt;6.000001,0,VLOOKUP($M809,할증료!$B:$C,2,1)),0)</f>
        <v>0</v>
      </c>
      <c r="Y809" s="67">
        <v>0</v>
      </c>
      <c r="Z809" s="29">
        <f t="shared" si="236"/>
        <v>3350</v>
      </c>
      <c r="AB809" s="1" t="s">
        <v>4283</v>
      </c>
      <c r="AC809" s="1" t="s">
        <v>142</v>
      </c>
      <c r="AD809" s="1" t="s">
        <v>4284</v>
      </c>
      <c r="AE809" s="1" t="s">
        <v>4462</v>
      </c>
      <c r="AF809" s="1" t="s">
        <v>4463</v>
      </c>
      <c r="AG809" s="1" t="s">
        <v>4464</v>
      </c>
      <c r="AH809" s="1">
        <v>16682</v>
      </c>
      <c r="AI809" s="1" t="s">
        <v>47</v>
      </c>
      <c r="AJ809" s="20">
        <v>1</v>
      </c>
      <c r="AK809" s="21">
        <v>1</v>
      </c>
      <c r="AL809" s="21">
        <v>0.7</v>
      </c>
      <c r="AM809" s="21">
        <v>1</v>
      </c>
      <c r="AN809" s="1" t="s">
        <v>48</v>
      </c>
      <c r="AO809" s="21">
        <v>87.43</v>
      </c>
      <c r="AP809" s="1" t="s">
        <v>47</v>
      </c>
      <c r="AQ809" s="1" t="s">
        <v>47</v>
      </c>
      <c r="AR809" s="1" t="s">
        <v>47</v>
      </c>
      <c r="AS809" s="1" t="s">
        <v>47</v>
      </c>
      <c r="AT809" s="1" t="s">
        <v>47</v>
      </c>
      <c r="AU809" s="1" t="s">
        <v>143</v>
      </c>
      <c r="AV809" s="1" t="s">
        <v>144</v>
      </c>
      <c r="AW809" s="1" t="s">
        <v>3961</v>
      </c>
      <c r="AX809" s="1" t="s">
        <v>47</v>
      </c>
      <c r="AY809" s="1" t="s">
        <v>50</v>
      </c>
      <c r="AZ809" s="1" t="s">
        <v>4465</v>
      </c>
      <c r="BA809" s="1" t="s">
        <v>4466</v>
      </c>
      <c r="BB809" s="1" t="s">
        <v>4466</v>
      </c>
      <c r="BC809" s="1" t="s">
        <v>145</v>
      </c>
      <c r="BD809" s="1" t="s">
        <v>47</v>
      </c>
      <c r="BE809" s="1" t="s">
        <v>146</v>
      </c>
      <c r="BF809" s="1" t="s">
        <v>52</v>
      </c>
      <c r="BG809" s="1" t="s">
        <v>53</v>
      </c>
      <c r="BH809" s="1" t="s">
        <v>47</v>
      </c>
      <c r="BI809" s="1" t="s">
        <v>159</v>
      </c>
    </row>
    <row r="810" spans="2:61" x14ac:dyDescent="0.25">
      <c r="B810" s="16">
        <f t="shared" si="208"/>
        <v>806</v>
      </c>
      <c r="C810" s="16" t="str">
        <f t="shared" si="223"/>
        <v>CDG</v>
      </c>
      <c r="D810" s="16" t="str">
        <f t="shared" si="224"/>
        <v>2025-08-30</v>
      </c>
      <c r="E810" s="16" t="str">
        <f t="shared" si="225"/>
        <v>18042707711</v>
      </c>
      <c r="F810" s="16" t="str">
        <f t="shared" si="226"/>
        <v>PFR027987445</v>
      </c>
      <c r="G810" s="16" t="str">
        <f t="shared" si="227"/>
        <v>이은영</v>
      </c>
      <c r="H810" s="16" t="str">
        <f t="shared" si="228"/>
        <v>목록(Manifest)</v>
      </c>
      <c r="I810" s="16">
        <f t="shared" si="229"/>
        <v>87.43</v>
      </c>
      <c r="J810" s="16">
        <f t="shared" si="230"/>
        <v>1</v>
      </c>
      <c r="K810" s="43">
        <f t="shared" si="231"/>
        <v>1</v>
      </c>
      <c r="L810" s="43">
        <f t="shared" si="232"/>
        <v>0.7</v>
      </c>
      <c r="M810" s="43">
        <f t="shared" si="233"/>
        <v>1</v>
      </c>
      <c r="N810" s="43">
        <f t="shared" si="234"/>
        <v>1</v>
      </c>
      <c r="O810" s="23" t="str">
        <f t="shared" si="235"/>
        <v>PFR027987445</v>
      </c>
      <c r="P810" s="51">
        <f>VLOOKUP(C810,MAPPING!$B$24:$G$27,2,0)+(N810-0.5)/0.5*VLOOKUP(C810,MAPPING!$B$24:$G$27,4,0)</f>
        <v>0</v>
      </c>
      <c r="Q810" s="72">
        <f>VLOOKUP(C810,MAPPING!$B$24:$G$27,6,0)</f>
        <v>3350</v>
      </c>
      <c r="R810" s="105">
        <f>Q810*VLOOKUP(C810,MAPPING!$B$24:$H$27,7,0)</f>
        <v>3350</v>
      </c>
      <c r="S810" s="29">
        <f>VLOOKUP(H810,MAPPING!$B$3:$D$12,3,0)</f>
        <v>0</v>
      </c>
      <c r="T810" s="67">
        <f t="shared" si="207"/>
        <v>0</v>
      </c>
      <c r="U810" s="75">
        <v>0</v>
      </c>
      <c r="V810" s="29">
        <f>(J810*VLOOKUP(M810/J810,MAPPING!$B$15:$C$22,2,10))</f>
        <v>0</v>
      </c>
      <c r="W810" s="100">
        <v>0</v>
      </c>
      <c r="X810" s="68">
        <f>IFERROR(IF($M810&lt;6.000001,0,VLOOKUP($M810,할증료!$B:$C,2,1)),0)</f>
        <v>0</v>
      </c>
      <c r="Y810" s="67">
        <v>0</v>
      </c>
      <c r="Z810" s="29">
        <f t="shared" si="236"/>
        <v>3350</v>
      </c>
      <c r="AB810" s="1" t="s">
        <v>4283</v>
      </c>
      <c r="AC810" s="1" t="s">
        <v>142</v>
      </c>
      <c r="AD810" s="1" t="s">
        <v>4284</v>
      </c>
      <c r="AE810" s="1" t="s">
        <v>4467</v>
      </c>
      <c r="AF810" s="1" t="s">
        <v>4468</v>
      </c>
      <c r="AG810" s="1" t="s">
        <v>4469</v>
      </c>
      <c r="AH810" s="1">
        <v>44236</v>
      </c>
      <c r="AI810" s="1" t="s">
        <v>47</v>
      </c>
      <c r="AJ810" s="20">
        <v>1</v>
      </c>
      <c r="AK810" s="21">
        <v>1</v>
      </c>
      <c r="AL810" s="21">
        <v>0.7</v>
      </c>
      <c r="AM810" s="21">
        <v>1</v>
      </c>
      <c r="AN810" s="1" t="s">
        <v>48</v>
      </c>
      <c r="AO810" s="21">
        <v>87.43</v>
      </c>
      <c r="AP810" s="1" t="s">
        <v>47</v>
      </c>
      <c r="AQ810" s="1" t="s">
        <v>47</v>
      </c>
      <c r="AR810" s="1" t="s">
        <v>47</v>
      </c>
      <c r="AS810" s="1" t="s">
        <v>47</v>
      </c>
      <c r="AT810" s="1" t="s">
        <v>47</v>
      </c>
      <c r="AU810" s="1" t="s">
        <v>143</v>
      </c>
      <c r="AV810" s="1" t="s">
        <v>144</v>
      </c>
      <c r="AW810" s="1" t="s">
        <v>3961</v>
      </c>
      <c r="AX810" s="1" t="s">
        <v>47</v>
      </c>
      <c r="AY810" s="1" t="s">
        <v>50</v>
      </c>
      <c r="AZ810" s="1" t="s">
        <v>4470</v>
      </c>
      <c r="BA810" s="1" t="s">
        <v>4471</v>
      </c>
      <c r="BB810" s="1" t="s">
        <v>4471</v>
      </c>
      <c r="BC810" s="1" t="s">
        <v>145</v>
      </c>
      <c r="BD810" s="1" t="s">
        <v>47</v>
      </c>
      <c r="BE810" s="1" t="s">
        <v>146</v>
      </c>
      <c r="BF810" s="1" t="s">
        <v>52</v>
      </c>
      <c r="BG810" s="1" t="s">
        <v>53</v>
      </c>
      <c r="BH810" s="1" t="s">
        <v>47</v>
      </c>
      <c r="BI810" s="1" t="s">
        <v>159</v>
      </c>
    </row>
    <row r="811" spans="2:61" x14ac:dyDescent="0.25">
      <c r="B811" s="16">
        <f t="shared" si="208"/>
        <v>807</v>
      </c>
      <c r="C811" s="16" t="str">
        <f t="shared" si="223"/>
        <v>CDG</v>
      </c>
      <c r="D811" s="16" t="str">
        <f t="shared" si="224"/>
        <v>2025-08-30</v>
      </c>
      <c r="E811" s="16" t="str">
        <f t="shared" si="225"/>
        <v>18042707711</v>
      </c>
      <c r="F811" s="16" t="str">
        <f t="shared" si="226"/>
        <v>PFR027987444</v>
      </c>
      <c r="G811" s="16" t="str">
        <f t="shared" si="227"/>
        <v>김용란</v>
      </c>
      <c r="H811" s="16" t="str">
        <f t="shared" si="228"/>
        <v>목록(Manifest)</v>
      </c>
      <c r="I811" s="16">
        <f t="shared" si="229"/>
        <v>87.43</v>
      </c>
      <c r="J811" s="16">
        <f t="shared" si="230"/>
        <v>1</v>
      </c>
      <c r="K811" s="43">
        <f t="shared" si="231"/>
        <v>1</v>
      </c>
      <c r="L811" s="43">
        <f t="shared" si="232"/>
        <v>0.7</v>
      </c>
      <c r="M811" s="43">
        <f t="shared" si="233"/>
        <v>1</v>
      </c>
      <c r="N811" s="43">
        <f t="shared" si="234"/>
        <v>1</v>
      </c>
      <c r="O811" s="23" t="str">
        <f t="shared" si="235"/>
        <v>PFR027987444</v>
      </c>
      <c r="P811" s="51">
        <f>VLOOKUP(C811,MAPPING!$B$24:$G$27,2,0)+(N811-0.5)/0.5*VLOOKUP(C811,MAPPING!$B$24:$G$27,4,0)</f>
        <v>0</v>
      </c>
      <c r="Q811" s="72">
        <f>VLOOKUP(C811,MAPPING!$B$24:$G$27,6,0)</f>
        <v>3350</v>
      </c>
      <c r="R811" s="105">
        <f>Q811*VLOOKUP(C811,MAPPING!$B$24:$H$27,7,0)</f>
        <v>3350</v>
      </c>
      <c r="S811" s="29">
        <f>VLOOKUP(H811,MAPPING!$B$3:$D$12,3,0)</f>
        <v>0</v>
      </c>
      <c r="T811" s="67">
        <f t="shared" si="207"/>
        <v>0</v>
      </c>
      <c r="U811" s="75">
        <v>0</v>
      </c>
      <c r="V811" s="29">
        <f>(J811*VLOOKUP(M811/J811,MAPPING!$B$15:$C$22,2,10))</f>
        <v>0</v>
      </c>
      <c r="W811" s="100">
        <v>0</v>
      </c>
      <c r="X811" s="68">
        <f>IFERROR(IF($M811&lt;6.000001,0,VLOOKUP($M811,할증료!$B:$C,2,1)),0)</f>
        <v>0</v>
      </c>
      <c r="Y811" s="67">
        <v>0</v>
      </c>
      <c r="Z811" s="29">
        <f t="shared" si="236"/>
        <v>3350</v>
      </c>
      <c r="AB811" s="1" t="s">
        <v>4283</v>
      </c>
      <c r="AC811" s="1" t="s">
        <v>142</v>
      </c>
      <c r="AD811" s="1" t="s">
        <v>4284</v>
      </c>
      <c r="AE811" s="1" t="s">
        <v>4472</v>
      </c>
      <c r="AF811" s="1" t="s">
        <v>4473</v>
      </c>
      <c r="AG811" s="1" t="s">
        <v>4474</v>
      </c>
      <c r="AH811" s="1">
        <v>5503</v>
      </c>
      <c r="AI811" s="1" t="s">
        <v>47</v>
      </c>
      <c r="AJ811" s="20">
        <v>1</v>
      </c>
      <c r="AK811" s="21">
        <v>1</v>
      </c>
      <c r="AL811" s="21">
        <v>0.7</v>
      </c>
      <c r="AM811" s="21">
        <v>1</v>
      </c>
      <c r="AN811" s="1" t="s">
        <v>48</v>
      </c>
      <c r="AO811" s="21">
        <v>87.43</v>
      </c>
      <c r="AP811" s="1" t="s">
        <v>47</v>
      </c>
      <c r="AQ811" s="1" t="s">
        <v>47</v>
      </c>
      <c r="AR811" s="1" t="s">
        <v>47</v>
      </c>
      <c r="AS811" s="1" t="s">
        <v>47</v>
      </c>
      <c r="AT811" s="1" t="s">
        <v>47</v>
      </c>
      <c r="AU811" s="1" t="s">
        <v>143</v>
      </c>
      <c r="AV811" s="1" t="s">
        <v>144</v>
      </c>
      <c r="AW811" s="1" t="s">
        <v>3961</v>
      </c>
      <c r="AX811" s="1" t="s">
        <v>47</v>
      </c>
      <c r="AY811" s="1" t="s">
        <v>50</v>
      </c>
      <c r="AZ811" s="1" t="s">
        <v>4475</v>
      </c>
      <c r="BA811" s="1" t="s">
        <v>4476</v>
      </c>
      <c r="BB811" s="1" t="s">
        <v>4476</v>
      </c>
      <c r="BC811" s="1" t="s">
        <v>145</v>
      </c>
      <c r="BD811" s="1" t="s">
        <v>47</v>
      </c>
      <c r="BE811" s="1" t="s">
        <v>146</v>
      </c>
      <c r="BF811" s="1" t="s">
        <v>52</v>
      </c>
      <c r="BG811" s="1" t="s">
        <v>53</v>
      </c>
      <c r="BH811" s="1" t="s">
        <v>47</v>
      </c>
      <c r="BI811" s="1" t="s">
        <v>159</v>
      </c>
    </row>
    <row r="812" spans="2:61" x14ac:dyDescent="0.25">
      <c r="B812" s="16">
        <f t="shared" si="208"/>
        <v>808</v>
      </c>
      <c r="C812" s="16" t="str">
        <f t="shared" si="223"/>
        <v>CDG</v>
      </c>
      <c r="D812" s="16" t="str">
        <f t="shared" si="224"/>
        <v>2025-08-30</v>
      </c>
      <c r="E812" s="16" t="str">
        <f t="shared" si="225"/>
        <v>18042707711</v>
      </c>
      <c r="F812" s="16" t="str">
        <f t="shared" si="226"/>
        <v>PFR027987443</v>
      </c>
      <c r="G812" s="16" t="str">
        <f t="shared" si="227"/>
        <v>조혜인</v>
      </c>
      <c r="H812" s="16" t="str">
        <f t="shared" si="228"/>
        <v>목록(Manifest)</v>
      </c>
      <c r="I812" s="16">
        <f t="shared" si="229"/>
        <v>87.43</v>
      </c>
      <c r="J812" s="16">
        <f t="shared" si="230"/>
        <v>1</v>
      </c>
      <c r="K812" s="43">
        <f t="shared" si="231"/>
        <v>1</v>
      </c>
      <c r="L812" s="43">
        <f t="shared" si="232"/>
        <v>0.7</v>
      </c>
      <c r="M812" s="43">
        <f t="shared" si="233"/>
        <v>1</v>
      </c>
      <c r="N812" s="43">
        <f t="shared" si="234"/>
        <v>1</v>
      </c>
      <c r="O812" s="23" t="str">
        <f t="shared" si="235"/>
        <v>PFR027987443</v>
      </c>
      <c r="P812" s="51">
        <f>VLOOKUP(C812,MAPPING!$B$24:$G$27,2,0)+(N812-0.5)/0.5*VLOOKUP(C812,MAPPING!$B$24:$G$27,4,0)</f>
        <v>0</v>
      </c>
      <c r="Q812" s="72">
        <f>VLOOKUP(C812,MAPPING!$B$24:$G$27,6,0)</f>
        <v>3350</v>
      </c>
      <c r="R812" s="105">
        <f>Q812*VLOOKUP(C812,MAPPING!$B$24:$H$27,7,0)</f>
        <v>3350</v>
      </c>
      <c r="S812" s="29">
        <f>VLOOKUP(H812,MAPPING!$B$3:$D$12,3,0)</f>
        <v>0</v>
      </c>
      <c r="T812" s="67">
        <f t="shared" si="207"/>
        <v>0</v>
      </c>
      <c r="U812" s="75">
        <v>0</v>
      </c>
      <c r="V812" s="29">
        <f>(J812*VLOOKUP(M812/J812,MAPPING!$B$15:$C$22,2,10))</f>
        <v>0</v>
      </c>
      <c r="W812" s="100">
        <v>0</v>
      </c>
      <c r="X812" s="68">
        <f>IFERROR(IF($M812&lt;6.000001,0,VLOOKUP($M812,할증료!$B:$C,2,1)),0)</f>
        <v>0</v>
      </c>
      <c r="Y812" s="67">
        <v>0</v>
      </c>
      <c r="Z812" s="29">
        <f t="shared" si="236"/>
        <v>3350</v>
      </c>
      <c r="AB812" s="1" t="s">
        <v>4283</v>
      </c>
      <c r="AC812" s="1" t="s">
        <v>142</v>
      </c>
      <c r="AD812" s="1" t="s">
        <v>4284</v>
      </c>
      <c r="AE812" s="1" t="s">
        <v>4477</v>
      </c>
      <c r="AF812" s="1" t="s">
        <v>4478</v>
      </c>
      <c r="AG812" s="1" t="s">
        <v>4479</v>
      </c>
      <c r="AH812" s="1">
        <v>7009</v>
      </c>
      <c r="AI812" s="1" t="s">
        <v>47</v>
      </c>
      <c r="AJ812" s="20">
        <v>1</v>
      </c>
      <c r="AK812" s="21">
        <v>1</v>
      </c>
      <c r="AL812" s="21">
        <v>0.7</v>
      </c>
      <c r="AM812" s="21">
        <v>1</v>
      </c>
      <c r="AN812" s="1" t="s">
        <v>48</v>
      </c>
      <c r="AO812" s="21">
        <v>87.43</v>
      </c>
      <c r="AP812" s="1" t="s">
        <v>47</v>
      </c>
      <c r="AQ812" s="1" t="s">
        <v>47</v>
      </c>
      <c r="AR812" s="1" t="s">
        <v>47</v>
      </c>
      <c r="AS812" s="1" t="s">
        <v>47</v>
      </c>
      <c r="AT812" s="1" t="s">
        <v>47</v>
      </c>
      <c r="AU812" s="1" t="s">
        <v>143</v>
      </c>
      <c r="AV812" s="1" t="s">
        <v>144</v>
      </c>
      <c r="AW812" s="1" t="s">
        <v>3961</v>
      </c>
      <c r="AX812" s="1" t="s">
        <v>47</v>
      </c>
      <c r="AY812" s="1" t="s">
        <v>50</v>
      </c>
      <c r="AZ812" s="1" t="s">
        <v>4480</v>
      </c>
      <c r="BA812" s="1" t="s">
        <v>4481</v>
      </c>
      <c r="BB812" s="1" t="s">
        <v>4481</v>
      </c>
      <c r="BC812" s="1" t="s">
        <v>145</v>
      </c>
      <c r="BD812" s="1" t="s">
        <v>47</v>
      </c>
      <c r="BE812" s="1" t="s">
        <v>146</v>
      </c>
      <c r="BF812" s="1" t="s">
        <v>52</v>
      </c>
      <c r="BG812" s="1" t="s">
        <v>53</v>
      </c>
      <c r="BH812" s="1" t="s">
        <v>47</v>
      </c>
      <c r="BI812" s="1" t="s">
        <v>159</v>
      </c>
    </row>
    <row r="813" spans="2:61" x14ac:dyDescent="0.25">
      <c r="B813" s="16">
        <f t="shared" si="208"/>
        <v>809</v>
      </c>
      <c r="C813" s="16" t="str">
        <f t="shared" si="223"/>
        <v>CDG</v>
      </c>
      <c r="D813" s="16" t="str">
        <f t="shared" si="224"/>
        <v>2025-08-30</v>
      </c>
      <c r="E813" s="16" t="str">
        <f t="shared" si="225"/>
        <v>18042707711</v>
      </c>
      <c r="F813" s="16" t="str">
        <f t="shared" si="226"/>
        <v>PFR027987438</v>
      </c>
      <c r="G813" s="16" t="str">
        <f t="shared" si="227"/>
        <v>임지용</v>
      </c>
      <c r="H813" s="16" t="str">
        <f t="shared" si="228"/>
        <v>목록(Manifest)</v>
      </c>
      <c r="I813" s="16">
        <f t="shared" si="229"/>
        <v>23.31</v>
      </c>
      <c r="J813" s="16">
        <f t="shared" si="230"/>
        <v>1</v>
      </c>
      <c r="K813" s="43">
        <f t="shared" si="231"/>
        <v>0.5</v>
      </c>
      <c r="L813" s="43">
        <f t="shared" si="232"/>
        <v>0.1</v>
      </c>
      <c r="M813" s="43">
        <f t="shared" si="233"/>
        <v>0.5</v>
      </c>
      <c r="N813" s="43">
        <f t="shared" si="234"/>
        <v>0.5</v>
      </c>
      <c r="O813" s="23" t="str">
        <f t="shared" si="235"/>
        <v>PFR027987438</v>
      </c>
      <c r="P813" s="51">
        <f>VLOOKUP(C813,MAPPING!$B$24:$G$27,2,0)+(N813-0.5)/0.5*VLOOKUP(C813,MAPPING!$B$24:$G$27,4,0)</f>
        <v>0</v>
      </c>
      <c r="Q813" s="72">
        <f>VLOOKUP(C813,MAPPING!$B$24:$G$27,6,0)</f>
        <v>3350</v>
      </c>
      <c r="R813" s="105">
        <f>Q813*VLOOKUP(C813,MAPPING!$B$24:$H$27,7,0)</f>
        <v>3350</v>
      </c>
      <c r="S813" s="29">
        <f>VLOOKUP(H813,MAPPING!$B$3:$D$12,3,0)</f>
        <v>0</v>
      </c>
      <c r="T813" s="67">
        <f t="shared" si="207"/>
        <v>0</v>
      </c>
      <c r="U813" s="75">
        <v>0</v>
      </c>
      <c r="V813" s="29">
        <f>(J813*VLOOKUP(M813/J813,MAPPING!$B$15:$C$22,2,10))</f>
        <v>0</v>
      </c>
      <c r="W813" s="100">
        <v>0</v>
      </c>
      <c r="X813" s="68">
        <f>IFERROR(IF($M813&lt;6.000001,0,VLOOKUP($M813,할증료!$B:$C,2,1)),0)</f>
        <v>0</v>
      </c>
      <c r="Y813" s="67">
        <v>0</v>
      </c>
      <c r="Z813" s="29">
        <f t="shared" si="236"/>
        <v>3350</v>
      </c>
      <c r="AB813" s="1" t="s">
        <v>4283</v>
      </c>
      <c r="AC813" s="1" t="s">
        <v>142</v>
      </c>
      <c r="AD813" s="1" t="s">
        <v>4284</v>
      </c>
      <c r="AE813" s="1" t="s">
        <v>4482</v>
      </c>
      <c r="AF813" s="1" t="s">
        <v>927</v>
      </c>
      <c r="AG813" s="1" t="s">
        <v>928</v>
      </c>
      <c r="AH813" s="1">
        <v>24824</v>
      </c>
      <c r="AI813" s="1" t="s">
        <v>47</v>
      </c>
      <c r="AJ813" s="20">
        <v>1</v>
      </c>
      <c r="AK813" s="21">
        <v>0.5</v>
      </c>
      <c r="AL813" s="21">
        <v>0.1</v>
      </c>
      <c r="AM813" s="21">
        <v>0.5</v>
      </c>
      <c r="AN813" s="1" t="s">
        <v>48</v>
      </c>
      <c r="AO813" s="21">
        <v>23.31</v>
      </c>
      <c r="AP813" s="1" t="s">
        <v>47</v>
      </c>
      <c r="AQ813" s="1" t="s">
        <v>47</v>
      </c>
      <c r="AR813" s="1" t="s">
        <v>47</v>
      </c>
      <c r="AS813" s="1" t="s">
        <v>47</v>
      </c>
      <c r="AT813" s="1" t="s">
        <v>47</v>
      </c>
      <c r="AU813" s="1" t="s">
        <v>143</v>
      </c>
      <c r="AV813" s="1" t="s">
        <v>144</v>
      </c>
      <c r="AW813" s="1" t="s">
        <v>929</v>
      </c>
      <c r="AX813" s="1" t="s">
        <v>47</v>
      </c>
      <c r="AY813" s="1" t="s">
        <v>50</v>
      </c>
      <c r="AZ813" s="1" t="s">
        <v>4483</v>
      </c>
      <c r="BA813" s="1" t="s">
        <v>4484</v>
      </c>
      <c r="BB813" s="1" t="s">
        <v>4484</v>
      </c>
      <c r="BC813" s="1" t="s">
        <v>145</v>
      </c>
      <c r="BD813" s="1" t="s">
        <v>47</v>
      </c>
      <c r="BE813" s="1" t="s">
        <v>146</v>
      </c>
      <c r="BF813" s="1" t="s">
        <v>52</v>
      </c>
      <c r="BG813" s="1" t="s">
        <v>53</v>
      </c>
      <c r="BH813" s="1" t="s">
        <v>47</v>
      </c>
      <c r="BI813" s="1" t="s">
        <v>159</v>
      </c>
    </row>
    <row r="814" spans="2:61" x14ac:dyDescent="0.25">
      <c r="B814" s="16">
        <f t="shared" si="208"/>
        <v>810</v>
      </c>
      <c r="C814" s="16" t="str">
        <f t="shared" si="223"/>
        <v>CDG</v>
      </c>
      <c r="D814" s="16" t="str">
        <f t="shared" si="224"/>
        <v>2025-08-30</v>
      </c>
      <c r="E814" s="16" t="str">
        <f t="shared" si="225"/>
        <v>18042707711</v>
      </c>
      <c r="F814" s="16" t="str">
        <f t="shared" si="226"/>
        <v>PFR027987434</v>
      </c>
      <c r="G814" s="16" t="str">
        <f t="shared" si="227"/>
        <v>이슬기</v>
      </c>
      <c r="H814" s="16" t="str">
        <f t="shared" si="228"/>
        <v>목록(Manifest)</v>
      </c>
      <c r="I814" s="16">
        <f t="shared" si="229"/>
        <v>87.43</v>
      </c>
      <c r="J814" s="16">
        <f t="shared" si="230"/>
        <v>1</v>
      </c>
      <c r="K814" s="43">
        <f t="shared" si="231"/>
        <v>1</v>
      </c>
      <c r="L814" s="43">
        <f t="shared" si="232"/>
        <v>0.5</v>
      </c>
      <c r="M814" s="43">
        <f t="shared" si="233"/>
        <v>1</v>
      </c>
      <c r="N814" s="43">
        <f t="shared" si="234"/>
        <v>1</v>
      </c>
      <c r="O814" s="23" t="str">
        <f t="shared" si="235"/>
        <v>PFR027987434</v>
      </c>
      <c r="P814" s="51">
        <f>VLOOKUP(C814,MAPPING!$B$24:$G$27,2,0)+(N814-0.5)/0.5*VLOOKUP(C814,MAPPING!$B$24:$G$27,4,0)</f>
        <v>0</v>
      </c>
      <c r="Q814" s="72">
        <f>VLOOKUP(C814,MAPPING!$B$24:$G$27,6,0)</f>
        <v>3350</v>
      </c>
      <c r="R814" s="105">
        <f>Q814*VLOOKUP(C814,MAPPING!$B$24:$H$27,7,0)</f>
        <v>3350</v>
      </c>
      <c r="S814" s="29">
        <f>VLOOKUP(H814,MAPPING!$B$3:$D$12,3,0)</f>
        <v>0</v>
      </c>
      <c r="T814" s="67">
        <f t="shared" si="207"/>
        <v>0</v>
      </c>
      <c r="U814" s="75">
        <v>0</v>
      </c>
      <c r="V814" s="29">
        <f>(J814*VLOOKUP(M814/J814,MAPPING!$B$15:$C$22,2,10))</f>
        <v>0</v>
      </c>
      <c r="W814" s="100">
        <v>0</v>
      </c>
      <c r="X814" s="68">
        <f>IFERROR(IF($M814&lt;6.000001,0,VLOOKUP($M814,할증료!$B:$C,2,1)),0)</f>
        <v>0</v>
      </c>
      <c r="Y814" s="67">
        <v>0</v>
      </c>
      <c r="Z814" s="29">
        <f t="shared" si="236"/>
        <v>3350</v>
      </c>
      <c r="AB814" s="1" t="s">
        <v>4283</v>
      </c>
      <c r="AC814" s="1" t="s">
        <v>142</v>
      </c>
      <c r="AD814" s="1" t="s">
        <v>4284</v>
      </c>
      <c r="AE814" s="1" t="s">
        <v>4485</v>
      </c>
      <c r="AF814" s="1" t="s">
        <v>4486</v>
      </c>
      <c r="AG814" s="1" t="s">
        <v>4487</v>
      </c>
      <c r="AH814" s="1">
        <v>34543</v>
      </c>
      <c r="AI814" s="1" t="s">
        <v>47</v>
      </c>
      <c r="AJ814" s="20">
        <v>1</v>
      </c>
      <c r="AK814" s="21">
        <v>1</v>
      </c>
      <c r="AL814" s="21">
        <v>0.5</v>
      </c>
      <c r="AM814" s="21">
        <v>1</v>
      </c>
      <c r="AN814" s="1" t="s">
        <v>48</v>
      </c>
      <c r="AO814" s="21">
        <v>87.43</v>
      </c>
      <c r="AP814" s="1" t="s">
        <v>47</v>
      </c>
      <c r="AQ814" s="1" t="s">
        <v>47</v>
      </c>
      <c r="AR814" s="1" t="s">
        <v>47</v>
      </c>
      <c r="AS814" s="1" t="s">
        <v>47</v>
      </c>
      <c r="AT814" s="1" t="s">
        <v>47</v>
      </c>
      <c r="AU814" s="1" t="s">
        <v>143</v>
      </c>
      <c r="AV814" s="1" t="s">
        <v>144</v>
      </c>
      <c r="AW814" s="1" t="s">
        <v>3961</v>
      </c>
      <c r="AX814" s="1" t="s">
        <v>47</v>
      </c>
      <c r="AY814" s="1" t="s">
        <v>50</v>
      </c>
      <c r="AZ814" s="1" t="s">
        <v>4488</v>
      </c>
      <c r="BA814" s="1" t="s">
        <v>4489</v>
      </c>
      <c r="BB814" s="1" t="s">
        <v>4489</v>
      </c>
      <c r="BC814" s="1" t="s">
        <v>145</v>
      </c>
      <c r="BD814" s="1" t="s">
        <v>47</v>
      </c>
      <c r="BE814" s="1" t="s">
        <v>146</v>
      </c>
      <c r="BF814" s="1" t="s">
        <v>52</v>
      </c>
      <c r="BG814" s="1" t="s">
        <v>53</v>
      </c>
      <c r="BH814" s="1" t="s">
        <v>47</v>
      </c>
      <c r="BI814" s="1" t="s">
        <v>159</v>
      </c>
    </row>
    <row r="815" spans="2:61" x14ac:dyDescent="0.25">
      <c r="B815" s="16">
        <f t="shared" si="208"/>
        <v>811</v>
      </c>
      <c r="C815" s="16" t="str">
        <f t="shared" si="223"/>
        <v>CDG</v>
      </c>
      <c r="D815" s="16" t="str">
        <f t="shared" si="224"/>
        <v>2025-08-30</v>
      </c>
      <c r="E815" s="16" t="str">
        <f t="shared" si="225"/>
        <v>18042707711</v>
      </c>
      <c r="F815" s="16" t="str">
        <f t="shared" si="226"/>
        <v>PFR027987431</v>
      </c>
      <c r="G815" s="16" t="str">
        <f t="shared" si="227"/>
        <v>한지윤</v>
      </c>
      <c r="H815" s="16" t="str">
        <f t="shared" si="228"/>
        <v>목록(Manifest)</v>
      </c>
      <c r="I815" s="16">
        <f t="shared" si="229"/>
        <v>87.43</v>
      </c>
      <c r="J815" s="16">
        <f t="shared" si="230"/>
        <v>1</v>
      </c>
      <c r="K815" s="43">
        <f t="shared" si="231"/>
        <v>1</v>
      </c>
      <c r="L815" s="43">
        <f t="shared" si="232"/>
        <v>0.5</v>
      </c>
      <c r="M815" s="43">
        <f t="shared" si="233"/>
        <v>1</v>
      </c>
      <c r="N815" s="43">
        <f t="shared" si="234"/>
        <v>1</v>
      </c>
      <c r="O815" s="23" t="str">
        <f t="shared" si="235"/>
        <v>PFR027987431</v>
      </c>
      <c r="P815" s="51">
        <f>VLOOKUP(C815,MAPPING!$B$24:$G$27,2,0)+(N815-0.5)/0.5*VLOOKUP(C815,MAPPING!$B$24:$G$27,4,0)</f>
        <v>0</v>
      </c>
      <c r="Q815" s="72">
        <f>VLOOKUP(C815,MAPPING!$B$24:$G$27,6,0)</f>
        <v>3350</v>
      </c>
      <c r="R815" s="105">
        <f>Q815*VLOOKUP(C815,MAPPING!$B$24:$H$27,7,0)</f>
        <v>3350</v>
      </c>
      <c r="S815" s="29">
        <f>VLOOKUP(H815,MAPPING!$B$3:$D$12,3,0)</f>
        <v>0</v>
      </c>
      <c r="T815" s="67">
        <f t="shared" si="207"/>
        <v>0</v>
      </c>
      <c r="U815" s="75">
        <v>0</v>
      </c>
      <c r="V815" s="29">
        <f>(J815*VLOOKUP(M815/J815,MAPPING!$B$15:$C$22,2,10))</f>
        <v>0</v>
      </c>
      <c r="W815" s="100">
        <v>0</v>
      </c>
      <c r="X815" s="68">
        <f>IFERROR(IF($M815&lt;6.000001,0,VLOOKUP($M815,할증료!$B:$C,2,1)),0)</f>
        <v>0</v>
      </c>
      <c r="Y815" s="67">
        <v>0</v>
      </c>
      <c r="Z815" s="29">
        <f t="shared" si="236"/>
        <v>3350</v>
      </c>
      <c r="AB815" s="1" t="s">
        <v>4283</v>
      </c>
      <c r="AC815" s="1" t="s">
        <v>142</v>
      </c>
      <c r="AD815" s="1" t="s">
        <v>4284</v>
      </c>
      <c r="AE815" s="1" t="s">
        <v>4490</v>
      </c>
      <c r="AF815" s="1" t="s">
        <v>4491</v>
      </c>
      <c r="AG815" s="1" t="s">
        <v>4492</v>
      </c>
      <c r="AH815" s="1">
        <v>59792</v>
      </c>
      <c r="AI815" s="1" t="s">
        <v>47</v>
      </c>
      <c r="AJ815" s="20">
        <v>1</v>
      </c>
      <c r="AK815" s="21">
        <v>1</v>
      </c>
      <c r="AL815" s="21">
        <v>0.5</v>
      </c>
      <c r="AM815" s="21">
        <v>1</v>
      </c>
      <c r="AN815" s="1" t="s">
        <v>48</v>
      </c>
      <c r="AO815" s="21">
        <v>87.43</v>
      </c>
      <c r="AP815" s="1" t="s">
        <v>47</v>
      </c>
      <c r="AQ815" s="1" t="s">
        <v>47</v>
      </c>
      <c r="AR815" s="1" t="s">
        <v>47</v>
      </c>
      <c r="AS815" s="1" t="s">
        <v>47</v>
      </c>
      <c r="AT815" s="1" t="s">
        <v>47</v>
      </c>
      <c r="AU815" s="1" t="s">
        <v>143</v>
      </c>
      <c r="AV815" s="1" t="s">
        <v>144</v>
      </c>
      <c r="AW815" s="1" t="s">
        <v>3961</v>
      </c>
      <c r="AX815" s="1" t="s">
        <v>47</v>
      </c>
      <c r="AY815" s="1" t="s">
        <v>50</v>
      </c>
      <c r="AZ815" s="1" t="s">
        <v>4493</v>
      </c>
      <c r="BA815" s="1" t="s">
        <v>4494</v>
      </c>
      <c r="BB815" s="1" t="s">
        <v>4494</v>
      </c>
      <c r="BC815" s="1" t="s">
        <v>145</v>
      </c>
      <c r="BD815" s="1" t="s">
        <v>47</v>
      </c>
      <c r="BE815" s="1" t="s">
        <v>146</v>
      </c>
      <c r="BF815" s="1" t="s">
        <v>52</v>
      </c>
      <c r="BG815" s="1" t="s">
        <v>53</v>
      </c>
      <c r="BH815" s="1" t="s">
        <v>47</v>
      </c>
      <c r="BI815" s="1" t="s">
        <v>159</v>
      </c>
    </row>
    <row r="816" spans="2:61" x14ac:dyDescent="0.25">
      <c r="B816" s="16">
        <f t="shared" si="208"/>
        <v>812</v>
      </c>
      <c r="C816" s="16" t="str">
        <f t="shared" si="223"/>
        <v>CDG</v>
      </c>
      <c r="D816" s="16" t="str">
        <f t="shared" si="224"/>
        <v>2025-08-30</v>
      </c>
      <c r="E816" s="16" t="str">
        <f t="shared" si="225"/>
        <v>18042707711</v>
      </c>
      <c r="F816" s="16" t="str">
        <f t="shared" si="226"/>
        <v>PFR027987430</v>
      </c>
      <c r="G816" s="16" t="str">
        <f t="shared" si="227"/>
        <v>설다정</v>
      </c>
      <c r="H816" s="16" t="str">
        <f t="shared" si="228"/>
        <v>목록(Manifest)</v>
      </c>
      <c r="I816" s="16">
        <f t="shared" si="229"/>
        <v>87.43</v>
      </c>
      <c r="J816" s="16">
        <f t="shared" si="230"/>
        <v>1</v>
      </c>
      <c r="K816" s="43">
        <f t="shared" si="231"/>
        <v>1</v>
      </c>
      <c r="L816" s="43">
        <f t="shared" si="232"/>
        <v>0.5</v>
      </c>
      <c r="M816" s="43">
        <f t="shared" si="233"/>
        <v>1</v>
      </c>
      <c r="N816" s="43">
        <f t="shared" si="234"/>
        <v>1</v>
      </c>
      <c r="O816" s="23" t="str">
        <f t="shared" si="235"/>
        <v>PFR027987430</v>
      </c>
      <c r="P816" s="51">
        <f>VLOOKUP(C816,MAPPING!$B$24:$G$27,2,0)+(N816-0.5)/0.5*VLOOKUP(C816,MAPPING!$B$24:$G$27,4,0)</f>
        <v>0</v>
      </c>
      <c r="Q816" s="72">
        <f>VLOOKUP(C816,MAPPING!$B$24:$G$27,6,0)</f>
        <v>3350</v>
      </c>
      <c r="R816" s="105">
        <f>Q816*VLOOKUP(C816,MAPPING!$B$24:$H$27,7,0)</f>
        <v>3350</v>
      </c>
      <c r="S816" s="29">
        <f>VLOOKUP(H816,MAPPING!$B$3:$D$12,3,0)</f>
        <v>0</v>
      </c>
      <c r="T816" s="67">
        <f t="shared" si="207"/>
        <v>0</v>
      </c>
      <c r="U816" s="75">
        <v>0</v>
      </c>
      <c r="V816" s="29">
        <f>(J816*VLOOKUP(M816/J816,MAPPING!$B$15:$C$22,2,10))</f>
        <v>0</v>
      </c>
      <c r="W816" s="100">
        <v>0</v>
      </c>
      <c r="X816" s="68">
        <f>IFERROR(IF($M816&lt;6.000001,0,VLOOKUP($M816,할증료!$B:$C,2,1)),0)</f>
        <v>0</v>
      </c>
      <c r="Y816" s="67">
        <v>0</v>
      </c>
      <c r="Z816" s="29">
        <f t="shared" si="236"/>
        <v>3350</v>
      </c>
      <c r="AB816" s="1" t="s">
        <v>4283</v>
      </c>
      <c r="AC816" s="1" t="s">
        <v>142</v>
      </c>
      <c r="AD816" s="1" t="s">
        <v>4284</v>
      </c>
      <c r="AE816" s="1" t="s">
        <v>4495</v>
      </c>
      <c r="AF816" s="1" t="s">
        <v>4496</v>
      </c>
      <c r="AG816" s="1" t="s">
        <v>4497</v>
      </c>
      <c r="AH816" s="1">
        <v>1177</v>
      </c>
      <c r="AI816" s="1" t="s">
        <v>47</v>
      </c>
      <c r="AJ816" s="20">
        <v>1</v>
      </c>
      <c r="AK816" s="21">
        <v>1</v>
      </c>
      <c r="AL816" s="21">
        <v>0.5</v>
      </c>
      <c r="AM816" s="21">
        <v>1</v>
      </c>
      <c r="AN816" s="1" t="s">
        <v>48</v>
      </c>
      <c r="AO816" s="21">
        <v>87.43</v>
      </c>
      <c r="AP816" s="1" t="s">
        <v>47</v>
      </c>
      <c r="AQ816" s="1" t="s">
        <v>47</v>
      </c>
      <c r="AR816" s="1" t="s">
        <v>47</v>
      </c>
      <c r="AS816" s="1" t="s">
        <v>47</v>
      </c>
      <c r="AT816" s="1" t="s">
        <v>47</v>
      </c>
      <c r="AU816" s="1" t="s">
        <v>143</v>
      </c>
      <c r="AV816" s="1" t="s">
        <v>144</v>
      </c>
      <c r="AW816" s="1" t="s">
        <v>3961</v>
      </c>
      <c r="AX816" s="1" t="s">
        <v>47</v>
      </c>
      <c r="AY816" s="1" t="s">
        <v>50</v>
      </c>
      <c r="AZ816" s="1" t="s">
        <v>4498</v>
      </c>
      <c r="BA816" s="1" t="s">
        <v>4499</v>
      </c>
      <c r="BB816" s="1" t="s">
        <v>4499</v>
      </c>
      <c r="BC816" s="1" t="s">
        <v>145</v>
      </c>
      <c r="BD816" s="1" t="s">
        <v>47</v>
      </c>
      <c r="BE816" s="1" t="s">
        <v>146</v>
      </c>
      <c r="BF816" s="1" t="s">
        <v>52</v>
      </c>
      <c r="BG816" s="1" t="s">
        <v>53</v>
      </c>
      <c r="BH816" s="1" t="s">
        <v>47</v>
      </c>
      <c r="BI816" s="1" t="s">
        <v>159</v>
      </c>
    </row>
    <row r="817" spans="2:61" x14ac:dyDescent="0.25">
      <c r="B817" s="16">
        <f t="shared" si="208"/>
        <v>813</v>
      </c>
      <c r="C817" s="16" t="str">
        <f t="shared" si="223"/>
        <v>CDG</v>
      </c>
      <c r="D817" s="16" t="str">
        <f t="shared" si="224"/>
        <v>2025-08-30</v>
      </c>
      <c r="E817" s="16" t="str">
        <f t="shared" si="225"/>
        <v>18042707711</v>
      </c>
      <c r="F817" s="16" t="str">
        <f t="shared" si="226"/>
        <v>PFR027987429</v>
      </c>
      <c r="G817" s="16" t="str">
        <f t="shared" si="227"/>
        <v>도인경</v>
      </c>
      <c r="H817" s="16" t="str">
        <f t="shared" si="228"/>
        <v>목록(Manifest)</v>
      </c>
      <c r="I817" s="16">
        <f t="shared" si="229"/>
        <v>87.43</v>
      </c>
      <c r="J817" s="16">
        <f t="shared" si="230"/>
        <v>1</v>
      </c>
      <c r="K817" s="43">
        <f t="shared" si="231"/>
        <v>1</v>
      </c>
      <c r="L817" s="43">
        <f t="shared" si="232"/>
        <v>0.5</v>
      </c>
      <c r="M817" s="43">
        <f t="shared" si="233"/>
        <v>1</v>
      </c>
      <c r="N817" s="43">
        <f t="shared" si="234"/>
        <v>1</v>
      </c>
      <c r="O817" s="23" t="str">
        <f t="shared" si="235"/>
        <v>PFR027987429</v>
      </c>
      <c r="P817" s="51">
        <f>VLOOKUP(C817,MAPPING!$B$24:$G$27,2,0)+(N817-0.5)/0.5*VLOOKUP(C817,MAPPING!$B$24:$G$27,4,0)</f>
        <v>0</v>
      </c>
      <c r="Q817" s="72">
        <f>VLOOKUP(C817,MAPPING!$B$24:$G$27,6,0)</f>
        <v>3350</v>
      </c>
      <c r="R817" s="105">
        <f>Q817*VLOOKUP(C817,MAPPING!$B$24:$H$27,7,0)</f>
        <v>3350</v>
      </c>
      <c r="S817" s="29">
        <f>VLOOKUP(H817,MAPPING!$B$3:$D$12,3,0)</f>
        <v>0</v>
      </c>
      <c r="T817" s="67">
        <f t="shared" si="207"/>
        <v>0</v>
      </c>
      <c r="U817" s="75">
        <v>0</v>
      </c>
      <c r="V817" s="29">
        <f>(J817*VLOOKUP(M817/J817,MAPPING!$B$15:$C$22,2,10))</f>
        <v>0</v>
      </c>
      <c r="W817" s="100">
        <v>0</v>
      </c>
      <c r="X817" s="68">
        <f>IFERROR(IF($M817&lt;6.000001,0,VLOOKUP($M817,할증료!$B:$C,2,1)),0)</f>
        <v>0</v>
      </c>
      <c r="Y817" s="67">
        <v>0</v>
      </c>
      <c r="Z817" s="29">
        <f t="shared" si="236"/>
        <v>3350</v>
      </c>
      <c r="AB817" s="1" t="s">
        <v>4283</v>
      </c>
      <c r="AC817" s="1" t="s">
        <v>142</v>
      </c>
      <c r="AD817" s="1" t="s">
        <v>4284</v>
      </c>
      <c r="AE817" s="1" t="s">
        <v>4500</v>
      </c>
      <c r="AF817" s="1" t="s">
        <v>4501</v>
      </c>
      <c r="AG817" s="1" t="s">
        <v>4502</v>
      </c>
      <c r="AH817" s="1">
        <v>14349</v>
      </c>
      <c r="AI817" s="1" t="s">
        <v>47</v>
      </c>
      <c r="AJ817" s="20">
        <v>1</v>
      </c>
      <c r="AK817" s="21">
        <v>1</v>
      </c>
      <c r="AL817" s="21">
        <v>0.5</v>
      </c>
      <c r="AM817" s="21">
        <v>1</v>
      </c>
      <c r="AN817" s="1" t="s">
        <v>48</v>
      </c>
      <c r="AO817" s="21">
        <v>87.43</v>
      </c>
      <c r="AP817" s="1" t="s">
        <v>47</v>
      </c>
      <c r="AQ817" s="1" t="s">
        <v>47</v>
      </c>
      <c r="AR817" s="1" t="s">
        <v>47</v>
      </c>
      <c r="AS817" s="1" t="s">
        <v>47</v>
      </c>
      <c r="AT817" s="1" t="s">
        <v>47</v>
      </c>
      <c r="AU817" s="1" t="s">
        <v>143</v>
      </c>
      <c r="AV817" s="1" t="s">
        <v>144</v>
      </c>
      <c r="AW817" s="1" t="s">
        <v>3961</v>
      </c>
      <c r="AX817" s="1" t="s">
        <v>47</v>
      </c>
      <c r="AY817" s="1" t="s">
        <v>50</v>
      </c>
      <c r="AZ817" s="1" t="s">
        <v>4503</v>
      </c>
      <c r="BA817" s="1" t="s">
        <v>4504</v>
      </c>
      <c r="BB817" s="1" t="s">
        <v>4504</v>
      </c>
      <c r="BC817" s="1" t="s">
        <v>145</v>
      </c>
      <c r="BD817" s="1" t="s">
        <v>47</v>
      </c>
      <c r="BE817" s="1" t="s">
        <v>146</v>
      </c>
      <c r="BF817" s="1" t="s">
        <v>52</v>
      </c>
      <c r="BG817" s="1" t="s">
        <v>53</v>
      </c>
      <c r="BH817" s="1" t="s">
        <v>47</v>
      </c>
      <c r="BI817" s="1" t="s">
        <v>159</v>
      </c>
    </row>
    <row r="818" spans="2:61" x14ac:dyDescent="0.25">
      <c r="B818" s="16">
        <f t="shared" si="208"/>
        <v>814</v>
      </c>
      <c r="C818" s="16" t="str">
        <f t="shared" si="223"/>
        <v>CDG</v>
      </c>
      <c r="D818" s="16" t="str">
        <f t="shared" si="224"/>
        <v>2025-08-30</v>
      </c>
      <c r="E818" s="16" t="str">
        <f t="shared" si="225"/>
        <v>18042707711</v>
      </c>
      <c r="F818" s="16" t="str">
        <f t="shared" si="226"/>
        <v>PFR027987428</v>
      </c>
      <c r="G818" s="16" t="str">
        <f t="shared" si="227"/>
        <v>박혜정</v>
      </c>
      <c r="H818" s="16" t="str">
        <f t="shared" si="228"/>
        <v>목록(Manifest)</v>
      </c>
      <c r="I818" s="16">
        <f t="shared" si="229"/>
        <v>87.43</v>
      </c>
      <c r="J818" s="16">
        <f t="shared" si="230"/>
        <v>1</v>
      </c>
      <c r="K818" s="43">
        <f t="shared" si="231"/>
        <v>1</v>
      </c>
      <c r="L818" s="43">
        <f t="shared" si="232"/>
        <v>0.5</v>
      </c>
      <c r="M818" s="43">
        <f t="shared" si="233"/>
        <v>1</v>
      </c>
      <c r="N818" s="43">
        <f t="shared" si="234"/>
        <v>1</v>
      </c>
      <c r="O818" s="23" t="str">
        <f t="shared" si="235"/>
        <v>PFR027987428</v>
      </c>
      <c r="P818" s="51">
        <f>VLOOKUP(C818,MAPPING!$B$24:$G$27,2,0)+(N818-0.5)/0.5*VLOOKUP(C818,MAPPING!$B$24:$G$27,4,0)</f>
        <v>0</v>
      </c>
      <c r="Q818" s="72">
        <f>VLOOKUP(C818,MAPPING!$B$24:$G$27,6,0)</f>
        <v>3350</v>
      </c>
      <c r="R818" s="105">
        <f>Q818*VLOOKUP(C818,MAPPING!$B$24:$H$27,7,0)</f>
        <v>3350</v>
      </c>
      <c r="S818" s="29">
        <f>VLOOKUP(H818,MAPPING!$B$3:$D$12,3,0)</f>
        <v>0</v>
      </c>
      <c r="T818" s="67">
        <f t="shared" si="207"/>
        <v>0</v>
      </c>
      <c r="U818" s="75">
        <v>0</v>
      </c>
      <c r="V818" s="29">
        <f>(J818*VLOOKUP(M818/J818,MAPPING!$B$15:$C$22,2,10))</f>
        <v>0</v>
      </c>
      <c r="W818" s="100">
        <v>0</v>
      </c>
      <c r="X818" s="68">
        <f>IFERROR(IF($M818&lt;6.000001,0,VLOOKUP($M818,할증료!$B:$C,2,1)),0)</f>
        <v>0</v>
      </c>
      <c r="Y818" s="67">
        <v>0</v>
      </c>
      <c r="Z818" s="29">
        <f t="shared" si="236"/>
        <v>3350</v>
      </c>
      <c r="AB818" s="1" t="s">
        <v>4283</v>
      </c>
      <c r="AC818" s="1" t="s">
        <v>142</v>
      </c>
      <c r="AD818" s="1" t="s">
        <v>4284</v>
      </c>
      <c r="AE818" s="1" t="s">
        <v>4505</v>
      </c>
      <c r="AF818" s="1" t="s">
        <v>1078</v>
      </c>
      <c r="AG818" s="1" t="s">
        <v>4506</v>
      </c>
      <c r="AH818" s="1">
        <v>12096</v>
      </c>
      <c r="AI818" s="1" t="s">
        <v>47</v>
      </c>
      <c r="AJ818" s="20">
        <v>1</v>
      </c>
      <c r="AK818" s="21">
        <v>1</v>
      </c>
      <c r="AL818" s="21">
        <v>0.5</v>
      </c>
      <c r="AM818" s="21">
        <v>1</v>
      </c>
      <c r="AN818" s="1" t="s">
        <v>48</v>
      </c>
      <c r="AO818" s="21">
        <v>87.43</v>
      </c>
      <c r="AP818" s="1" t="s">
        <v>47</v>
      </c>
      <c r="AQ818" s="1" t="s">
        <v>47</v>
      </c>
      <c r="AR818" s="1" t="s">
        <v>47</v>
      </c>
      <c r="AS818" s="1" t="s">
        <v>47</v>
      </c>
      <c r="AT818" s="1" t="s">
        <v>47</v>
      </c>
      <c r="AU818" s="1" t="s">
        <v>143</v>
      </c>
      <c r="AV818" s="1" t="s">
        <v>144</v>
      </c>
      <c r="AW818" s="1" t="s">
        <v>3961</v>
      </c>
      <c r="AX818" s="1" t="s">
        <v>47</v>
      </c>
      <c r="AY818" s="1" t="s">
        <v>50</v>
      </c>
      <c r="AZ818" s="1" t="s">
        <v>4507</v>
      </c>
      <c r="BA818" s="1" t="s">
        <v>4508</v>
      </c>
      <c r="BB818" s="1" t="s">
        <v>4508</v>
      </c>
      <c r="BC818" s="1" t="s">
        <v>145</v>
      </c>
      <c r="BD818" s="1" t="s">
        <v>47</v>
      </c>
      <c r="BE818" s="1" t="s">
        <v>146</v>
      </c>
      <c r="BF818" s="1" t="s">
        <v>52</v>
      </c>
      <c r="BG818" s="1" t="s">
        <v>53</v>
      </c>
      <c r="BH818" s="1" t="s">
        <v>47</v>
      </c>
      <c r="BI818" s="1" t="s">
        <v>159</v>
      </c>
    </row>
    <row r="819" spans="2:61" x14ac:dyDescent="0.25">
      <c r="B819" s="16">
        <f t="shared" si="208"/>
        <v>815</v>
      </c>
      <c r="C819" s="16" t="str">
        <f t="shared" si="223"/>
        <v>CDG</v>
      </c>
      <c r="D819" s="16" t="str">
        <f t="shared" si="224"/>
        <v>2025-08-30</v>
      </c>
      <c r="E819" s="16" t="str">
        <f t="shared" si="225"/>
        <v>18042707711</v>
      </c>
      <c r="F819" s="16" t="str">
        <f t="shared" si="226"/>
        <v>PFR027987427</v>
      </c>
      <c r="G819" s="16" t="str">
        <f t="shared" si="227"/>
        <v>정민주</v>
      </c>
      <c r="H819" s="16" t="str">
        <f t="shared" si="228"/>
        <v>목록(Manifest)</v>
      </c>
      <c r="I819" s="16">
        <f t="shared" si="229"/>
        <v>87.43</v>
      </c>
      <c r="J819" s="16">
        <f t="shared" si="230"/>
        <v>1</v>
      </c>
      <c r="K819" s="43">
        <f t="shared" si="231"/>
        <v>1</v>
      </c>
      <c r="L819" s="43">
        <f t="shared" si="232"/>
        <v>0.5</v>
      </c>
      <c r="M819" s="43">
        <f t="shared" si="233"/>
        <v>1</v>
      </c>
      <c r="N819" s="43">
        <f t="shared" si="234"/>
        <v>1</v>
      </c>
      <c r="O819" s="23" t="str">
        <f t="shared" si="235"/>
        <v>PFR027987427</v>
      </c>
      <c r="P819" s="51">
        <f>VLOOKUP(C819,MAPPING!$B$24:$G$27,2,0)+(N819-0.5)/0.5*VLOOKUP(C819,MAPPING!$B$24:$G$27,4,0)</f>
        <v>0</v>
      </c>
      <c r="Q819" s="72">
        <f>VLOOKUP(C819,MAPPING!$B$24:$G$27,6,0)</f>
        <v>3350</v>
      </c>
      <c r="R819" s="105">
        <f>Q819*VLOOKUP(C819,MAPPING!$B$24:$H$27,7,0)</f>
        <v>3350</v>
      </c>
      <c r="S819" s="29">
        <f>VLOOKUP(H819,MAPPING!$B$3:$D$12,3,0)</f>
        <v>0</v>
      </c>
      <c r="T819" s="67">
        <f t="shared" si="207"/>
        <v>0</v>
      </c>
      <c r="U819" s="75">
        <v>0</v>
      </c>
      <c r="V819" s="29">
        <f>(J819*VLOOKUP(M819/J819,MAPPING!$B$15:$C$22,2,10))</f>
        <v>0</v>
      </c>
      <c r="W819" s="100">
        <v>0</v>
      </c>
      <c r="X819" s="68">
        <f>IFERROR(IF($M819&lt;6.000001,0,VLOOKUP($M819,할증료!$B:$C,2,1)),0)</f>
        <v>0</v>
      </c>
      <c r="Y819" s="67">
        <v>0</v>
      </c>
      <c r="Z819" s="29">
        <f t="shared" si="236"/>
        <v>3350</v>
      </c>
      <c r="AB819" s="1" t="s">
        <v>4283</v>
      </c>
      <c r="AC819" s="1" t="s">
        <v>142</v>
      </c>
      <c r="AD819" s="1" t="s">
        <v>4284</v>
      </c>
      <c r="AE819" s="1" t="s">
        <v>4509</v>
      </c>
      <c r="AF819" s="1" t="s">
        <v>4510</v>
      </c>
      <c r="AG819" s="1" t="s">
        <v>4511</v>
      </c>
      <c r="AH819" s="1">
        <v>38453</v>
      </c>
      <c r="AI819" s="1" t="s">
        <v>47</v>
      </c>
      <c r="AJ819" s="20">
        <v>1</v>
      </c>
      <c r="AK819" s="21">
        <v>1</v>
      </c>
      <c r="AL819" s="21">
        <v>0.5</v>
      </c>
      <c r="AM819" s="21">
        <v>1</v>
      </c>
      <c r="AN819" s="1" t="s">
        <v>48</v>
      </c>
      <c r="AO819" s="21">
        <v>87.43</v>
      </c>
      <c r="AP819" s="1" t="s">
        <v>47</v>
      </c>
      <c r="AQ819" s="1" t="s">
        <v>47</v>
      </c>
      <c r="AR819" s="1" t="s">
        <v>47</v>
      </c>
      <c r="AS819" s="1" t="s">
        <v>47</v>
      </c>
      <c r="AT819" s="1" t="s">
        <v>47</v>
      </c>
      <c r="AU819" s="1" t="s">
        <v>143</v>
      </c>
      <c r="AV819" s="1" t="s">
        <v>144</v>
      </c>
      <c r="AW819" s="1" t="s">
        <v>3961</v>
      </c>
      <c r="AX819" s="1" t="s">
        <v>47</v>
      </c>
      <c r="AY819" s="1" t="s">
        <v>50</v>
      </c>
      <c r="AZ819" s="1" t="s">
        <v>4512</v>
      </c>
      <c r="BA819" s="1" t="s">
        <v>4513</v>
      </c>
      <c r="BB819" s="1" t="s">
        <v>4513</v>
      </c>
      <c r="BC819" s="1" t="s">
        <v>145</v>
      </c>
      <c r="BD819" s="1" t="s">
        <v>47</v>
      </c>
      <c r="BE819" s="1" t="s">
        <v>146</v>
      </c>
      <c r="BF819" s="1" t="s">
        <v>52</v>
      </c>
      <c r="BG819" s="1" t="s">
        <v>53</v>
      </c>
      <c r="BH819" s="1" t="s">
        <v>47</v>
      </c>
      <c r="BI819" s="1" t="s">
        <v>159</v>
      </c>
    </row>
    <row r="820" spans="2:61" x14ac:dyDescent="0.25">
      <c r="B820" s="16">
        <f t="shared" si="208"/>
        <v>816</v>
      </c>
      <c r="C820" s="16" t="str">
        <f t="shared" si="223"/>
        <v>CDG</v>
      </c>
      <c r="D820" s="16" t="str">
        <f t="shared" si="224"/>
        <v>2025-08-30</v>
      </c>
      <c r="E820" s="16" t="str">
        <f t="shared" si="225"/>
        <v>18042707711</v>
      </c>
      <c r="F820" s="16" t="str">
        <f t="shared" si="226"/>
        <v>PFR027987426</v>
      </c>
      <c r="G820" s="16" t="str">
        <f t="shared" si="227"/>
        <v>고은비</v>
      </c>
      <c r="H820" s="16" t="str">
        <f t="shared" si="228"/>
        <v>목록(Manifest)</v>
      </c>
      <c r="I820" s="16">
        <f t="shared" si="229"/>
        <v>87.43</v>
      </c>
      <c r="J820" s="16">
        <f t="shared" si="230"/>
        <v>1</v>
      </c>
      <c r="K820" s="43">
        <f t="shared" si="231"/>
        <v>1</v>
      </c>
      <c r="L820" s="43">
        <f t="shared" si="232"/>
        <v>0.3</v>
      </c>
      <c r="M820" s="43">
        <f t="shared" si="233"/>
        <v>1</v>
      </c>
      <c r="N820" s="43">
        <f t="shared" si="234"/>
        <v>1</v>
      </c>
      <c r="O820" s="23" t="str">
        <f t="shared" si="235"/>
        <v>PFR027987426</v>
      </c>
      <c r="P820" s="51">
        <f>VLOOKUP(C820,MAPPING!$B$24:$G$27,2,0)+(N820-0.5)/0.5*VLOOKUP(C820,MAPPING!$B$24:$G$27,4,0)</f>
        <v>0</v>
      </c>
      <c r="Q820" s="72">
        <f>VLOOKUP(C820,MAPPING!$B$24:$G$27,6,0)</f>
        <v>3350</v>
      </c>
      <c r="R820" s="105">
        <f>Q820*VLOOKUP(C820,MAPPING!$B$24:$H$27,7,0)</f>
        <v>3350</v>
      </c>
      <c r="S820" s="29">
        <f>VLOOKUP(H820,MAPPING!$B$3:$D$12,3,0)</f>
        <v>0</v>
      </c>
      <c r="T820" s="67">
        <f t="shared" si="207"/>
        <v>0</v>
      </c>
      <c r="U820" s="75">
        <v>0</v>
      </c>
      <c r="V820" s="29">
        <f>(J820*VLOOKUP(M820/J820,MAPPING!$B$15:$C$22,2,10))</f>
        <v>0</v>
      </c>
      <c r="W820" s="100">
        <v>0</v>
      </c>
      <c r="X820" s="68">
        <f>IFERROR(IF($M820&lt;6.000001,0,VLOOKUP($M820,할증료!$B:$C,2,1)),0)</f>
        <v>0</v>
      </c>
      <c r="Y820" s="67">
        <v>0</v>
      </c>
      <c r="Z820" s="29">
        <f t="shared" si="236"/>
        <v>3350</v>
      </c>
      <c r="AB820" s="1" t="s">
        <v>4283</v>
      </c>
      <c r="AC820" s="1" t="s">
        <v>142</v>
      </c>
      <c r="AD820" s="1" t="s">
        <v>4284</v>
      </c>
      <c r="AE820" s="1" t="s">
        <v>4514</v>
      </c>
      <c r="AF820" s="1" t="s">
        <v>4515</v>
      </c>
      <c r="AG820" s="1" t="s">
        <v>4516</v>
      </c>
      <c r="AH820" s="1">
        <v>6116</v>
      </c>
      <c r="AI820" s="1" t="s">
        <v>47</v>
      </c>
      <c r="AJ820" s="20">
        <v>1</v>
      </c>
      <c r="AK820" s="21">
        <v>1</v>
      </c>
      <c r="AL820" s="21">
        <v>0.3</v>
      </c>
      <c r="AM820" s="21">
        <v>1</v>
      </c>
      <c r="AN820" s="1" t="s">
        <v>48</v>
      </c>
      <c r="AO820" s="21">
        <v>87.43</v>
      </c>
      <c r="AP820" s="1" t="s">
        <v>47</v>
      </c>
      <c r="AQ820" s="1" t="s">
        <v>47</v>
      </c>
      <c r="AR820" s="1" t="s">
        <v>47</v>
      </c>
      <c r="AS820" s="1" t="s">
        <v>47</v>
      </c>
      <c r="AT820" s="1" t="s">
        <v>47</v>
      </c>
      <c r="AU820" s="1" t="s">
        <v>143</v>
      </c>
      <c r="AV820" s="1" t="s">
        <v>144</v>
      </c>
      <c r="AW820" s="1" t="s">
        <v>3961</v>
      </c>
      <c r="AX820" s="1" t="s">
        <v>47</v>
      </c>
      <c r="AY820" s="1" t="s">
        <v>50</v>
      </c>
      <c r="AZ820" s="1" t="s">
        <v>4517</v>
      </c>
      <c r="BA820" s="1" t="s">
        <v>4518</v>
      </c>
      <c r="BB820" s="1" t="s">
        <v>4518</v>
      </c>
      <c r="BC820" s="1" t="s">
        <v>145</v>
      </c>
      <c r="BD820" s="1" t="s">
        <v>47</v>
      </c>
      <c r="BE820" s="1" t="s">
        <v>146</v>
      </c>
      <c r="BF820" s="1" t="s">
        <v>52</v>
      </c>
      <c r="BG820" s="1" t="s">
        <v>53</v>
      </c>
      <c r="BH820" s="1" t="s">
        <v>47</v>
      </c>
      <c r="BI820" s="1" t="s">
        <v>159</v>
      </c>
    </row>
    <row r="821" spans="2:61" x14ac:dyDescent="0.25">
      <c r="B821" s="16">
        <f t="shared" si="208"/>
        <v>817</v>
      </c>
      <c r="C821" s="16" t="str">
        <f t="shared" si="223"/>
        <v>CDG</v>
      </c>
      <c r="D821" s="16" t="str">
        <f t="shared" si="224"/>
        <v>2025-08-30</v>
      </c>
      <c r="E821" s="16" t="str">
        <f t="shared" si="225"/>
        <v>18042707711</v>
      </c>
      <c r="F821" s="16" t="str">
        <f t="shared" si="226"/>
        <v>PFR027987425</v>
      </c>
      <c r="G821" s="16" t="str">
        <f t="shared" si="227"/>
        <v>최지우</v>
      </c>
      <c r="H821" s="16" t="str">
        <f t="shared" si="228"/>
        <v>목록(Manifest)</v>
      </c>
      <c r="I821" s="16">
        <f t="shared" si="229"/>
        <v>87.43</v>
      </c>
      <c r="J821" s="16">
        <f t="shared" si="230"/>
        <v>1</v>
      </c>
      <c r="K821" s="43">
        <f t="shared" si="231"/>
        <v>1</v>
      </c>
      <c r="L821" s="43">
        <f t="shared" si="232"/>
        <v>0.5</v>
      </c>
      <c r="M821" s="43">
        <f t="shared" si="233"/>
        <v>1</v>
      </c>
      <c r="N821" s="43">
        <f t="shared" si="234"/>
        <v>1</v>
      </c>
      <c r="O821" s="23" t="str">
        <f t="shared" si="235"/>
        <v>PFR027987425</v>
      </c>
      <c r="P821" s="51">
        <f>VLOOKUP(C821,MAPPING!$B$24:$G$27,2,0)+(N821-0.5)/0.5*VLOOKUP(C821,MAPPING!$B$24:$G$27,4,0)</f>
        <v>0</v>
      </c>
      <c r="Q821" s="72">
        <f>VLOOKUP(C821,MAPPING!$B$24:$G$27,6,0)</f>
        <v>3350</v>
      </c>
      <c r="R821" s="105">
        <f>Q821*VLOOKUP(C821,MAPPING!$B$24:$H$27,7,0)</f>
        <v>3350</v>
      </c>
      <c r="S821" s="29">
        <f>VLOOKUP(H821,MAPPING!$B$3:$D$12,3,0)</f>
        <v>0</v>
      </c>
      <c r="T821" s="67">
        <f t="shared" si="207"/>
        <v>0</v>
      </c>
      <c r="U821" s="75">
        <v>0</v>
      </c>
      <c r="V821" s="29">
        <f>(J821*VLOOKUP(M821/J821,MAPPING!$B$15:$C$22,2,10))</f>
        <v>0</v>
      </c>
      <c r="W821" s="100">
        <v>0</v>
      </c>
      <c r="X821" s="68">
        <f>IFERROR(IF($M821&lt;6.000001,0,VLOOKUP($M821,할증료!$B:$C,2,1)),0)</f>
        <v>0</v>
      </c>
      <c r="Y821" s="67">
        <v>0</v>
      </c>
      <c r="Z821" s="29">
        <f t="shared" si="236"/>
        <v>3350</v>
      </c>
      <c r="AB821" s="1" t="s">
        <v>4283</v>
      </c>
      <c r="AC821" s="1" t="s">
        <v>142</v>
      </c>
      <c r="AD821" s="1" t="s">
        <v>4284</v>
      </c>
      <c r="AE821" s="1" t="s">
        <v>4519</v>
      </c>
      <c r="AF821" s="1" t="s">
        <v>4520</v>
      </c>
      <c r="AG821" s="1" t="s">
        <v>4521</v>
      </c>
      <c r="AH821" s="1">
        <v>2831</v>
      </c>
      <c r="AI821" s="1" t="s">
        <v>47</v>
      </c>
      <c r="AJ821" s="20">
        <v>1</v>
      </c>
      <c r="AK821" s="21">
        <v>1</v>
      </c>
      <c r="AL821" s="21">
        <v>0.5</v>
      </c>
      <c r="AM821" s="21">
        <v>1</v>
      </c>
      <c r="AN821" s="1" t="s">
        <v>48</v>
      </c>
      <c r="AO821" s="21">
        <v>87.43</v>
      </c>
      <c r="AP821" s="1" t="s">
        <v>47</v>
      </c>
      <c r="AQ821" s="1" t="s">
        <v>47</v>
      </c>
      <c r="AR821" s="1" t="s">
        <v>47</v>
      </c>
      <c r="AS821" s="1" t="s">
        <v>47</v>
      </c>
      <c r="AT821" s="1" t="s">
        <v>47</v>
      </c>
      <c r="AU821" s="1" t="s">
        <v>143</v>
      </c>
      <c r="AV821" s="1" t="s">
        <v>144</v>
      </c>
      <c r="AW821" s="1" t="s">
        <v>3961</v>
      </c>
      <c r="AX821" s="1" t="s">
        <v>47</v>
      </c>
      <c r="AY821" s="1" t="s">
        <v>50</v>
      </c>
      <c r="AZ821" s="1" t="s">
        <v>4522</v>
      </c>
      <c r="BA821" s="1" t="s">
        <v>4523</v>
      </c>
      <c r="BB821" s="1" t="s">
        <v>4523</v>
      </c>
      <c r="BC821" s="1" t="s">
        <v>145</v>
      </c>
      <c r="BD821" s="1" t="s">
        <v>47</v>
      </c>
      <c r="BE821" s="1" t="s">
        <v>146</v>
      </c>
      <c r="BF821" s="1" t="s">
        <v>52</v>
      </c>
      <c r="BG821" s="1" t="s">
        <v>53</v>
      </c>
      <c r="BH821" s="1" t="s">
        <v>47</v>
      </c>
      <c r="BI821" s="1" t="s">
        <v>159</v>
      </c>
    </row>
    <row r="822" spans="2:61" x14ac:dyDescent="0.25">
      <c r="B822" s="16">
        <f t="shared" si="208"/>
        <v>818</v>
      </c>
      <c r="C822" s="16" t="str">
        <f t="shared" si="223"/>
        <v>CDG</v>
      </c>
      <c r="D822" s="16" t="str">
        <f t="shared" si="224"/>
        <v>2025-08-30</v>
      </c>
      <c r="E822" s="16" t="str">
        <f t="shared" si="225"/>
        <v>18042707711</v>
      </c>
      <c r="F822" s="16" t="str">
        <f t="shared" si="226"/>
        <v>PFR027987424</v>
      </c>
      <c r="G822" s="16" t="str">
        <f t="shared" si="227"/>
        <v>신예슬</v>
      </c>
      <c r="H822" s="16" t="str">
        <f t="shared" si="228"/>
        <v>목록(Manifest)</v>
      </c>
      <c r="I822" s="16">
        <f t="shared" si="229"/>
        <v>87.43</v>
      </c>
      <c r="J822" s="16">
        <f t="shared" si="230"/>
        <v>1</v>
      </c>
      <c r="K822" s="43">
        <f t="shared" si="231"/>
        <v>1</v>
      </c>
      <c r="L822" s="43">
        <f t="shared" si="232"/>
        <v>0.3</v>
      </c>
      <c r="M822" s="43">
        <f t="shared" si="233"/>
        <v>1</v>
      </c>
      <c r="N822" s="43">
        <f t="shared" si="234"/>
        <v>1</v>
      </c>
      <c r="O822" s="23" t="str">
        <f t="shared" si="235"/>
        <v>PFR027987424</v>
      </c>
      <c r="P822" s="51">
        <f>VLOOKUP(C822,MAPPING!$B$24:$G$27,2,0)+(N822-0.5)/0.5*VLOOKUP(C822,MAPPING!$B$24:$G$27,4,0)</f>
        <v>0</v>
      </c>
      <c r="Q822" s="72">
        <f>VLOOKUP(C822,MAPPING!$B$24:$G$27,6,0)</f>
        <v>3350</v>
      </c>
      <c r="R822" s="105">
        <f>Q822*VLOOKUP(C822,MAPPING!$B$24:$H$27,7,0)</f>
        <v>3350</v>
      </c>
      <c r="S822" s="29">
        <f>VLOOKUP(H822,MAPPING!$B$3:$D$12,3,0)</f>
        <v>0</v>
      </c>
      <c r="T822" s="67">
        <f t="shared" si="207"/>
        <v>0</v>
      </c>
      <c r="U822" s="75">
        <v>0</v>
      </c>
      <c r="V822" s="29">
        <f>(J822*VLOOKUP(M822/J822,MAPPING!$B$15:$C$22,2,10))</f>
        <v>0</v>
      </c>
      <c r="W822" s="100">
        <v>0</v>
      </c>
      <c r="X822" s="68">
        <f>IFERROR(IF($M822&lt;6.000001,0,VLOOKUP($M822,할증료!$B:$C,2,1)),0)</f>
        <v>0</v>
      </c>
      <c r="Y822" s="67">
        <v>0</v>
      </c>
      <c r="Z822" s="29">
        <f t="shared" si="236"/>
        <v>3350</v>
      </c>
      <c r="AB822" s="1" t="s">
        <v>4283</v>
      </c>
      <c r="AC822" s="1" t="s">
        <v>142</v>
      </c>
      <c r="AD822" s="1" t="s">
        <v>4284</v>
      </c>
      <c r="AE822" s="1" t="s">
        <v>4524</v>
      </c>
      <c r="AF822" s="1" t="s">
        <v>4525</v>
      </c>
      <c r="AG822" s="1" t="s">
        <v>4526</v>
      </c>
      <c r="AH822" s="1">
        <v>8646</v>
      </c>
      <c r="AI822" s="1" t="s">
        <v>47</v>
      </c>
      <c r="AJ822" s="20">
        <v>1</v>
      </c>
      <c r="AK822" s="21">
        <v>1</v>
      </c>
      <c r="AL822" s="21">
        <v>0.3</v>
      </c>
      <c r="AM822" s="21">
        <v>1</v>
      </c>
      <c r="AN822" s="1" t="s">
        <v>48</v>
      </c>
      <c r="AO822" s="21">
        <v>87.43</v>
      </c>
      <c r="AP822" s="1" t="s">
        <v>47</v>
      </c>
      <c r="AQ822" s="1" t="s">
        <v>47</v>
      </c>
      <c r="AR822" s="1" t="s">
        <v>47</v>
      </c>
      <c r="AS822" s="1" t="s">
        <v>47</v>
      </c>
      <c r="AT822" s="1" t="s">
        <v>47</v>
      </c>
      <c r="AU822" s="1" t="s">
        <v>143</v>
      </c>
      <c r="AV822" s="1" t="s">
        <v>144</v>
      </c>
      <c r="AW822" s="1" t="s">
        <v>3961</v>
      </c>
      <c r="AX822" s="1" t="s">
        <v>47</v>
      </c>
      <c r="AY822" s="1" t="s">
        <v>50</v>
      </c>
      <c r="AZ822" s="1" t="s">
        <v>4527</v>
      </c>
      <c r="BA822" s="1" t="s">
        <v>4528</v>
      </c>
      <c r="BB822" s="1" t="s">
        <v>4528</v>
      </c>
      <c r="BC822" s="1" t="s">
        <v>145</v>
      </c>
      <c r="BD822" s="1" t="s">
        <v>47</v>
      </c>
      <c r="BE822" s="1" t="s">
        <v>146</v>
      </c>
      <c r="BF822" s="1" t="s">
        <v>52</v>
      </c>
      <c r="BG822" s="1" t="s">
        <v>53</v>
      </c>
      <c r="BH822" s="1" t="s">
        <v>47</v>
      </c>
      <c r="BI822" s="1" t="s">
        <v>159</v>
      </c>
    </row>
    <row r="823" spans="2:61" x14ac:dyDescent="0.25">
      <c r="B823" s="16">
        <f t="shared" si="208"/>
        <v>819</v>
      </c>
      <c r="C823" s="16" t="str">
        <f t="shared" si="223"/>
        <v>CDG</v>
      </c>
      <c r="D823" s="16" t="str">
        <f t="shared" si="224"/>
        <v>2025-08-30</v>
      </c>
      <c r="E823" s="16" t="str">
        <f t="shared" si="225"/>
        <v>18042707711</v>
      </c>
      <c r="F823" s="16" t="str">
        <f t="shared" si="226"/>
        <v>PFR027987423</v>
      </c>
      <c r="G823" s="16" t="str">
        <f t="shared" si="227"/>
        <v>안정현</v>
      </c>
      <c r="H823" s="16" t="str">
        <f t="shared" si="228"/>
        <v>목록(Manifest)</v>
      </c>
      <c r="I823" s="16">
        <f t="shared" si="229"/>
        <v>87.43</v>
      </c>
      <c r="J823" s="16">
        <f t="shared" si="230"/>
        <v>1</v>
      </c>
      <c r="K823" s="43">
        <f t="shared" si="231"/>
        <v>1</v>
      </c>
      <c r="L823" s="43">
        <f t="shared" si="232"/>
        <v>0.3</v>
      </c>
      <c r="M823" s="43">
        <f t="shared" si="233"/>
        <v>1</v>
      </c>
      <c r="N823" s="43">
        <f t="shared" si="234"/>
        <v>1</v>
      </c>
      <c r="O823" s="23" t="str">
        <f t="shared" si="235"/>
        <v>PFR027987423</v>
      </c>
      <c r="P823" s="51">
        <f>VLOOKUP(C823,MAPPING!$B$24:$G$27,2,0)+(N823-0.5)/0.5*VLOOKUP(C823,MAPPING!$B$24:$G$27,4,0)</f>
        <v>0</v>
      </c>
      <c r="Q823" s="72">
        <f>VLOOKUP(C823,MAPPING!$B$24:$G$27,6,0)</f>
        <v>3350</v>
      </c>
      <c r="R823" s="105">
        <f>Q823*VLOOKUP(C823,MAPPING!$B$24:$H$27,7,0)</f>
        <v>3350</v>
      </c>
      <c r="S823" s="29">
        <f>VLOOKUP(H823,MAPPING!$B$3:$D$12,3,0)</f>
        <v>0</v>
      </c>
      <c r="T823" s="67">
        <f t="shared" si="207"/>
        <v>0</v>
      </c>
      <c r="U823" s="75">
        <v>0</v>
      </c>
      <c r="V823" s="29">
        <f>(J823*VLOOKUP(M823/J823,MAPPING!$B$15:$C$22,2,10))</f>
        <v>0</v>
      </c>
      <c r="W823" s="100">
        <v>0</v>
      </c>
      <c r="X823" s="68">
        <f>IFERROR(IF($M823&lt;6.000001,0,VLOOKUP($M823,할증료!$B:$C,2,1)),0)</f>
        <v>0</v>
      </c>
      <c r="Y823" s="67">
        <v>0</v>
      </c>
      <c r="Z823" s="29">
        <f t="shared" si="236"/>
        <v>3350</v>
      </c>
      <c r="AB823" s="1" t="s">
        <v>4283</v>
      </c>
      <c r="AC823" s="1" t="s">
        <v>142</v>
      </c>
      <c r="AD823" s="1" t="s">
        <v>4284</v>
      </c>
      <c r="AE823" s="1" t="s">
        <v>4529</v>
      </c>
      <c r="AF823" s="1" t="s">
        <v>4530</v>
      </c>
      <c r="AG823" s="1" t="s">
        <v>4531</v>
      </c>
      <c r="AH823" s="1">
        <v>10890</v>
      </c>
      <c r="AI823" s="1" t="s">
        <v>47</v>
      </c>
      <c r="AJ823" s="20">
        <v>1</v>
      </c>
      <c r="AK823" s="21">
        <v>1</v>
      </c>
      <c r="AL823" s="21">
        <v>0.3</v>
      </c>
      <c r="AM823" s="21">
        <v>1</v>
      </c>
      <c r="AN823" s="1" t="s">
        <v>48</v>
      </c>
      <c r="AO823" s="21">
        <v>87.43</v>
      </c>
      <c r="AP823" s="1" t="s">
        <v>47</v>
      </c>
      <c r="AQ823" s="1" t="s">
        <v>47</v>
      </c>
      <c r="AR823" s="1" t="s">
        <v>47</v>
      </c>
      <c r="AS823" s="1" t="s">
        <v>47</v>
      </c>
      <c r="AT823" s="1" t="s">
        <v>47</v>
      </c>
      <c r="AU823" s="1" t="s">
        <v>143</v>
      </c>
      <c r="AV823" s="1" t="s">
        <v>144</v>
      </c>
      <c r="AW823" s="1" t="s">
        <v>3961</v>
      </c>
      <c r="AX823" s="1" t="s">
        <v>47</v>
      </c>
      <c r="AY823" s="1" t="s">
        <v>50</v>
      </c>
      <c r="AZ823" s="1" t="s">
        <v>4532</v>
      </c>
      <c r="BA823" s="1" t="s">
        <v>4533</v>
      </c>
      <c r="BB823" s="1" t="s">
        <v>4533</v>
      </c>
      <c r="BC823" s="1" t="s">
        <v>145</v>
      </c>
      <c r="BD823" s="1" t="s">
        <v>47</v>
      </c>
      <c r="BE823" s="1" t="s">
        <v>146</v>
      </c>
      <c r="BF823" s="1" t="s">
        <v>52</v>
      </c>
      <c r="BG823" s="1" t="s">
        <v>53</v>
      </c>
      <c r="BH823" s="1" t="s">
        <v>47</v>
      </c>
      <c r="BI823" s="1" t="s">
        <v>159</v>
      </c>
    </row>
    <row r="824" spans="2:61" x14ac:dyDescent="0.25">
      <c r="B824" s="16">
        <f t="shared" si="208"/>
        <v>820</v>
      </c>
      <c r="C824" s="16" t="str">
        <f t="shared" si="223"/>
        <v>CDG</v>
      </c>
      <c r="D824" s="16" t="str">
        <f t="shared" si="224"/>
        <v>2025-08-30</v>
      </c>
      <c r="E824" s="16" t="str">
        <f t="shared" si="225"/>
        <v>18042707711</v>
      </c>
      <c r="F824" s="16" t="str">
        <f t="shared" si="226"/>
        <v>PFR027987422</v>
      </c>
      <c r="G824" s="16" t="str">
        <f t="shared" si="227"/>
        <v>강선민</v>
      </c>
      <c r="H824" s="16" t="str">
        <f t="shared" si="228"/>
        <v>목록(Manifest)</v>
      </c>
      <c r="I824" s="16">
        <f t="shared" si="229"/>
        <v>87.43</v>
      </c>
      <c r="J824" s="16">
        <f t="shared" si="230"/>
        <v>1</v>
      </c>
      <c r="K824" s="43">
        <f t="shared" si="231"/>
        <v>1</v>
      </c>
      <c r="L824" s="43">
        <f t="shared" si="232"/>
        <v>0.5</v>
      </c>
      <c r="M824" s="43">
        <f t="shared" si="233"/>
        <v>1</v>
      </c>
      <c r="N824" s="43">
        <f t="shared" si="234"/>
        <v>1</v>
      </c>
      <c r="O824" s="23" t="str">
        <f t="shared" si="235"/>
        <v>PFR027987422</v>
      </c>
      <c r="P824" s="51">
        <f>VLOOKUP(C824,MAPPING!$B$24:$G$27,2,0)+(N824-0.5)/0.5*VLOOKUP(C824,MAPPING!$B$24:$G$27,4,0)</f>
        <v>0</v>
      </c>
      <c r="Q824" s="72">
        <f>VLOOKUP(C824,MAPPING!$B$24:$G$27,6,0)</f>
        <v>3350</v>
      </c>
      <c r="R824" s="105">
        <f>Q824*VLOOKUP(C824,MAPPING!$B$24:$H$27,7,0)</f>
        <v>3350</v>
      </c>
      <c r="S824" s="29">
        <f>VLOOKUP(H824,MAPPING!$B$3:$D$12,3,0)</f>
        <v>0</v>
      </c>
      <c r="T824" s="67">
        <f t="shared" si="207"/>
        <v>0</v>
      </c>
      <c r="U824" s="75">
        <v>0</v>
      </c>
      <c r="V824" s="29">
        <f>(J824*VLOOKUP(M824/J824,MAPPING!$B$15:$C$22,2,10))</f>
        <v>0</v>
      </c>
      <c r="W824" s="100">
        <v>0</v>
      </c>
      <c r="X824" s="68">
        <f>IFERROR(IF($M824&lt;6.000001,0,VLOOKUP($M824,할증료!$B:$C,2,1)),0)</f>
        <v>0</v>
      </c>
      <c r="Y824" s="67">
        <v>0</v>
      </c>
      <c r="Z824" s="29">
        <f t="shared" si="236"/>
        <v>3350</v>
      </c>
      <c r="AB824" s="1" t="s">
        <v>4283</v>
      </c>
      <c r="AC824" s="1" t="s">
        <v>142</v>
      </c>
      <c r="AD824" s="1" t="s">
        <v>4284</v>
      </c>
      <c r="AE824" s="1" t="s">
        <v>4534</v>
      </c>
      <c r="AF824" s="1" t="s">
        <v>4535</v>
      </c>
      <c r="AG824" s="1" t="s">
        <v>4536</v>
      </c>
      <c r="AH824" s="1">
        <v>21555</v>
      </c>
      <c r="AI824" s="1" t="s">
        <v>47</v>
      </c>
      <c r="AJ824" s="20">
        <v>1</v>
      </c>
      <c r="AK824" s="21">
        <v>1</v>
      </c>
      <c r="AL824" s="21">
        <v>0.5</v>
      </c>
      <c r="AM824" s="21">
        <v>1</v>
      </c>
      <c r="AN824" s="1" t="s">
        <v>48</v>
      </c>
      <c r="AO824" s="21">
        <v>87.43</v>
      </c>
      <c r="AP824" s="1" t="s">
        <v>47</v>
      </c>
      <c r="AQ824" s="1" t="s">
        <v>47</v>
      </c>
      <c r="AR824" s="1" t="s">
        <v>47</v>
      </c>
      <c r="AS824" s="1" t="s">
        <v>47</v>
      </c>
      <c r="AT824" s="1" t="s">
        <v>47</v>
      </c>
      <c r="AU824" s="1" t="s">
        <v>143</v>
      </c>
      <c r="AV824" s="1" t="s">
        <v>144</v>
      </c>
      <c r="AW824" s="1" t="s">
        <v>3961</v>
      </c>
      <c r="AX824" s="1" t="s">
        <v>47</v>
      </c>
      <c r="AY824" s="1" t="s">
        <v>50</v>
      </c>
      <c r="AZ824" s="1" t="s">
        <v>4537</v>
      </c>
      <c r="BA824" s="1" t="s">
        <v>4538</v>
      </c>
      <c r="BB824" s="1" t="s">
        <v>4538</v>
      </c>
      <c r="BC824" s="1" t="s">
        <v>145</v>
      </c>
      <c r="BD824" s="1" t="s">
        <v>47</v>
      </c>
      <c r="BE824" s="1" t="s">
        <v>146</v>
      </c>
      <c r="BF824" s="1" t="s">
        <v>52</v>
      </c>
      <c r="BG824" s="1" t="s">
        <v>53</v>
      </c>
      <c r="BH824" s="1" t="s">
        <v>47</v>
      </c>
      <c r="BI824" s="1" t="s">
        <v>159</v>
      </c>
    </row>
    <row r="825" spans="2:61" x14ac:dyDescent="0.25">
      <c r="B825" s="16">
        <f t="shared" si="208"/>
        <v>821</v>
      </c>
      <c r="C825" s="16" t="str">
        <f t="shared" si="223"/>
        <v>CDG</v>
      </c>
      <c r="D825" s="16" t="str">
        <f t="shared" si="224"/>
        <v>2025-08-30</v>
      </c>
      <c r="E825" s="16" t="str">
        <f t="shared" si="225"/>
        <v>18042707711</v>
      </c>
      <c r="F825" s="16" t="str">
        <f t="shared" si="226"/>
        <v>PFR027987421</v>
      </c>
      <c r="G825" s="16" t="str">
        <f t="shared" si="227"/>
        <v>김윤진</v>
      </c>
      <c r="H825" s="16" t="str">
        <f t="shared" si="228"/>
        <v>목록(Manifest)</v>
      </c>
      <c r="I825" s="16">
        <f t="shared" si="229"/>
        <v>87.43</v>
      </c>
      <c r="J825" s="16">
        <f t="shared" si="230"/>
        <v>1</v>
      </c>
      <c r="K825" s="43">
        <f t="shared" si="231"/>
        <v>1</v>
      </c>
      <c r="L825" s="43">
        <f t="shared" si="232"/>
        <v>0.5</v>
      </c>
      <c r="M825" s="43">
        <f t="shared" si="233"/>
        <v>1</v>
      </c>
      <c r="N825" s="43">
        <f t="shared" si="234"/>
        <v>1</v>
      </c>
      <c r="O825" s="23" t="str">
        <f t="shared" si="235"/>
        <v>PFR027987421</v>
      </c>
      <c r="P825" s="51">
        <f>VLOOKUP(C825,MAPPING!$B$24:$G$27,2,0)+(N825-0.5)/0.5*VLOOKUP(C825,MAPPING!$B$24:$G$27,4,0)</f>
        <v>0</v>
      </c>
      <c r="Q825" s="72">
        <f>VLOOKUP(C825,MAPPING!$B$24:$G$27,6,0)</f>
        <v>3350</v>
      </c>
      <c r="R825" s="105">
        <f>Q825*VLOOKUP(C825,MAPPING!$B$24:$H$27,7,0)</f>
        <v>3350</v>
      </c>
      <c r="S825" s="29">
        <f>VLOOKUP(H825,MAPPING!$B$3:$D$12,3,0)</f>
        <v>0</v>
      </c>
      <c r="T825" s="67">
        <f t="shared" si="207"/>
        <v>0</v>
      </c>
      <c r="U825" s="75">
        <v>0</v>
      </c>
      <c r="V825" s="29">
        <f>(J825*VLOOKUP(M825/J825,MAPPING!$B$15:$C$22,2,10))</f>
        <v>0</v>
      </c>
      <c r="W825" s="100">
        <v>0</v>
      </c>
      <c r="X825" s="68">
        <f>IFERROR(IF($M825&lt;6.000001,0,VLOOKUP($M825,할증료!$B:$C,2,1)),0)</f>
        <v>0</v>
      </c>
      <c r="Y825" s="67">
        <v>0</v>
      </c>
      <c r="Z825" s="29">
        <f t="shared" si="236"/>
        <v>3350</v>
      </c>
      <c r="AB825" s="1" t="s">
        <v>4283</v>
      </c>
      <c r="AC825" s="1" t="s">
        <v>142</v>
      </c>
      <c r="AD825" s="1" t="s">
        <v>4284</v>
      </c>
      <c r="AE825" s="1" t="s">
        <v>4539</v>
      </c>
      <c r="AF825" s="1" t="s">
        <v>4540</v>
      </c>
      <c r="AG825" s="1" t="s">
        <v>4541</v>
      </c>
      <c r="AH825" s="1">
        <v>18316</v>
      </c>
      <c r="AI825" s="1" t="s">
        <v>47</v>
      </c>
      <c r="AJ825" s="20">
        <v>1</v>
      </c>
      <c r="AK825" s="21">
        <v>1</v>
      </c>
      <c r="AL825" s="21">
        <v>0.5</v>
      </c>
      <c r="AM825" s="21">
        <v>1</v>
      </c>
      <c r="AN825" s="1" t="s">
        <v>48</v>
      </c>
      <c r="AO825" s="21">
        <v>87.43</v>
      </c>
      <c r="AP825" s="1" t="s">
        <v>47</v>
      </c>
      <c r="AQ825" s="1" t="s">
        <v>47</v>
      </c>
      <c r="AR825" s="1" t="s">
        <v>47</v>
      </c>
      <c r="AS825" s="1" t="s">
        <v>47</v>
      </c>
      <c r="AT825" s="1" t="s">
        <v>47</v>
      </c>
      <c r="AU825" s="1" t="s">
        <v>143</v>
      </c>
      <c r="AV825" s="1" t="s">
        <v>144</v>
      </c>
      <c r="AW825" s="1" t="s">
        <v>3961</v>
      </c>
      <c r="AX825" s="1" t="s">
        <v>47</v>
      </c>
      <c r="AY825" s="1" t="s">
        <v>50</v>
      </c>
      <c r="AZ825" s="1" t="s">
        <v>4542</v>
      </c>
      <c r="BA825" s="1" t="s">
        <v>4543</v>
      </c>
      <c r="BB825" s="1" t="s">
        <v>4543</v>
      </c>
      <c r="BC825" s="1" t="s">
        <v>145</v>
      </c>
      <c r="BD825" s="1" t="s">
        <v>47</v>
      </c>
      <c r="BE825" s="1" t="s">
        <v>146</v>
      </c>
      <c r="BF825" s="1" t="s">
        <v>52</v>
      </c>
      <c r="BG825" s="1" t="s">
        <v>53</v>
      </c>
      <c r="BH825" s="1" t="s">
        <v>47</v>
      </c>
      <c r="BI825" s="1" t="s">
        <v>159</v>
      </c>
    </row>
    <row r="826" spans="2:61" x14ac:dyDescent="0.25">
      <c r="B826" s="16">
        <f t="shared" si="208"/>
        <v>822</v>
      </c>
      <c r="C826" s="16" t="str">
        <f t="shared" si="223"/>
        <v>CDG</v>
      </c>
      <c r="D826" s="16" t="str">
        <f t="shared" si="224"/>
        <v>2025-08-30</v>
      </c>
      <c r="E826" s="16" t="str">
        <f t="shared" si="225"/>
        <v>18042707711</v>
      </c>
      <c r="F826" s="16" t="str">
        <f t="shared" si="226"/>
        <v>PFR027987420</v>
      </c>
      <c r="G826" s="16" t="str">
        <f t="shared" si="227"/>
        <v>조효원</v>
      </c>
      <c r="H826" s="16" t="str">
        <f t="shared" si="228"/>
        <v>목록(Manifest)</v>
      </c>
      <c r="I826" s="16">
        <f t="shared" si="229"/>
        <v>87.43</v>
      </c>
      <c r="J826" s="16">
        <f t="shared" si="230"/>
        <v>1</v>
      </c>
      <c r="K826" s="43">
        <f t="shared" si="231"/>
        <v>1</v>
      </c>
      <c r="L826" s="43">
        <f t="shared" si="232"/>
        <v>0.5</v>
      </c>
      <c r="M826" s="43">
        <f t="shared" si="233"/>
        <v>1</v>
      </c>
      <c r="N826" s="43">
        <f t="shared" si="234"/>
        <v>1</v>
      </c>
      <c r="O826" s="23" t="str">
        <f t="shared" si="235"/>
        <v>PFR027987420</v>
      </c>
      <c r="P826" s="51">
        <f>VLOOKUP(C826,MAPPING!$B$24:$G$27,2,0)+(N826-0.5)/0.5*VLOOKUP(C826,MAPPING!$B$24:$G$27,4,0)</f>
        <v>0</v>
      </c>
      <c r="Q826" s="72">
        <f>VLOOKUP(C826,MAPPING!$B$24:$G$27,6,0)</f>
        <v>3350</v>
      </c>
      <c r="R826" s="105">
        <f>Q826*VLOOKUP(C826,MAPPING!$B$24:$H$27,7,0)</f>
        <v>3350</v>
      </c>
      <c r="S826" s="29">
        <f>VLOOKUP(H826,MAPPING!$B$3:$D$12,3,0)</f>
        <v>0</v>
      </c>
      <c r="T826" s="67">
        <f t="shared" si="207"/>
        <v>0</v>
      </c>
      <c r="U826" s="75">
        <v>0</v>
      </c>
      <c r="V826" s="29">
        <f>(J826*VLOOKUP(M826/J826,MAPPING!$B$15:$C$22,2,10))</f>
        <v>0</v>
      </c>
      <c r="W826" s="100">
        <v>0</v>
      </c>
      <c r="X826" s="68">
        <f>IFERROR(IF($M826&lt;6.000001,0,VLOOKUP($M826,할증료!$B:$C,2,1)),0)</f>
        <v>0</v>
      </c>
      <c r="Y826" s="67">
        <v>0</v>
      </c>
      <c r="Z826" s="29">
        <f t="shared" si="236"/>
        <v>3350</v>
      </c>
      <c r="AB826" s="1" t="s">
        <v>4283</v>
      </c>
      <c r="AC826" s="1" t="s">
        <v>142</v>
      </c>
      <c r="AD826" s="1" t="s">
        <v>4284</v>
      </c>
      <c r="AE826" s="1" t="s">
        <v>4544</v>
      </c>
      <c r="AF826" s="1" t="s">
        <v>4545</v>
      </c>
      <c r="AG826" s="1" t="s">
        <v>4546</v>
      </c>
      <c r="AH826" s="1">
        <v>16843</v>
      </c>
      <c r="AI826" s="1" t="s">
        <v>47</v>
      </c>
      <c r="AJ826" s="20">
        <v>1</v>
      </c>
      <c r="AK826" s="21">
        <v>1</v>
      </c>
      <c r="AL826" s="21">
        <v>0.5</v>
      </c>
      <c r="AM826" s="21">
        <v>1</v>
      </c>
      <c r="AN826" s="1" t="s">
        <v>48</v>
      </c>
      <c r="AO826" s="21">
        <v>87.43</v>
      </c>
      <c r="AP826" s="1" t="s">
        <v>47</v>
      </c>
      <c r="AQ826" s="1" t="s">
        <v>47</v>
      </c>
      <c r="AR826" s="1" t="s">
        <v>47</v>
      </c>
      <c r="AS826" s="1" t="s">
        <v>47</v>
      </c>
      <c r="AT826" s="1" t="s">
        <v>47</v>
      </c>
      <c r="AU826" s="1" t="s">
        <v>143</v>
      </c>
      <c r="AV826" s="1" t="s">
        <v>144</v>
      </c>
      <c r="AW826" s="1" t="s">
        <v>3961</v>
      </c>
      <c r="AX826" s="1" t="s">
        <v>47</v>
      </c>
      <c r="AY826" s="1" t="s">
        <v>50</v>
      </c>
      <c r="AZ826" s="1" t="s">
        <v>4547</v>
      </c>
      <c r="BA826" s="1" t="s">
        <v>4548</v>
      </c>
      <c r="BB826" s="1" t="s">
        <v>4548</v>
      </c>
      <c r="BC826" s="1" t="s">
        <v>145</v>
      </c>
      <c r="BD826" s="1" t="s">
        <v>47</v>
      </c>
      <c r="BE826" s="1" t="s">
        <v>146</v>
      </c>
      <c r="BF826" s="1" t="s">
        <v>52</v>
      </c>
      <c r="BG826" s="1" t="s">
        <v>53</v>
      </c>
      <c r="BH826" s="1" t="s">
        <v>47</v>
      </c>
      <c r="BI826" s="1" t="s">
        <v>159</v>
      </c>
    </row>
    <row r="827" spans="2:61" x14ac:dyDescent="0.25">
      <c r="B827" s="16">
        <f t="shared" si="208"/>
        <v>823</v>
      </c>
      <c r="C827" s="16" t="str">
        <f t="shared" si="223"/>
        <v>CDG</v>
      </c>
      <c r="D827" s="16" t="str">
        <f t="shared" si="224"/>
        <v>2025-08-30</v>
      </c>
      <c r="E827" s="16" t="str">
        <f t="shared" si="225"/>
        <v>18042707711</v>
      </c>
      <c r="F827" s="16" t="str">
        <f t="shared" si="226"/>
        <v>PFR027987419</v>
      </c>
      <c r="G827" s="16" t="str">
        <f t="shared" si="227"/>
        <v>김혜림</v>
      </c>
      <c r="H827" s="16" t="str">
        <f t="shared" si="228"/>
        <v>목록(Manifest)</v>
      </c>
      <c r="I827" s="16">
        <f t="shared" si="229"/>
        <v>87.43</v>
      </c>
      <c r="J827" s="16">
        <f t="shared" si="230"/>
        <v>1</v>
      </c>
      <c r="K827" s="43">
        <f t="shared" si="231"/>
        <v>1</v>
      </c>
      <c r="L827" s="43">
        <f t="shared" si="232"/>
        <v>0.5</v>
      </c>
      <c r="M827" s="43">
        <f t="shared" si="233"/>
        <v>1</v>
      </c>
      <c r="N827" s="43">
        <f t="shared" si="234"/>
        <v>1</v>
      </c>
      <c r="O827" s="23" t="str">
        <f t="shared" si="235"/>
        <v>PFR027987419</v>
      </c>
      <c r="P827" s="51">
        <f>VLOOKUP(C827,MAPPING!$B$24:$G$27,2,0)+(N827-0.5)/0.5*VLOOKUP(C827,MAPPING!$B$24:$G$27,4,0)</f>
        <v>0</v>
      </c>
      <c r="Q827" s="72">
        <f>VLOOKUP(C827,MAPPING!$B$24:$G$27,6,0)</f>
        <v>3350</v>
      </c>
      <c r="R827" s="105">
        <f>Q827*VLOOKUP(C827,MAPPING!$B$24:$H$27,7,0)</f>
        <v>3350</v>
      </c>
      <c r="S827" s="29">
        <f>VLOOKUP(H827,MAPPING!$B$3:$D$12,3,0)</f>
        <v>0</v>
      </c>
      <c r="T827" s="67">
        <f t="shared" si="207"/>
        <v>0</v>
      </c>
      <c r="U827" s="75">
        <v>0</v>
      </c>
      <c r="V827" s="29">
        <f>(J827*VLOOKUP(M827/J827,MAPPING!$B$15:$C$22,2,10))</f>
        <v>0</v>
      </c>
      <c r="W827" s="100">
        <v>0</v>
      </c>
      <c r="X827" s="68">
        <f>IFERROR(IF($M827&lt;6.000001,0,VLOOKUP($M827,할증료!$B:$C,2,1)),0)</f>
        <v>0</v>
      </c>
      <c r="Y827" s="67">
        <v>0</v>
      </c>
      <c r="Z827" s="29">
        <f t="shared" si="236"/>
        <v>3350</v>
      </c>
      <c r="AB827" s="1" t="s">
        <v>4283</v>
      </c>
      <c r="AC827" s="1" t="s">
        <v>142</v>
      </c>
      <c r="AD827" s="1" t="s">
        <v>4284</v>
      </c>
      <c r="AE827" s="1" t="s">
        <v>4549</v>
      </c>
      <c r="AF827" s="1" t="s">
        <v>4550</v>
      </c>
      <c r="AG827" s="1" t="s">
        <v>4551</v>
      </c>
      <c r="AH827" s="1">
        <v>7951</v>
      </c>
      <c r="AI827" s="1" t="s">
        <v>47</v>
      </c>
      <c r="AJ827" s="20">
        <v>1</v>
      </c>
      <c r="AK827" s="21">
        <v>1</v>
      </c>
      <c r="AL827" s="21">
        <v>0.5</v>
      </c>
      <c r="AM827" s="21">
        <v>1</v>
      </c>
      <c r="AN827" s="1" t="s">
        <v>48</v>
      </c>
      <c r="AO827" s="21">
        <v>87.43</v>
      </c>
      <c r="AP827" s="1" t="s">
        <v>47</v>
      </c>
      <c r="AQ827" s="1" t="s">
        <v>47</v>
      </c>
      <c r="AR827" s="1" t="s">
        <v>47</v>
      </c>
      <c r="AS827" s="1" t="s">
        <v>47</v>
      </c>
      <c r="AT827" s="1" t="s">
        <v>47</v>
      </c>
      <c r="AU827" s="1" t="s">
        <v>143</v>
      </c>
      <c r="AV827" s="1" t="s">
        <v>144</v>
      </c>
      <c r="AW827" s="1" t="s">
        <v>3961</v>
      </c>
      <c r="AX827" s="1" t="s">
        <v>47</v>
      </c>
      <c r="AY827" s="1" t="s">
        <v>50</v>
      </c>
      <c r="AZ827" s="1" t="s">
        <v>4552</v>
      </c>
      <c r="BA827" s="1" t="s">
        <v>4553</v>
      </c>
      <c r="BB827" s="1" t="s">
        <v>4553</v>
      </c>
      <c r="BC827" s="1" t="s">
        <v>145</v>
      </c>
      <c r="BD827" s="1" t="s">
        <v>47</v>
      </c>
      <c r="BE827" s="1" t="s">
        <v>146</v>
      </c>
      <c r="BF827" s="1" t="s">
        <v>52</v>
      </c>
      <c r="BG827" s="1" t="s">
        <v>53</v>
      </c>
      <c r="BH827" s="1" t="s">
        <v>47</v>
      </c>
      <c r="BI827" s="1" t="s">
        <v>159</v>
      </c>
    </row>
    <row r="828" spans="2:61" x14ac:dyDescent="0.25">
      <c r="B828" s="16">
        <f t="shared" si="208"/>
        <v>824</v>
      </c>
      <c r="C828" s="16" t="str">
        <f t="shared" si="223"/>
        <v>CDG</v>
      </c>
      <c r="D828" s="16" t="str">
        <f t="shared" si="224"/>
        <v>2025-08-30</v>
      </c>
      <c r="E828" s="16" t="str">
        <f t="shared" si="225"/>
        <v>18042707711</v>
      </c>
      <c r="F828" s="16" t="str">
        <f t="shared" si="226"/>
        <v>PFR027987418</v>
      </c>
      <c r="G828" s="16" t="str">
        <f t="shared" si="227"/>
        <v>윤주원</v>
      </c>
      <c r="H828" s="16" t="str">
        <f t="shared" si="228"/>
        <v>목록(Manifest)</v>
      </c>
      <c r="I828" s="16">
        <f t="shared" si="229"/>
        <v>87.43</v>
      </c>
      <c r="J828" s="16">
        <f t="shared" si="230"/>
        <v>1</v>
      </c>
      <c r="K828" s="43">
        <f t="shared" si="231"/>
        <v>1</v>
      </c>
      <c r="L828" s="43">
        <f t="shared" si="232"/>
        <v>0.5</v>
      </c>
      <c r="M828" s="43">
        <f t="shared" si="233"/>
        <v>1</v>
      </c>
      <c r="N828" s="43">
        <f t="shared" si="234"/>
        <v>1</v>
      </c>
      <c r="O828" s="23" t="str">
        <f t="shared" si="235"/>
        <v>PFR027987418</v>
      </c>
      <c r="P828" s="51">
        <f>VLOOKUP(C828,MAPPING!$B$24:$G$27,2,0)+(N828-0.5)/0.5*VLOOKUP(C828,MAPPING!$B$24:$G$27,4,0)</f>
        <v>0</v>
      </c>
      <c r="Q828" s="72">
        <f>VLOOKUP(C828,MAPPING!$B$24:$G$27,6,0)</f>
        <v>3350</v>
      </c>
      <c r="R828" s="105">
        <f>Q828*VLOOKUP(C828,MAPPING!$B$24:$H$27,7,0)</f>
        <v>3350</v>
      </c>
      <c r="S828" s="29">
        <f>VLOOKUP(H828,MAPPING!$B$3:$D$12,3,0)</f>
        <v>0</v>
      </c>
      <c r="T828" s="67">
        <f t="shared" si="207"/>
        <v>0</v>
      </c>
      <c r="U828" s="75">
        <v>0</v>
      </c>
      <c r="V828" s="29">
        <f>(J828*VLOOKUP(M828/J828,MAPPING!$B$15:$C$22,2,10))</f>
        <v>0</v>
      </c>
      <c r="W828" s="100">
        <v>0</v>
      </c>
      <c r="X828" s="68">
        <f>IFERROR(IF($M828&lt;6.000001,0,VLOOKUP($M828,할증료!$B:$C,2,1)),0)</f>
        <v>0</v>
      </c>
      <c r="Y828" s="67">
        <v>0</v>
      </c>
      <c r="Z828" s="29">
        <f t="shared" si="236"/>
        <v>3350</v>
      </c>
      <c r="AB828" s="1" t="s">
        <v>4283</v>
      </c>
      <c r="AC828" s="1" t="s">
        <v>142</v>
      </c>
      <c r="AD828" s="1" t="s">
        <v>4284</v>
      </c>
      <c r="AE828" s="1" t="s">
        <v>4554</v>
      </c>
      <c r="AF828" s="1" t="s">
        <v>4555</v>
      </c>
      <c r="AG828" s="1" t="s">
        <v>4556</v>
      </c>
      <c r="AH828" s="1">
        <v>6923</v>
      </c>
      <c r="AI828" s="1" t="s">
        <v>47</v>
      </c>
      <c r="AJ828" s="20">
        <v>1</v>
      </c>
      <c r="AK828" s="21">
        <v>1</v>
      </c>
      <c r="AL828" s="21">
        <v>0.5</v>
      </c>
      <c r="AM828" s="21">
        <v>1</v>
      </c>
      <c r="AN828" s="1" t="s">
        <v>48</v>
      </c>
      <c r="AO828" s="21">
        <v>87.43</v>
      </c>
      <c r="AP828" s="1" t="s">
        <v>47</v>
      </c>
      <c r="AQ828" s="1" t="s">
        <v>47</v>
      </c>
      <c r="AR828" s="1" t="s">
        <v>47</v>
      </c>
      <c r="AS828" s="1" t="s">
        <v>47</v>
      </c>
      <c r="AT828" s="1" t="s">
        <v>47</v>
      </c>
      <c r="AU828" s="1" t="s">
        <v>143</v>
      </c>
      <c r="AV828" s="1" t="s">
        <v>144</v>
      </c>
      <c r="AW828" s="1" t="s">
        <v>3961</v>
      </c>
      <c r="AX828" s="1" t="s">
        <v>47</v>
      </c>
      <c r="AY828" s="1" t="s">
        <v>50</v>
      </c>
      <c r="AZ828" s="1" t="s">
        <v>4557</v>
      </c>
      <c r="BA828" s="1" t="s">
        <v>4558</v>
      </c>
      <c r="BB828" s="1" t="s">
        <v>4558</v>
      </c>
      <c r="BC828" s="1" t="s">
        <v>145</v>
      </c>
      <c r="BD828" s="1" t="s">
        <v>47</v>
      </c>
      <c r="BE828" s="1" t="s">
        <v>146</v>
      </c>
      <c r="BF828" s="1" t="s">
        <v>52</v>
      </c>
      <c r="BG828" s="1" t="s">
        <v>53</v>
      </c>
      <c r="BH828" s="1" t="s">
        <v>47</v>
      </c>
      <c r="BI828" s="1" t="s">
        <v>159</v>
      </c>
    </row>
    <row r="829" spans="2:61" x14ac:dyDescent="0.25">
      <c r="B829" s="16">
        <f t="shared" si="208"/>
        <v>825</v>
      </c>
      <c r="C829" s="16" t="str">
        <f t="shared" si="223"/>
        <v>CDG</v>
      </c>
      <c r="D829" s="16" t="str">
        <f t="shared" si="224"/>
        <v>2025-08-30</v>
      </c>
      <c r="E829" s="16" t="str">
        <f t="shared" si="225"/>
        <v>18042707711</v>
      </c>
      <c r="F829" s="16" t="str">
        <f t="shared" si="226"/>
        <v>PFR027987417</v>
      </c>
      <c r="G829" s="16" t="str">
        <f t="shared" si="227"/>
        <v>양지선</v>
      </c>
      <c r="H829" s="16" t="str">
        <f t="shared" si="228"/>
        <v>목록(Manifest)</v>
      </c>
      <c r="I829" s="16">
        <f t="shared" si="229"/>
        <v>87.43</v>
      </c>
      <c r="J829" s="16">
        <f t="shared" si="230"/>
        <v>1</v>
      </c>
      <c r="K829" s="43">
        <f t="shared" si="231"/>
        <v>1</v>
      </c>
      <c r="L829" s="43">
        <f t="shared" si="232"/>
        <v>0.5</v>
      </c>
      <c r="M829" s="43">
        <f t="shared" si="233"/>
        <v>1</v>
      </c>
      <c r="N829" s="43">
        <f t="shared" si="234"/>
        <v>1</v>
      </c>
      <c r="O829" s="23" t="str">
        <f t="shared" si="235"/>
        <v>PFR027987417</v>
      </c>
      <c r="P829" s="51">
        <f>VLOOKUP(C829,MAPPING!$B$24:$G$27,2,0)+(N829-0.5)/0.5*VLOOKUP(C829,MAPPING!$B$24:$G$27,4,0)</f>
        <v>0</v>
      </c>
      <c r="Q829" s="72">
        <f>VLOOKUP(C829,MAPPING!$B$24:$G$27,6,0)</f>
        <v>3350</v>
      </c>
      <c r="R829" s="105">
        <f>Q829*VLOOKUP(C829,MAPPING!$B$24:$H$27,7,0)</f>
        <v>3350</v>
      </c>
      <c r="S829" s="29">
        <f>VLOOKUP(H829,MAPPING!$B$3:$D$12,3,0)</f>
        <v>0</v>
      </c>
      <c r="T829" s="67">
        <f t="shared" si="207"/>
        <v>0</v>
      </c>
      <c r="U829" s="75">
        <v>0</v>
      </c>
      <c r="V829" s="29">
        <f>(J829*VLOOKUP(M829/J829,MAPPING!$B$15:$C$22,2,10))</f>
        <v>0</v>
      </c>
      <c r="W829" s="100">
        <v>0</v>
      </c>
      <c r="X829" s="68">
        <f>IFERROR(IF($M829&lt;6.000001,0,VLOOKUP($M829,할증료!$B:$C,2,1)),0)</f>
        <v>0</v>
      </c>
      <c r="Y829" s="67">
        <v>0</v>
      </c>
      <c r="Z829" s="29">
        <f t="shared" si="236"/>
        <v>3350</v>
      </c>
      <c r="AB829" s="1" t="s">
        <v>4283</v>
      </c>
      <c r="AC829" s="1" t="s">
        <v>142</v>
      </c>
      <c r="AD829" s="1" t="s">
        <v>4284</v>
      </c>
      <c r="AE829" s="1" t="s">
        <v>4559</v>
      </c>
      <c r="AF829" s="1" t="s">
        <v>4560</v>
      </c>
      <c r="AG829" s="1" t="s">
        <v>4561</v>
      </c>
      <c r="AH829" s="1">
        <v>21577</v>
      </c>
      <c r="AI829" s="1" t="s">
        <v>47</v>
      </c>
      <c r="AJ829" s="20">
        <v>1</v>
      </c>
      <c r="AK829" s="21">
        <v>1</v>
      </c>
      <c r="AL829" s="21">
        <v>0.5</v>
      </c>
      <c r="AM829" s="21">
        <v>1</v>
      </c>
      <c r="AN829" s="1" t="s">
        <v>48</v>
      </c>
      <c r="AO829" s="21">
        <v>87.43</v>
      </c>
      <c r="AP829" s="1" t="s">
        <v>47</v>
      </c>
      <c r="AQ829" s="1" t="s">
        <v>47</v>
      </c>
      <c r="AR829" s="1" t="s">
        <v>47</v>
      </c>
      <c r="AS829" s="1" t="s">
        <v>47</v>
      </c>
      <c r="AT829" s="1" t="s">
        <v>47</v>
      </c>
      <c r="AU829" s="1" t="s">
        <v>143</v>
      </c>
      <c r="AV829" s="1" t="s">
        <v>144</v>
      </c>
      <c r="AW829" s="1" t="s">
        <v>3961</v>
      </c>
      <c r="AX829" s="1" t="s">
        <v>47</v>
      </c>
      <c r="AY829" s="1" t="s">
        <v>50</v>
      </c>
      <c r="AZ829" s="1" t="s">
        <v>4562</v>
      </c>
      <c r="BA829" s="1" t="s">
        <v>4563</v>
      </c>
      <c r="BB829" s="1" t="s">
        <v>4563</v>
      </c>
      <c r="BC829" s="1" t="s">
        <v>145</v>
      </c>
      <c r="BD829" s="1" t="s">
        <v>47</v>
      </c>
      <c r="BE829" s="1" t="s">
        <v>146</v>
      </c>
      <c r="BF829" s="1" t="s">
        <v>52</v>
      </c>
      <c r="BG829" s="1" t="s">
        <v>53</v>
      </c>
      <c r="BH829" s="1" t="s">
        <v>47</v>
      </c>
      <c r="BI829" s="1" t="s">
        <v>159</v>
      </c>
    </row>
    <row r="830" spans="2:61" x14ac:dyDescent="0.25">
      <c r="B830" s="16">
        <f t="shared" si="208"/>
        <v>826</v>
      </c>
      <c r="C830" s="16" t="str">
        <f t="shared" si="223"/>
        <v>CDG</v>
      </c>
      <c r="D830" s="16" t="str">
        <f t="shared" si="224"/>
        <v>2025-08-30</v>
      </c>
      <c r="E830" s="16" t="str">
        <f t="shared" si="225"/>
        <v>18042707711</v>
      </c>
      <c r="F830" s="16" t="str">
        <f t="shared" si="226"/>
        <v>PFR027987416</v>
      </c>
      <c r="G830" s="16" t="str">
        <f t="shared" si="227"/>
        <v>김예리</v>
      </c>
      <c r="H830" s="16" t="str">
        <f t="shared" si="228"/>
        <v>목록(Manifest)</v>
      </c>
      <c r="I830" s="16">
        <f t="shared" si="229"/>
        <v>87.43</v>
      </c>
      <c r="J830" s="16">
        <f t="shared" si="230"/>
        <v>1</v>
      </c>
      <c r="K830" s="43">
        <f t="shared" si="231"/>
        <v>1</v>
      </c>
      <c r="L830" s="43">
        <f t="shared" si="232"/>
        <v>0.5</v>
      </c>
      <c r="M830" s="43">
        <f t="shared" si="233"/>
        <v>1</v>
      </c>
      <c r="N830" s="43">
        <f t="shared" si="234"/>
        <v>1</v>
      </c>
      <c r="O830" s="23" t="str">
        <f t="shared" si="235"/>
        <v>PFR027987416</v>
      </c>
      <c r="P830" s="51">
        <f>VLOOKUP(C830,MAPPING!$B$24:$G$27,2,0)+(N830-0.5)/0.5*VLOOKUP(C830,MAPPING!$B$24:$G$27,4,0)</f>
        <v>0</v>
      </c>
      <c r="Q830" s="72">
        <f>VLOOKUP(C830,MAPPING!$B$24:$G$27,6,0)</f>
        <v>3350</v>
      </c>
      <c r="R830" s="105">
        <f>Q830*VLOOKUP(C830,MAPPING!$B$24:$H$27,7,0)</f>
        <v>3350</v>
      </c>
      <c r="S830" s="29">
        <f>VLOOKUP(H830,MAPPING!$B$3:$D$12,3,0)</f>
        <v>0</v>
      </c>
      <c r="T830" s="67">
        <f t="shared" si="207"/>
        <v>0</v>
      </c>
      <c r="U830" s="75">
        <v>0</v>
      </c>
      <c r="V830" s="29">
        <f>(J830*VLOOKUP(M830/J830,MAPPING!$B$15:$C$22,2,10))</f>
        <v>0</v>
      </c>
      <c r="W830" s="100">
        <v>0</v>
      </c>
      <c r="X830" s="68">
        <f>IFERROR(IF($M830&lt;6.000001,0,VLOOKUP($M830,할증료!$B:$C,2,1)),0)</f>
        <v>0</v>
      </c>
      <c r="Y830" s="67">
        <v>0</v>
      </c>
      <c r="Z830" s="29">
        <f t="shared" si="236"/>
        <v>3350</v>
      </c>
      <c r="AB830" s="1" t="s">
        <v>4283</v>
      </c>
      <c r="AC830" s="1" t="s">
        <v>142</v>
      </c>
      <c r="AD830" s="1" t="s">
        <v>4284</v>
      </c>
      <c r="AE830" s="1" t="s">
        <v>4564</v>
      </c>
      <c r="AF830" s="1" t="s">
        <v>4443</v>
      </c>
      <c r="AG830" s="1" t="s">
        <v>4565</v>
      </c>
      <c r="AH830" s="1">
        <v>4731</v>
      </c>
      <c r="AI830" s="1" t="s">
        <v>47</v>
      </c>
      <c r="AJ830" s="20">
        <v>1</v>
      </c>
      <c r="AK830" s="21">
        <v>1</v>
      </c>
      <c r="AL830" s="21">
        <v>0.5</v>
      </c>
      <c r="AM830" s="21">
        <v>1</v>
      </c>
      <c r="AN830" s="1" t="s">
        <v>48</v>
      </c>
      <c r="AO830" s="21">
        <v>87.43</v>
      </c>
      <c r="AP830" s="1" t="s">
        <v>47</v>
      </c>
      <c r="AQ830" s="1" t="s">
        <v>47</v>
      </c>
      <c r="AR830" s="1" t="s">
        <v>47</v>
      </c>
      <c r="AS830" s="1" t="s">
        <v>47</v>
      </c>
      <c r="AT830" s="1" t="s">
        <v>47</v>
      </c>
      <c r="AU830" s="1" t="s">
        <v>143</v>
      </c>
      <c r="AV830" s="1" t="s">
        <v>144</v>
      </c>
      <c r="AW830" s="1" t="s">
        <v>3961</v>
      </c>
      <c r="AX830" s="1" t="s">
        <v>47</v>
      </c>
      <c r="AY830" s="1" t="s">
        <v>50</v>
      </c>
      <c r="AZ830" s="1" t="s">
        <v>4566</v>
      </c>
      <c r="BA830" s="1" t="s">
        <v>4567</v>
      </c>
      <c r="BB830" s="1" t="s">
        <v>4567</v>
      </c>
      <c r="BC830" s="1" t="s">
        <v>145</v>
      </c>
      <c r="BD830" s="1" t="s">
        <v>47</v>
      </c>
      <c r="BE830" s="1" t="s">
        <v>146</v>
      </c>
      <c r="BF830" s="1" t="s">
        <v>52</v>
      </c>
      <c r="BG830" s="1" t="s">
        <v>53</v>
      </c>
      <c r="BH830" s="1" t="s">
        <v>47</v>
      </c>
      <c r="BI830" s="1" t="s">
        <v>159</v>
      </c>
    </row>
    <row r="831" spans="2:61" x14ac:dyDescent="0.25">
      <c r="B831" s="16">
        <f t="shared" si="208"/>
        <v>827</v>
      </c>
      <c r="C831" s="16" t="str">
        <f t="shared" si="223"/>
        <v>CDG</v>
      </c>
      <c r="D831" s="16" t="str">
        <f t="shared" si="224"/>
        <v>2025-08-30</v>
      </c>
      <c r="E831" s="16" t="str">
        <f t="shared" si="225"/>
        <v>18042707711</v>
      </c>
      <c r="F831" s="16" t="str">
        <f t="shared" si="226"/>
        <v>PFR027987415</v>
      </c>
      <c r="G831" s="16" t="str">
        <f t="shared" si="227"/>
        <v>허유정</v>
      </c>
      <c r="H831" s="16" t="str">
        <f t="shared" si="228"/>
        <v>목록(Manifest)</v>
      </c>
      <c r="I831" s="16">
        <f t="shared" si="229"/>
        <v>87.43</v>
      </c>
      <c r="J831" s="16">
        <f t="shared" si="230"/>
        <v>1</v>
      </c>
      <c r="K831" s="43">
        <f t="shared" si="231"/>
        <v>1</v>
      </c>
      <c r="L831" s="43">
        <f t="shared" si="232"/>
        <v>0.5</v>
      </c>
      <c r="M831" s="43">
        <f t="shared" si="233"/>
        <v>1</v>
      </c>
      <c r="N831" s="43">
        <f t="shared" si="234"/>
        <v>1</v>
      </c>
      <c r="O831" s="23" t="str">
        <f t="shared" si="235"/>
        <v>PFR027987415</v>
      </c>
      <c r="P831" s="51">
        <f>VLOOKUP(C831,MAPPING!$B$24:$G$27,2,0)+(N831-0.5)/0.5*VLOOKUP(C831,MAPPING!$B$24:$G$27,4,0)</f>
        <v>0</v>
      </c>
      <c r="Q831" s="72">
        <f>VLOOKUP(C831,MAPPING!$B$24:$G$27,6,0)</f>
        <v>3350</v>
      </c>
      <c r="R831" s="105">
        <f>Q831*VLOOKUP(C831,MAPPING!$B$24:$H$27,7,0)</f>
        <v>3350</v>
      </c>
      <c r="S831" s="29">
        <f>VLOOKUP(H831,MAPPING!$B$3:$D$12,3,0)</f>
        <v>0</v>
      </c>
      <c r="T831" s="67">
        <f t="shared" si="207"/>
        <v>0</v>
      </c>
      <c r="U831" s="75">
        <v>0</v>
      </c>
      <c r="V831" s="29">
        <f>(J831*VLOOKUP(M831/J831,MAPPING!$B$15:$C$22,2,10))</f>
        <v>0</v>
      </c>
      <c r="W831" s="100">
        <v>0</v>
      </c>
      <c r="X831" s="68">
        <f>IFERROR(IF($M831&lt;6.000001,0,VLOOKUP($M831,할증료!$B:$C,2,1)),0)</f>
        <v>0</v>
      </c>
      <c r="Y831" s="67">
        <v>0</v>
      </c>
      <c r="Z831" s="29">
        <f t="shared" si="236"/>
        <v>3350</v>
      </c>
      <c r="AB831" s="1" t="s">
        <v>4283</v>
      </c>
      <c r="AC831" s="1" t="s">
        <v>142</v>
      </c>
      <c r="AD831" s="1" t="s">
        <v>4284</v>
      </c>
      <c r="AE831" s="1" t="s">
        <v>4568</v>
      </c>
      <c r="AF831" s="1" t="s">
        <v>4569</v>
      </c>
      <c r="AG831" s="1" t="s">
        <v>4570</v>
      </c>
      <c r="AH831" s="1">
        <v>14613</v>
      </c>
      <c r="AI831" s="1" t="s">
        <v>47</v>
      </c>
      <c r="AJ831" s="20">
        <v>1</v>
      </c>
      <c r="AK831" s="21">
        <v>1</v>
      </c>
      <c r="AL831" s="21">
        <v>0.5</v>
      </c>
      <c r="AM831" s="21">
        <v>1</v>
      </c>
      <c r="AN831" s="1" t="s">
        <v>48</v>
      </c>
      <c r="AO831" s="21">
        <v>87.43</v>
      </c>
      <c r="AP831" s="1" t="s">
        <v>47</v>
      </c>
      <c r="AQ831" s="1" t="s">
        <v>47</v>
      </c>
      <c r="AR831" s="1" t="s">
        <v>47</v>
      </c>
      <c r="AS831" s="1" t="s">
        <v>47</v>
      </c>
      <c r="AT831" s="1" t="s">
        <v>47</v>
      </c>
      <c r="AU831" s="1" t="s">
        <v>143</v>
      </c>
      <c r="AV831" s="1" t="s">
        <v>144</v>
      </c>
      <c r="AW831" s="1" t="s">
        <v>3961</v>
      </c>
      <c r="AX831" s="1" t="s">
        <v>47</v>
      </c>
      <c r="AY831" s="1" t="s">
        <v>50</v>
      </c>
      <c r="AZ831" s="1" t="s">
        <v>4571</v>
      </c>
      <c r="BA831" s="1" t="s">
        <v>4572</v>
      </c>
      <c r="BB831" s="1" t="s">
        <v>4572</v>
      </c>
      <c r="BC831" s="1" t="s">
        <v>145</v>
      </c>
      <c r="BD831" s="1" t="s">
        <v>47</v>
      </c>
      <c r="BE831" s="1" t="s">
        <v>146</v>
      </c>
      <c r="BF831" s="1" t="s">
        <v>52</v>
      </c>
      <c r="BG831" s="1" t="s">
        <v>53</v>
      </c>
      <c r="BH831" s="1" t="s">
        <v>47</v>
      </c>
      <c r="BI831" s="1" t="s">
        <v>159</v>
      </c>
    </row>
    <row r="832" spans="2:61" x14ac:dyDescent="0.25">
      <c r="B832" s="16">
        <f t="shared" si="208"/>
        <v>828</v>
      </c>
      <c r="C832" s="16" t="str">
        <f t="shared" si="223"/>
        <v>CDG</v>
      </c>
      <c r="D832" s="16" t="str">
        <f t="shared" si="224"/>
        <v>2025-08-30</v>
      </c>
      <c r="E832" s="16" t="str">
        <f t="shared" si="225"/>
        <v>18042707711</v>
      </c>
      <c r="F832" s="16" t="str">
        <f t="shared" si="226"/>
        <v>PFR027987414</v>
      </c>
      <c r="G832" s="16" t="str">
        <f t="shared" si="227"/>
        <v>최아영</v>
      </c>
      <c r="H832" s="16" t="str">
        <f t="shared" si="228"/>
        <v>목록(Manifest)</v>
      </c>
      <c r="I832" s="16">
        <f t="shared" si="229"/>
        <v>87.43</v>
      </c>
      <c r="J832" s="16">
        <f t="shared" si="230"/>
        <v>1</v>
      </c>
      <c r="K832" s="43">
        <f t="shared" si="231"/>
        <v>1</v>
      </c>
      <c r="L832" s="43">
        <f t="shared" si="232"/>
        <v>0.5</v>
      </c>
      <c r="M832" s="43">
        <f t="shared" si="233"/>
        <v>1</v>
      </c>
      <c r="N832" s="43">
        <f t="shared" si="234"/>
        <v>1</v>
      </c>
      <c r="O832" s="23" t="str">
        <f t="shared" si="235"/>
        <v>PFR027987414</v>
      </c>
      <c r="P832" s="51">
        <f>VLOOKUP(C832,MAPPING!$B$24:$G$27,2,0)+(N832-0.5)/0.5*VLOOKUP(C832,MAPPING!$B$24:$G$27,4,0)</f>
        <v>0</v>
      </c>
      <c r="Q832" s="72">
        <f>VLOOKUP(C832,MAPPING!$B$24:$G$27,6,0)</f>
        <v>3350</v>
      </c>
      <c r="R832" s="105">
        <f>Q832*VLOOKUP(C832,MAPPING!$B$24:$H$27,7,0)</f>
        <v>3350</v>
      </c>
      <c r="S832" s="29">
        <f>VLOOKUP(H832,MAPPING!$B$3:$D$12,3,0)</f>
        <v>0</v>
      </c>
      <c r="T832" s="67">
        <f t="shared" si="207"/>
        <v>0</v>
      </c>
      <c r="U832" s="75">
        <v>0</v>
      </c>
      <c r="V832" s="29">
        <f>(J832*VLOOKUP(M832/J832,MAPPING!$B$15:$C$22,2,10))</f>
        <v>0</v>
      </c>
      <c r="W832" s="100">
        <v>0</v>
      </c>
      <c r="X832" s="68">
        <f>IFERROR(IF($M832&lt;6.000001,0,VLOOKUP($M832,할증료!$B:$C,2,1)),0)</f>
        <v>0</v>
      </c>
      <c r="Y832" s="67">
        <v>0</v>
      </c>
      <c r="Z832" s="29">
        <f t="shared" si="236"/>
        <v>3350</v>
      </c>
      <c r="AB832" s="1" t="s">
        <v>4283</v>
      </c>
      <c r="AC832" s="1" t="s">
        <v>142</v>
      </c>
      <c r="AD832" s="1" t="s">
        <v>4284</v>
      </c>
      <c r="AE832" s="1" t="s">
        <v>4573</v>
      </c>
      <c r="AF832" s="1" t="s">
        <v>4574</v>
      </c>
      <c r="AG832" s="1" t="s">
        <v>4575</v>
      </c>
      <c r="AH832" s="1">
        <v>10955</v>
      </c>
      <c r="AI832" s="1" t="s">
        <v>47</v>
      </c>
      <c r="AJ832" s="20">
        <v>1</v>
      </c>
      <c r="AK832" s="21">
        <v>1</v>
      </c>
      <c r="AL832" s="21">
        <v>0.5</v>
      </c>
      <c r="AM832" s="21">
        <v>1</v>
      </c>
      <c r="AN832" s="1" t="s">
        <v>48</v>
      </c>
      <c r="AO832" s="21">
        <v>87.43</v>
      </c>
      <c r="AP832" s="1" t="s">
        <v>47</v>
      </c>
      <c r="AQ832" s="1" t="s">
        <v>47</v>
      </c>
      <c r="AR832" s="1" t="s">
        <v>47</v>
      </c>
      <c r="AS832" s="1" t="s">
        <v>47</v>
      </c>
      <c r="AT832" s="1" t="s">
        <v>47</v>
      </c>
      <c r="AU832" s="1" t="s">
        <v>143</v>
      </c>
      <c r="AV832" s="1" t="s">
        <v>144</v>
      </c>
      <c r="AW832" s="1" t="s">
        <v>3961</v>
      </c>
      <c r="AX832" s="1" t="s">
        <v>47</v>
      </c>
      <c r="AY832" s="1" t="s">
        <v>50</v>
      </c>
      <c r="AZ832" s="1" t="s">
        <v>4576</v>
      </c>
      <c r="BA832" s="1" t="s">
        <v>4577</v>
      </c>
      <c r="BB832" s="1" t="s">
        <v>4577</v>
      </c>
      <c r="BC832" s="1" t="s">
        <v>145</v>
      </c>
      <c r="BD832" s="1" t="s">
        <v>47</v>
      </c>
      <c r="BE832" s="1" t="s">
        <v>146</v>
      </c>
      <c r="BF832" s="1" t="s">
        <v>52</v>
      </c>
      <c r="BG832" s="1" t="s">
        <v>53</v>
      </c>
      <c r="BH832" s="1" t="s">
        <v>47</v>
      </c>
      <c r="BI832" s="1" t="s">
        <v>159</v>
      </c>
    </row>
    <row r="833" spans="2:61" x14ac:dyDescent="0.25">
      <c r="B833" s="16">
        <f t="shared" si="208"/>
        <v>829</v>
      </c>
      <c r="C833" s="16" t="str">
        <f t="shared" si="223"/>
        <v>CDG</v>
      </c>
      <c r="D833" s="16" t="str">
        <f t="shared" si="224"/>
        <v>2025-08-30</v>
      </c>
      <c r="E833" s="16" t="str">
        <f t="shared" si="225"/>
        <v>18042707711</v>
      </c>
      <c r="F833" s="16" t="str">
        <f t="shared" si="226"/>
        <v>PFR027987413</v>
      </c>
      <c r="G833" s="16" t="str">
        <f t="shared" si="227"/>
        <v>서진요</v>
      </c>
      <c r="H833" s="16" t="str">
        <f t="shared" si="228"/>
        <v>목록(Manifest)</v>
      </c>
      <c r="I833" s="16">
        <f t="shared" si="229"/>
        <v>87.43</v>
      </c>
      <c r="J833" s="16">
        <f t="shared" si="230"/>
        <v>1</v>
      </c>
      <c r="K833" s="43">
        <f t="shared" si="231"/>
        <v>1</v>
      </c>
      <c r="L833" s="43">
        <f t="shared" si="232"/>
        <v>0.5</v>
      </c>
      <c r="M833" s="43">
        <f t="shared" si="233"/>
        <v>1</v>
      </c>
      <c r="N833" s="43">
        <f t="shared" si="234"/>
        <v>1</v>
      </c>
      <c r="O833" s="23" t="str">
        <f t="shared" si="235"/>
        <v>PFR027987413</v>
      </c>
      <c r="P833" s="51">
        <f>VLOOKUP(C833,MAPPING!$B$24:$G$27,2,0)+(N833-0.5)/0.5*VLOOKUP(C833,MAPPING!$B$24:$G$27,4,0)</f>
        <v>0</v>
      </c>
      <c r="Q833" s="72">
        <f>VLOOKUP(C833,MAPPING!$B$24:$G$27,6,0)</f>
        <v>3350</v>
      </c>
      <c r="R833" s="105">
        <f>Q833*VLOOKUP(C833,MAPPING!$B$24:$H$27,7,0)</f>
        <v>3350</v>
      </c>
      <c r="S833" s="29">
        <f>VLOOKUP(H833,MAPPING!$B$3:$D$12,3,0)</f>
        <v>0</v>
      </c>
      <c r="T833" s="67">
        <f t="shared" si="207"/>
        <v>0</v>
      </c>
      <c r="U833" s="75">
        <v>0</v>
      </c>
      <c r="V833" s="29">
        <f>(J833*VLOOKUP(M833/J833,MAPPING!$B$15:$C$22,2,10))</f>
        <v>0</v>
      </c>
      <c r="W833" s="100">
        <v>0</v>
      </c>
      <c r="X833" s="68">
        <f>IFERROR(IF($M833&lt;6.000001,0,VLOOKUP($M833,할증료!$B:$C,2,1)),0)</f>
        <v>0</v>
      </c>
      <c r="Y833" s="67">
        <v>0</v>
      </c>
      <c r="Z833" s="29">
        <f t="shared" si="236"/>
        <v>3350</v>
      </c>
      <c r="AB833" s="1" t="s">
        <v>4283</v>
      </c>
      <c r="AC833" s="1" t="s">
        <v>142</v>
      </c>
      <c r="AD833" s="1" t="s">
        <v>4284</v>
      </c>
      <c r="AE833" s="1" t="s">
        <v>4578</v>
      </c>
      <c r="AF833" s="1" t="s">
        <v>4579</v>
      </c>
      <c r="AG833" s="1" t="s">
        <v>4580</v>
      </c>
      <c r="AH833" s="1">
        <v>61746</v>
      </c>
      <c r="AI833" s="1" t="s">
        <v>47</v>
      </c>
      <c r="AJ833" s="20">
        <v>1</v>
      </c>
      <c r="AK833" s="21">
        <v>1</v>
      </c>
      <c r="AL833" s="21">
        <v>0.5</v>
      </c>
      <c r="AM833" s="21">
        <v>1</v>
      </c>
      <c r="AN833" s="1" t="s">
        <v>48</v>
      </c>
      <c r="AO833" s="21">
        <v>87.43</v>
      </c>
      <c r="AP833" s="1" t="s">
        <v>47</v>
      </c>
      <c r="AQ833" s="1" t="s">
        <v>47</v>
      </c>
      <c r="AR833" s="1" t="s">
        <v>47</v>
      </c>
      <c r="AS833" s="1" t="s">
        <v>47</v>
      </c>
      <c r="AT833" s="1" t="s">
        <v>47</v>
      </c>
      <c r="AU833" s="1" t="s">
        <v>143</v>
      </c>
      <c r="AV833" s="1" t="s">
        <v>144</v>
      </c>
      <c r="AW833" s="1" t="s">
        <v>3961</v>
      </c>
      <c r="AX833" s="1" t="s">
        <v>47</v>
      </c>
      <c r="AY833" s="1" t="s">
        <v>50</v>
      </c>
      <c r="AZ833" s="1" t="s">
        <v>4581</v>
      </c>
      <c r="BA833" s="1" t="s">
        <v>4582</v>
      </c>
      <c r="BB833" s="1" t="s">
        <v>4582</v>
      </c>
      <c r="BC833" s="1" t="s">
        <v>145</v>
      </c>
      <c r="BD833" s="1" t="s">
        <v>47</v>
      </c>
      <c r="BE833" s="1" t="s">
        <v>146</v>
      </c>
      <c r="BF833" s="1" t="s">
        <v>52</v>
      </c>
      <c r="BG833" s="1" t="s">
        <v>53</v>
      </c>
      <c r="BH833" s="1" t="s">
        <v>47</v>
      </c>
      <c r="BI833" s="1" t="s">
        <v>159</v>
      </c>
    </row>
    <row r="834" spans="2:61" x14ac:dyDescent="0.25">
      <c r="B834" s="16">
        <f t="shared" si="208"/>
        <v>830</v>
      </c>
      <c r="C834" s="16" t="str">
        <f t="shared" si="223"/>
        <v>CDG</v>
      </c>
      <c r="D834" s="16" t="str">
        <f t="shared" si="224"/>
        <v>2025-08-30</v>
      </c>
      <c r="E834" s="16" t="str">
        <f t="shared" si="225"/>
        <v>18042707711</v>
      </c>
      <c r="F834" s="16" t="str">
        <f t="shared" si="226"/>
        <v>PFR027987412</v>
      </c>
      <c r="G834" s="16" t="str">
        <f t="shared" si="227"/>
        <v>김다나</v>
      </c>
      <c r="H834" s="16" t="str">
        <f t="shared" si="228"/>
        <v>목록(Manifest)</v>
      </c>
      <c r="I834" s="16">
        <f t="shared" si="229"/>
        <v>87.43</v>
      </c>
      <c r="J834" s="16">
        <f t="shared" si="230"/>
        <v>1</v>
      </c>
      <c r="K834" s="43">
        <f t="shared" si="231"/>
        <v>1</v>
      </c>
      <c r="L834" s="43">
        <f t="shared" si="232"/>
        <v>0.5</v>
      </c>
      <c r="M834" s="43">
        <f t="shared" si="233"/>
        <v>1</v>
      </c>
      <c r="N834" s="43">
        <f t="shared" si="234"/>
        <v>1</v>
      </c>
      <c r="O834" s="23" t="str">
        <f t="shared" si="235"/>
        <v>PFR027987412</v>
      </c>
      <c r="P834" s="51">
        <f>VLOOKUP(C834,MAPPING!$B$24:$G$27,2,0)+(N834-0.5)/0.5*VLOOKUP(C834,MAPPING!$B$24:$G$27,4,0)</f>
        <v>0</v>
      </c>
      <c r="Q834" s="72">
        <f>VLOOKUP(C834,MAPPING!$B$24:$G$27,6,0)</f>
        <v>3350</v>
      </c>
      <c r="R834" s="105">
        <f>Q834*VLOOKUP(C834,MAPPING!$B$24:$H$27,7,0)</f>
        <v>3350</v>
      </c>
      <c r="S834" s="29">
        <f>VLOOKUP(H834,MAPPING!$B$3:$D$12,3,0)</f>
        <v>0</v>
      </c>
      <c r="T834" s="67">
        <f t="shared" si="207"/>
        <v>0</v>
      </c>
      <c r="U834" s="75">
        <v>0</v>
      </c>
      <c r="V834" s="29">
        <f>(J834*VLOOKUP(M834/J834,MAPPING!$B$15:$C$22,2,10))</f>
        <v>0</v>
      </c>
      <c r="W834" s="100">
        <v>0</v>
      </c>
      <c r="X834" s="68">
        <f>IFERROR(IF($M834&lt;6.000001,0,VLOOKUP($M834,할증료!$B:$C,2,1)),0)</f>
        <v>0</v>
      </c>
      <c r="Y834" s="67">
        <v>0</v>
      </c>
      <c r="Z834" s="29">
        <f t="shared" si="236"/>
        <v>3350</v>
      </c>
      <c r="AB834" s="1" t="s">
        <v>4283</v>
      </c>
      <c r="AC834" s="1" t="s">
        <v>142</v>
      </c>
      <c r="AD834" s="1" t="s">
        <v>4284</v>
      </c>
      <c r="AE834" s="1" t="s">
        <v>4583</v>
      </c>
      <c r="AF834" s="1" t="s">
        <v>4584</v>
      </c>
      <c r="AG834" s="1" t="s">
        <v>4585</v>
      </c>
      <c r="AH834" s="1">
        <v>13599</v>
      </c>
      <c r="AI834" s="1" t="s">
        <v>47</v>
      </c>
      <c r="AJ834" s="20">
        <v>1</v>
      </c>
      <c r="AK834" s="21">
        <v>1</v>
      </c>
      <c r="AL834" s="21">
        <v>0.5</v>
      </c>
      <c r="AM834" s="21">
        <v>1</v>
      </c>
      <c r="AN834" s="1" t="s">
        <v>48</v>
      </c>
      <c r="AO834" s="21">
        <v>87.43</v>
      </c>
      <c r="AP834" s="1" t="s">
        <v>47</v>
      </c>
      <c r="AQ834" s="1" t="s">
        <v>47</v>
      </c>
      <c r="AR834" s="1" t="s">
        <v>47</v>
      </c>
      <c r="AS834" s="1" t="s">
        <v>47</v>
      </c>
      <c r="AT834" s="1" t="s">
        <v>47</v>
      </c>
      <c r="AU834" s="1" t="s">
        <v>143</v>
      </c>
      <c r="AV834" s="1" t="s">
        <v>144</v>
      </c>
      <c r="AW834" s="1" t="s">
        <v>3961</v>
      </c>
      <c r="AX834" s="1" t="s">
        <v>47</v>
      </c>
      <c r="AY834" s="1" t="s">
        <v>50</v>
      </c>
      <c r="AZ834" s="1" t="s">
        <v>4586</v>
      </c>
      <c r="BA834" s="1" t="s">
        <v>4587</v>
      </c>
      <c r="BB834" s="1" t="s">
        <v>4587</v>
      </c>
      <c r="BC834" s="1" t="s">
        <v>145</v>
      </c>
      <c r="BD834" s="1" t="s">
        <v>47</v>
      </c>
      <c r="BE834" s="1" t="s">
        <v>146</v>
      </c>
      <c r="BF834" s="1" t="s">
        <v>52</v>
      </c>
      <c r="BG834" s="1" t="s">
        <v>53</v>
      </c>
      <c r="BH834" s="1" t="s">
        <v>47</v>
      </c>
      <c r="BI834" s="1" t="s">
        <v>159</v>
      </c>
    </row>
    <row r="835" spans="2:61" x14ac:dyDescent="0.25">
      <c r="B835" s="16">
        <f t="shared" si="208"/>
        <v>831</v>
      </c>
      <c r="C835" s="16" t="str">
        <f t="shared" si="223"/>
        <v>CDG</v>
      </c>
      <c r="D835" s="16" t="str">
        <f t="shared" si="224"/>
        <v>2025-08-30</v>
      </c>
      <c r="E835" s="16" t="str">
        <f t="shared" si="225"/>
        <v>18042707711</v>
      </c>
      <c r="F835" s="16" t="str">
        <f t="shared" si="226"/>
        <v>PFR027987411</v>
      </c>
      <c r="G835" s="16" t="str">
        <f t="shared" si="227"/>
        <v>서원경</v>
      </c>
      <c r="H835" s="16" t="str">
        <f t="shared" si="228"/>
        <v>목록(Manifest)</v>
      </c>
      <c r="I835" s="16">
        <f t="shared" si="229"/>
        <v>87.43</v>
      </c>
      <c r="J835" s="16">
        <f t="shared" si="230"/>
        <v>1</v>
      </c>
      <c r="K835" s="43">
        <f t="shared" si="231"/>
        <v>1</v>
      </c>
      <c r="L835" s="43">
        <f t="shared" si="232"/>
        <v>0.5</v>
      </c>
      <c r="M835" s="43">
        <f t="shared" si="233"/>
        <v>1</v>
      </c>
      <c r="N835" s="43">
        <f t="shared" si="234"/>
        <v>1</v>
      </c>
      <c r="O835" s="23" t="str">
        <f t="shared" si="235"/>
        <v>PFR027987411</v>
      </c>
      <c r="P835" s="51">
        <f>VLOOKUP(C835,MAPPING!$B$24:$G$27,2,0)+(N835-0.5)/0.5*VLOOKUP(C835,MAPPING!$B$24:$G$27,4,0)</f>
        <v>0</v>
      </c>
      <c r="Q835" s="72">
        <f>VLOOKUP(C835,MAPPING!$B$24:$G$27,6,0)</f>
        <v>3350</v>
      </c>
      <c r="R835" s="105">
        <f>Q835*VLOOKUP(C835,MAPPING!$B$24:$H$27,7,0)</f>
        <v>3350</v>
      </c>
      <c r="S835" s="29">
        <f>VLOOKUP(H835,MAPPING!$B$3:$D$12,3,0)</f>
        <v>0</v>
      </c>
      <c r="T835" s="67">
        <f t="shared" si="207"/>
        <v>0</v>
      </c>
      <c r="U835" s="75">
        <v>0</v>
      </c>
      <c r="V835" s="29">
        <f>(J835*VLOOKUP(M835/J835,MAPPING!$B$15:$C$22,2,10))</f>
        <v>0</v>
      </c>
      <c r="W835" s="100">
        <v>0</v>
      </c>
      <c r="X835" s="68">
        <f>IFERROR(IF($M835&lt;6.000001,0,VLOOKUP($M835,할증료!$B:$C,2,1)),0)</f>
        <v>0</v>
      </c>
      <c r="Y835" s="67">
        <v>0</v>
      </c>
      <c r="Z835" s="29">
        <f t="shared" si="236"/>
        <v>3350</v>
      </c>
      <c r="AB835" s="1" t="s">
        <v>4283</v>
      </c>
      <c r="AC835" s="1" t="s">
        <v>142</v>
      </c>
      <c r="AD835" s="1" t="s">
        <v>4284</v>
      </c>
      <c r="AE835" s="1" t="s">
        <v>4588</v>
      </c>
      <c r="AF835" s="1" t="s">
        <v>4589</v>
      </c>
      <c r="AG835" s="1" t="s">
        <v>4590</v>
      </c>
      <c r="AH835" s="1">
        <v>61417</v>
      </c>
      <c r="AI835" s="1" t="s">
        <v>47</v>
      </c>
      <c r="AJ835" s="20">
        <v>1</v>
      </c>
      <c r="AK835" s="21">
        <v>1</v>
      </c>
      <c r="AL835" s="21">
        <v>0.5</v>
      </c>
      <c r="AM835" s="21">
        <v>1</v>
      </c>
      <c r="AN835" s="1" t="s">
        <v>48</v>
      </c>
      <c r="AO835" s="21">
        <v>87.43</v>
      </c>
      <c r="AP835" s="1" t="s">
        <v>47</v>
      </c>
      <c r="AQ835" s="1" t="s">
        <v>47</v>
      </c>
      <c r="AR835" s="1" t="s">
        <v>47</v>
      </c>
      <c r="AS835" s="1" t="s">
        <v>47</v>
      </c>
      <c r="AT835" s="1" t="s">
        <v>47</v>
      </c>
      <c r="AU835" s="1" t="s">
        <v>143</v>
      </c>
      <c r="AV835" s="1" t="s">
        <v>144</v>
      </c>
      <c r="AW835" s="1" t="s">
        <v>3961</v>
      </c>
      <c r="AX835" s="1" t="s">
        <v>47</v>
      </c>
      <c r="AY835" s="1" t="s">
        <v>50</v>
      </c>
      <c r="AZ835" s="1" t="s">
        <v>4591</v>
      </c>
      <c r="BA835" s="1" t="s">
        <v>4592</v>
      </c>
      <c r="BB835" s="1" t="s">
        <v>4592</v>
      </c>
      <c r="BC835" s="1" t="s">
        <v>145</v>
      </c>
      <c r="BD835" s="1" t="s">
        <v>47</v>
      </c>
      <c r="BE835" s="1" t="s">
        <v>146</v>
      </c>
      <c r="BF835" s="1" t="s">
        <v>52</v>
      </c>
      <c r="BG835" s="1" t="s">
        <v>53</v>
      </c>
      <c r="BH835" s="1" t="s">
        <v>47</v>
      </c>
      <c r="BI835" s="1" t="s">
        <v>159</v>
      </c>
    </row>
    <row r="836" spans="2:61" x14ac:dyDescent="0.25">
      <c r="B836" s="16">
        <f t="shared" si="208"/>
        <v>832</v>
      </c>
      <c r="C836" s="16" t="str">
        <f t="shared" si="223"/>
        <v>CDG</v>
      </c>
      <c r="D836" s="16" t="str">
        <f t="shared" si="224"/>
        <v>2025-08-30</v>
      </c>
      <c r="E836" s="16" t="str">
        <f t="shared" si="225"/>
        <v>18042707711</v>
      </c>
      <c r="F836" s="16" t="str">
        <f t="shared" si="226"/>
        <v>PFR027987410</v>
      </c>
      <c r="G836" s="16" t="str">
        <f t="shared" si="227"/>
        <v>이예리</v>
      </c>
      <c r="H836" s="16" t="str">
        <f t="shared" si="228"/>
        <v>목록(Manifest)</v>
      </c>
      <c r="I836" s="16">
        <f t="shared" si="229"/>
        <v>87.43</v>
      </c>
      <c r="J836" s="16">
        <f t="shared" si="230"/>
        <v>1</v>
      </c>
      <c r="K836" s="43">
        <f t="shared" si="231"/>
        <v>1</v>
      </c>
      <c r="L836" s="43">
        <f t="shared" si="232"/>
        <v>0.5</v>
      </c>
      <c r="M836" s="43">
        <f t="shared" si="233"/>
        <v>1</v>
      </c>
      <c r="N836" s="43">
        <f t="shared" si="234"/>
        <v>1</v>
      </c>
      <c r="O836" s="23" t="str">
        <f t="shared" si="235"/>
        <v>PFR027987410</v>
      </c>
      <c r="P836" s="51">
        <f>VLOOKUP(C836,MAPPING!$B$24:$G$27,2,0)+(N836-0.5)/0.5*VLOOKUP(C836,MAPPING!$B$24:$G$27,4,0)</f>
        <v>0</v>
      </c>
      <c r="Q836" s="72">
        <f>VLOOKUP(C836,MAPPING!$B$24:$G$27,6,0)</f>
        <v>3350</v>
      </c>
      <c r="R836" s="105">
        <f>Q836*VLOOKUP(C836,MAPPING!$B$24:$H$27,7,0)</f>
        <v>3350</v>
      </c>
      <c r="S836" s="29">
        <f>VLOOKUP(H836,MAPPING!$B$3:$D$12,3,0)</f>
        <v>0</v>
      </c>
      <c r="T836" s="67">
        <f t="shared" si="207"/>
        <v>0</v>
      </c>
      <c r="U836" s="75">
        <v>0</v>
      </c>
      <c r="V836" s="29">
        <f>(J836*VLOOKUP(M836/J836,MAPPING!$B$15:$C$22,2,10))</f>
        <v>0</v>
      </c>
      <c r="W836" s="100">
        <v>0</v>
      </c>
      <c r="X836" s="68">
        <f>IFERROR(IF($M836&lt;6.000001,0,VLOOKUP($M836,할증료!$B:$C,2,1)),0)</f>
        <v>0</v>
      </c>
      <c r="Y836" s="67">
        <v>0</v>
      </c>
      <c r="Z836" s="29">
        <f t="shared" si="236"/>
        <v>3350</v>
      </c>
      <c r="AB836" s="1" t="s">
        <v>4283</v>
      </c>
      <c r="AC836" s="1" t="s">
        <v>142</v>
      </c>
      <c r="AD836" s="1" t="s">
        <v>4284</v>
      </c>
      <c r="AE836" s="1" t="s">
        <v>4593</v>
      </c>
      <c r="AF836" s="1" t="s">
        <v>4594</v>
      </c>
      <c r="AG836" s="1" t="s">
        <v>4595</v>
      </c>
      <c r="AH836" s="1">
        <v>34117</v>
      </c>
      <c r="AI836" s="1" t="s">
        <v>47</v>
      </c>
      <c r="AJ836" s="20">
        <v>1</v>
      </c>
      <c r="AK836" s="21">
        <v>1</v>
      </c>
      <c r="AL836" s="21">
        <v>0.5</v>
      </c>
      <c r="AM836" s="21">
        <v>1</v>
      </c>
      <c r="AN836" s="1" t="s">
        <v>48</v>
      </c>
      <c r="AO836" s="21">
        <v>87.43</v>
      </c>
      <c r="AP836" s="1" t="s">
        <v>47</v>
      </c>
      <c r="AQ836" s="1" t="s">
        <v>47</v>
      </c>
      <c r="AR836" s="1" t="s">
        <v>47</v>
      </c>
      <c r="AS836" s="1" t="s">
        <v>47</v>
      </c>
      <c r="AT836" s="1" t="s">
        <v>47</v>
      </c>
      <c r="AU836" s="1" t="s">
        <v>143</v>
      </c>
      <c r="AV836" s="1" t="s">
        <v>144</v>
      </c>
      <c r="AW836" s="1" t="s">
        <v>3961</v>
      </c>
      <c r="AX836" s="1" t="s">
        <v>47</v>
      </c>
      <c r="AY836" s="1" t="s">
        <v>50</v>
      </c>
      <c r="AZ836" s="1" t="s">
        <v>4596</v>
      </c>
      <c r="BA836" s="1" t="s">
        <v>4597</v>
      </c>
      <c r="BB836" s="1" t="s">
        <v>4597</v>
      </c>
      <c r="BC836" s="1" t="s">
        <v>145</v>
      </c>
      <c r="BD836" s="1" t="s">
        <v>47</v>
      </c>
      <c r="BE836" s="1" t="s">
        <v>146</v>
      </c>
      <c r="BF836" s="1" t="s">
        <v>52</v>
      </c>
      <c r="BG836" s="1" t="s">
        <v>53</v>
      </c>
      <c r="BH836" s="1" t="s">
        <v>47</v>
      </c>
      <c r="BI836" s="1" t="s">
        <v>159</v>
      </c>
    </row>
    <row r="837" spans="2:61" x14ac:dyDescent="0.25">
      <c r="B837" s="16">
        <f t="shared" si="208"/>
        <v>833</v>
      </c>
      <c r="C837" s="16" t="str">
        <f t="shared" si="223"/>
        <v>CDG</v>
      </c>
      <c r="D837" s="16" t="str">
        <f t="shared" si="224"/>
        <v>2025-08-30</v>
      </c>
      <c r="E837" s="16" t="str">
        <f t="shared" si="225"/>
        <v>18042707711</v>
      </c>
      <c r="F837" s="16" t="str">
        <f t="shared" si="226"/>
        <v>PFR027987409</v>
      </c>
      <c r="G837" s="16" t="str">
        <f t="shared" si="227"/>
        <v>이지희</v>
      </c>
      <c r="H837" s="16" t="str">
        <f t="shared" si="228"/>
        <v>목록(Manifest)</v>
      </c>
      <c r="I837" s="16">
        <f t="shared" si="229"/>
        <v>87.43</v>
      </c>
      <c r="J837" s="16">
        <f t="shared" si="230"/>
        <v>1</v>
      </c>
      <c r="K837" s="43">
        <f t="shared" si="231"/>
        <v>1</v>
      </c>
      <c r="L837" s="43">
        <f t="shared" si="232"/>
        <v>0.5</v>
      </c>
      <c r="M837" s="43">
        <f t="shared" si="233"/>
        <v>1</v>
      </c>
      <c r="N837" s="43">
        <f t="shared" si="234"/>
        <v>1</v>
      </c>
      <c r="O837" s="23" t="str">
        <f t="shared" si="235"/>
        <v>PFR027987409</v>
      </c>
      <c r="P837" s="51">
        <f>VLOOKUP(C837,MAPPING!$B$24:$G$27,2,0)+(N837-0.5)/0.5*VLOOKUP(C837,MAPPING!$B$24:$G$27,4,0)</f>
        <v>0</v>
      </c>
      <c r="Q837" s="72">
        <f>VLOOKUP(C837,MAPPING!$B$24:$G$27,6,0)</f>
        <v>3350</v>
      </c>
      <c r="R837" s="105">
        <f>Q837*VLOOKUP(C837,MAPPING!$B$24:$H$27,7,0)</f>
        <v>3350</v>
      </c>
      <c r="S837" s="29">
        <f>VLOOKUP(H837,MAPPING!$B$3:$D$12,3,0)</f>
        <v>0</v>
      </c>
      <c r="T837" s="67">
        <f t="shared" ref="T837:T900" si="237">2500*(J837-1)</f>
        <v>0</v>
      </c>
      <c r="U837" s="75">
        <v>0</v>
      </c>
      <c r="V837" s="29">
        <f>(J837*VLOOKUP(M837/J837,MAPPING!$B$15:$C$22,2,10))</f>
        <v>0</v>
      </c>
      <c r="W837" s="100">
        <v>0</v>
      </c>
      <c r="X837" s="68">
        <f>IFERROR(IF($M837&lt;6.000001,0,VLOOKUP($M837,할증료!$B:$C,2,1)),0)</f>
        <v>0</v>
      </c>
      <c r="Y837" s="67">
        <v>0</v>
      </c>
      <c r="Z837" s="29">
        <f t="shared" si="236"/>
        <v>3350</v>
      </c>
      <c r="AB837" s="1" t="s">
        <v>4283</v>
      </c>
      <c r="AC837" s="1" t="s">
        <v>142</v>
      </c>
      <c r="AD837" s="1" t="s">
        <v>4284</v>
      </c>
      <c r="AE837" s="1" t="s">
        <v>4598</v>
      </c>
      <c r="AF837" s="1" t="s">
        <v>4599</v>
      </c>
      <c r="AG837" s="1" t="s">
        <v>4600</v>
      </c>
      <c r="AH837" s="1">
        <v>3311</v>
      </c>
      <c r="AI837" s="1" t="s">
        <v>47</v>
      </c>
      <c r="AJ837" s="20">
        <v>1</v>
      </c>
      <c r="AK837" s="21">
        <v>1</v>
      </c>
      <c r="AL837" s="21">
        <v>0.5</v>
      </c>
      <c r="AM837" s="21">
        <v>1</v>
      </c>
      <c r="AN837" s="1" t="s">
        <v>48</v>
      </c>
      <c r="AO837" s="21">
        <v>87.43</v>
      </c>
      <c r="AP837" s="1" t="s">
        <v>47</v>
      </c>
      <c r="AQ837" s="1" t="s">
        <v>47</v>
      </c>
      <c r="AR837" s="1" t="s">
        <v>47</v>
      </c>
      <c r="AS837" s="1" t="s">
        <v>47</v>
      </c>
      <c r="AT837" s="1" t="s">
        <v>47</v>
      </c>
      <c r="AU837" s="1" t="s">
        <v>143</v>
      </c>
      <c r="AV837" s="1" t="s">
        <v>144</v>
      </c>
      <c r="AW837" s="1" t="s">
        <v>3961</v>
      </c>
      <c r="AX837" s="1" t="s">
        <v>47</v>
      </c>
      <c r="AY837" s="1" t="s">
        <v>50</v>
      </c>
      <c r="AZ837" s="1" t="s">
        <v>4601</v>
      </c>
      <c r="BA837" s="1" t="s">
        <v>4602</v>
      </c>
      <c r="BB837" s="1" t="s">
        <v>4602</v>
      </c>
      <c r="BC837" s="1" t="s">
        <v>145</v>
      </c>
      <c r="BD837" s="1" t="s">
        <v>47</v>
      </c>
      <c r="BE837" s="1" t="s">
        <v>146</v>
      </c>
      <c r="BF837" s="1" t="s">
        <v>52</v>
      </c>
      <c r="BG837" s="1" t="s">
        <v>53</v>
      </c>
      <c r="BH837" s="1" t="s">
        <v>47</v>
      </c>
      <c r="BI837" s="1" t="s">
        <v>159</v>
      </c>
    </row>
    <row r="838" spans="2:61" x14ac:dyDescent="0.25">
      <c r="B838" s="16">
        <f t="shared" ref="B838:B901" si="238">B837+1</f>
        <v>834</v>
      </c>
      <c r="C838" s="16" t="str">
        <f t="shared" si="223"/>
        <v>CDG</v>
      </c>
      <c r="D838" s="16" t="str">
        <f t="shared" si="224"/>
        <v>2025-08-30</v>
      </c>
      <c r="E838" s="16" t="str">
        <f t="shared" si="225"/>
        <v>18042707711</v>
      </c>
      <c r="F838" s="16" t="str">
        <f t="shared" si="226"/>
        <v>PFR027987408</v>
      </c>
      <c r="G838" s="16" t="str">
        <f t="shared" si="227"/>
        <v>신승화</v>
      </c>
      <c r="H838" s="16" t="str">
        <f t="shared" si="228"/>
        <v>목록(Manifest)</v>
      </c>
      <c r="I838" s="16">
        <f t="shared" si="229"/>
        <v>87.43</v>
      </c>
      <c r="J838" s="16">
        <f t="shared" si="230"/>
        <v>1</v>
      </c>
      <c r="K838" s="43">
        <f t="shared" si="231"/>
        <v>1</v>
      </c>
      <c r="L838" s="43">
        <f t="shared" si="232"/>
        <v>0.5</v>
      </c>
      <c r="M838" s="43">
        <f t="shared" si="233"/>
        <v>1</v>
      </c>
      <c r="N838" s="43">
        <f t="shared" si="234"/>
        <v>1</v>
      </c>
      <c r="O838" s="23" t="str">
        <f t="shared" si="235"/>
        <v>PFR027987408</v>
      </c>
      <c r="P838" s="51">
        <f>VLOOKUP(C838,MAPPING!$B$24:$G$27,2,0)+(N838-0.5)/0.5*VLOOKUP(C838,MAPPING!$B$24:$G$27,4,0)</f>
        <v>0</v>
      </c>
      <c r="Q838" s="72">
        <f>VLOOKUP(C838,MAPPING!$B$24:$G$27,6,0)</f>
        <v>3350</v>
      </c>
      <c r="R838" s="105">
        <f>Q838*VLOOKUP(C838,MAPPING!$B$24:$H$27,7,0)</f>
        <v>3350</v>
      </c>
      <c r="S838" s="29">
        <f>VLOOKUP(H838,MAPPING!$B$3:$D$12,3,0)</f>
        <v>0</v>
      </c>
      <c r="T838" s="67">
        <f t="shared" si="237"/>
        <v>0</v>
      </c>
      <c r="U838" s="75">
        <v>0</v>
      </c>
      <c r="V838" s="29">
        <f>(J838*VLOOKUP(M838/J838,MAPPING!$B$15:$C$22,2,10))</f>
        <v>0</v>
      </c>
      <c r="W838" s="100">
        <v>0</v>
      </c>
      <c r="X838" s="68">
        <f>IFERROR(IF($M838&lt;6.000001,0,VLOOKUP($M838,할증료!$B:$C,2,1)),0)</f>
        <v>0</v>
      </c>
      <c r="Y838" s="67">
        <v>0</v>
      </c>
      <c r="Z838" s="29">
        <f t="shared" si="236"/>
        <v>3350</v>
      </c>
      <c r="AB838" s="1" t="s">
        <v>4283</v>
      </c>
      <c r="AC838" s="1" t="s">
        <v>142</v>
      </c>
      <c r="AD838" s="1" t="s">
        <v>4284</v>
      </c>
      <c r="AE838" s="1" t="s">
        <v>4603</v>
      </c>
      <c r="AF838" s="1" t="s">
        <v>4604</v>
      </c>
      <c r="AG838" s="1" t="s">
        <v>4605</v>
      </c>
      <c r="AH838" s="1">
        <v>10500</v>
      </c>
      <c r="AI838" s="1" t="s">
        <v>47</v>
      </c>
      <c r="AJ838" s="20">
        <v>1</v>
      </c>
      <c r="AK838" s="21">
        <v>1</v>
      </c>
      <c r="AL838" s="21">
        <v>0.5</v>
      </c>
      <c r="AM838" s="21">
        <v>1</v>
      </c>
      <c r="AN838" s="1" t="s">
        <v>48</v>
      </c>
      <c r="AO838" s="21">
        <v>87.43</v>
      </c>
      <c r="AP838" s="1" t="s">
        <v>47</v>
      </c>
      <c r="AQ838" s="1" t="s">
        <v>47</v>
      </c>
      <c r="AR838" s="1" t="s">
        <v>47</v>
      </c>
      <c r="AS838" s="1" t="s">
        <v>47</v>
      </c>
      <c r="AT838" s="1" t="s">
        <v>47</v>
      </c>
      <c r="AU838" s="1" t="s">
        <v>143</v>
      </c>
      <c r="AV838" s="1" t="s">
        <v>144</v>
      </c>
      <c r="AW838" s="1" t="s">
        <v>3961</v>
      </c>
      <c r="AX838" s="1" t="s">
        <v>47</v>
      </c>
      <c r="AY838" s="1" t="s">
        <v>50</v>
      </c>
      <c r="AZ838" s="1" t="s">
        <v>4606</v>
      </c>
      <c r="BA838" s="1" t="s">
        <v>4607</v>
      </c>
      <c r="BB838" s="1" t="s">
        <v>4607</v>
      </c>
      <c r="BC838" s="1" t="s">
        <v>145</v>
      </c>
      <c r="BD838" s="1" t="s">
        <v>47</v>
      </c>
      <c r="BE838" s="1" t="s">
        <v>146</v>
      </c>
      <c r="BF838" s="1" t="s">
        <v>52</v>
      </c>
      <c r="BG838" s="1" t="s">
        <v>53</v>
      </c>
      <c r="BH838" s="1" t="s">
        <v>47</v>
      </c>
      <c r="BI838" s="1" t="s">
        <v>159</v>
      </c>
    </row>
    <row r="839" spans="2:61" x14ac:dyDescent="0.25">
      <c r="B839" s="16">
        <f t="shared" si="238"/>
        <v>835</v>
      </c>
      <c r="C839" s="16" t="str">
        <f t="shared" si="223"/>
        <v>CDG</v>
      </c>
      <c r="D839" s="16" t="str">
        <f t="shared" si="224"/>
        <v>2025-08-30</v>
      </c>
      <c r="E839" s="16" t="str">
        <f t="shared" si="225"/>
        <v>18042707711</v>
      </c>
      <c r="F839" s="16" t="str">
        <f t="shared" si="226"/>
        <v>PFR027987407</v>
      </c>
      <c r="G839" s="16" t="str">
        <f t="shared" si="227"/>
        <v>최소유</v>
      </c>
      <c r="H839" s="16" t="str">
        <f t="shared" si="228"/>
        <v>목록(Manifest)</v>
      </c>
      <c r="I839" s="16">
        <f t="shared" si="229"/>
        <v>87.43</v>
      </c>
      <c r="J839" s="16">
        <f t="shared" si="230"/>
        <v>1</v>
      </c>
      <c r="K839" s="43">
        <f t="shared" si="231"/>
        <v>1</v>
      </c>
      <c r="L839" s="43">
        <f t="shared" si="232"/>
        <v>0.5</v>
      </c>
      <c r="M839" s="43">
        <f t="shared" si="233"/>
        <v>1</v>
      </c>
      <c r="N839" s="43">
        <f t="shared" si="234"/>
        <v>1</v>
      </c>
      <c r="O839" s="23" t="str">
        <f t="shared" si="235"/>
        <v>PFR027987407</v>
      </c>
      <c r="P839" s="51">
        <f>VLOOKUP(C839,MAPPING!$B$24:$G$27,2,0)+(N839-0.5)/0.5*VLOOKUP(C839,MAPPING!$B$24:$G$27,4,0)</f>
        <v>0</v>
      </c>
      <c r="Q839" s="72">
        <f>VLOOKUP(C839,MAPPING!$B$24:$G$27,6,0)</f>
        <v>3350</v>
      </c>
      <c r="R839" s="105">
        <f>Q839*VLOOKUP(C839,MAPPING!$B$24:$H$27,7,0)</f>
        <v>3350</v>
      </c>
      <c r="S839" s="29">
        <f>VLOOKUP(H839,MAPPING!$B$3:$D$12,3,0)</f>
        <v>0</v>
      </c>
      <c r="T839" s="67">
        <f t="shared" si="237"/>
        <v>0</v>
      </c>
      <c r="U839" s="75">
        <v>0</v>
      </c>
      <c r="V839" s="29">
        <f>(J839*VLOOKUP(M839/J839,MAPPING!$B$15:$C$22,2,10))</f>
        <v>0</v>
      </c>
      <c r="W839" s="100">
        <v>0</v>
      </c>
      <c r="X839" s="68">
        <f>IFERROR(IF($M839&lt;6.000001,0,VLOOKUP($M839,할증료!$B:$C,2,1)),0)</f>
        <v>0</v>
      </c>
      <c r="Y839" s="67">
        <v>0</v>
      </c>
      <c r="Z839" s="29">
        <f t="shared" si="236"/>
        <v>3350</v>
      </c>
      <c r="AB839" s="1" t="s">
        <v>4283</v>
      </c>
      <c r="AC839" s="1" t="s">
        <v>142</v>
      </c>
      <c r="AD839" s="1" t="s">
        <v>4284</v>
      </c>
      <c r="AE839" s="1" t="s">
        <v>4608</v>
      </c>
      <c r="AF839" s="1" t="s">
        <v>4609</v>
      </c>
      <c r="AG839" s="1" t="s">
        <v>4610</v>
      </c>
      <c r="AH839" s="1">
        <v>61925</v>
      </c>
      <c r="AI839" s="1" t="s">
        <v>47</v>
      </c>
      <c r="AJ839" s="20">
        <v>1</v>
      </c>
      <c r="AK839" s="21">
        <v>1</v>
      </c>
      <c r="AL839" s="21">
        <v>0.5</v>
      </c>
      <c r="AM839" s="21">
        <v>1</v>
      </c>
      <c r="AN839" s="1" t="s">
        <v>48</v>
      </c>
      <c r="AO839" s="21">
        <v>87.43</v>
      </c>
      <c r="AP839" s="1" t="s">
        <v>47</v>
      </c>
      <c r="AQ839" s="1" t="s">
        <v>47</v>
      </c>
      <c r="AR839" s="1" t="s">
        <v>47</v>
      </c>
      <c r="AS839" s="1" t="s">
        <v>47</v>
      </c>
      <c r="AT839" s="1" t="s">
        <v>47</v>
      </c>
      <c r="AU839" s="1" t="s">
        <v>143</v>
      </c>
      <c r="AV839" s="1" t="s">
        <v>144</v>
      </c>
      <c r="AW839" s="1" t="s">
        <v>3961</v>
      </c>
      <c r="AX839" s="1" t="s">
        <v>47</v>
      </c>
      <c r="AY839" s="1" t="s">
        <v>50</v>
      </c>
      <c r="AZ839" s="1" t="s">
        <v>4611</v>
      </c>
      <c r="BA839" s="1" t="s">
        <v>4612</v>
      </c>
      <c r="BB839" s="1" t="s">
        <v>4612</v>
      </c>
      <c r="BC839" s="1" t="s">
        <v>145</v>
      </c>
      <c r="BD839" s="1" t="s">
        <v>47</v>
      </c>
      <c r="BE839" s="1" t="s">
        <v>146</v>
      </c>
      <c r="BF839" s="1" t="s">
        <v>52</v>
      </c>
      <c r="BG839" s="1" t="s">
        <v>53</v>
      </c>
      <c r="BH839" s="1" t="s">
        <v>47</v>
      </c>
      <c r="BI839" s="1" t="s">
        <v>159</v>
      </c>
    </row>
    <row r="840" spans="2:61" x14ac:dyDescent="0.25">
      <c r="B840" s="16">
        <f t="shared" si="238"/>
        <v>836</v>
      </c>
      <c r="C840" s="16" t="str">
        <f t="shared" si="223"/>
        <v>CDG</v>
      </c>
      <c r="D840" s="16" t="str">
        <f t="shared" si="224"/>
        <v>2025-08-30</v>
      </c>
      <c r="E840" s="16" t="str">
        <f t="shared" si="225"/>
        <v>18042707711</v>
      </c>
      <c r="F840" s="16" t="str">
        <f t="shared" si="226"/>
        <v>PFR027987406</v>
      </c>
      <c r="G840" s="16" t="str">
        <f t="shared" si="227"/>
        <v>이현지</v>
      </c>
      <c r="H840" s="16" t="str">
        <f t="shared" si="228"/>
        <v>목록(Manifest)</v>
      </c>
      <c r="I840" s="16">
        <f t="shared" si="229"/>
        <v>87.43</v>
      </c>
      <c r="J840" s="16">
        <f t="shared" si="230"/>
        <v>1</v>
      </c>
      <c r="K840" s="43">
        <f t="shared" si="231"/>
        <v>1</v>
      </c>
      <c r="L840" s="43">
        <f t="shared" si="232"/>
        <v>0.5</v>
      </c>
      <c r="M840" s="43">
        <f t="shared" si="233"/>
        <v>1</v>
      </c>
      <c r="N840" s="43">
        <f t="shared" si="234"/>
        <v>1</v>
      </c>
      <c r="O840" s="23" t="str">
        <f t="shared" si="235"/>
        <v>PFR027987406</v>
      </c>
      <c r="P840" s="51">
        <f>VLOOKUP(C840,MAPPING!$B$24:$G$27,2,0)+(N840-0.5)/0.5*VLOOKUP(C840,MAPPING!$B$24:$G$27,4,0)</f>
        <v>0</v>
      </c>
      <c r="Q840" s="72">
        <f>VLOOKUP(C840,MAPPING!$B$24:$G$27,6,0)</f>
        <v>3350</v>
      </c>
      <c r="R840" s="105">
        <f>Q840*VLOOKUP(C840,MAPPING!$B$24:$H$27,7,0)</f>
        <v>3350</v>
      </c>
      <c r="S840" s="29">
        <f>VLOOKUP(H840,MAPPING!$B$3:$D$12,3,0)</f>
        <v>0</v>
      </c>
      <c r="T840" s="67">
        <f t="shared" si="237"/>
        <v>0</v>
      </c>
      <c r="U840" s="75">
        <v>0</v>
      </c>
      <c r="V840" s="29">
        <f>(J840*VLOOKUP(M840/J840,MAPPING!$B$15:$C$22,2,10))</f>
        <v>0</v>
      </c>
      <c r="W840" s="100">
        <v>0</v>
      </c>
      <c r="X840" s="68">
        <f>IFERROR(IF($M840&lt;6.000001,0,VLOOKUP($M840,할증료!$B:$C,2,1)),0)</f>
        <v>0</v>
      </c>
      <c r="Y840" s="67">
        <v>0</v>
      </c>
      <c r="Z840" s="29">
        <f t="shared" si="236"/>
        <v>3350</v>
      </c>
      <c r="AB840" s="1" t="s">
        <v>4283</v>
      </c>
      <c r="AC840" s="1" t="s">
        <v>142</v>
      </c>
      <c r="AD840" s="1" t="s">
        <v>4284</v>
      </c>
      <c r="AE840" s="1" t="s">
        <v>4613</v>
      </c>
      <c r="AF840" s="1" t="s">
        <v>4296</v>
      </c>
      <c r="AG840" s="1" t="s">
        <v>4614</v>
      </c>
      <c r="AH840" s="1">
        <v>31156</v>
      </c>
      <c r="AI840" s="1" t="s">
        <v>47</v>
      </c>
      <c r="AJ840" s="20">
        <v>1</v>
      </c>
      <c r="AK840" s="21">
        <v>1</v>
      </c>
      <c r="AL840" s="21">
        <v>0.5</v>
      </c>
      <c r="AM840" s="21">
        <v>1</v>
      </c>
      <c r="AN840" s="1" t="s">
        <v>48</v>
      </c>
      <c r="AO840" s="21">
        <v>87.43</v>
      </c>
      <c r="AP840" s="1" t="s">
        <v>47</v>
      </c>
      <c r="AQ840" s="1" t="s">
        <v>47</v>
      </c>
      <c r="AR840" s="1" t="s">
        <v>47</v>
      </c>
      <c r="AS840" s="1" t="s">
        <v>47</v>
      </c>
      <c r="AT840" s="1" t="s">
        <v>47</v>
      </c>
      <c r="AU840" s="1" t="s">
        <v>143</v>
      </c>
      <c r="AV840" s="1" t="s">
        <v>144</v>
      </c>
      <c r="AW840" s="1" t="s">
        <v>3961</v>
      </c>
      <c r="AX840" s="1" t="s">
        <v>47</v>
      </c>
      <c r="AY840" s="1" t="s">
        <v>50</v>
      </c>
      <c r="AZ840" s="1" t="s">
        <v>4615</v>
      </c>
      <c r="BA840" s="1" t="s">
        <v>4616</v>
      </c>
      <c r="BB840" s="1" t="s">
        <v>4616</v>
      </c>
      <c r="BC840" s="1" t="s">
        <v>145</v>
      </c>
      <c r="BD840" s="1" t="s">
        <v>47</v>
      </c>
      <c r="BE840" s="1" t="s">
        <v>146</v>
      </c>
      <c r="BF840" s="1" t="s">
        <v>52</v>
      </c>
      <c r="BG840" s="1" t="s">
        <v>53</v>
      </c>
      <c r="BH840" s="1" t="s">
        <v>47</v>
      </c>
      <c r="BI840" s="1" t="s">
        <v>159</v>
      </c>
    </row>
    <row r="841" spans="2:61" x14ac:dyDescent="0.25">
      <c r="B841" s="16">
        <f t="shared" si="238"/>
        <v>837</v>
      </c>
      <c r="C841" s="16" t="str">
        <f t="shared" si="223"/>
        <v>CDG</v>
      </c>
      <c r="D841" s="16" t="str">
        <f t="shared" si="224"/>
        <v>2025-08-30</v>
      </c>
      <c r="E841" s="16" t="str">
        <f t="shared" si="225"/>
        <v>18042707711</v>
      </c>
      <c r="F841" s="16" t="str">
        <f t="shared" si="226"/>
        <v>PFR027987405</v>
      </c>
      <c r="G841" s="16" t="str">
        <f t="shared" si="227"/>
        <v>최윤서</v>
      </c>
      <c r="H841" s="16" t="str">
        <f t="shared" si="228"/>
        <v>목록(Manifest)</v>
      </c>
      <c r="I841" s="16">
        <f t="shared" si="229"/>
        <v>87.43</v>
      </c>
      <c r="J841" s="16">
        <f t="shared" si="230"/>
        <v>1</v>
      </c>
      <c r="K841" s="43">
        <f t="shared" si="231"/>
        <v>1</v>
      </c>
      <c r="L841" s="43">
        <f t="shared" si="232"/>
        <v>0.5</v>
      </c>
      <c r="M841" s="43">
        <f t="shared" si="233"/>
        <v>1</v>
      </c>
      <c r="N841" s="43">
        <f t="shared" si="234"/>
        <v>1</v>
      </c>
      <c r="O841" s="23" t="str">
        <f t="shared" si="235"/>
        <v>PFR027987405</v>
      </c>
      <c r="P841" s="51">
        <f>VLOOKUP(C841,MAPPING!$B$24:$G$27,2,0)+(N841-0.5)/0.5*VLOOKUP(C841,MAPPING!$B$24:$G$27,4,0)</f>
        <v>0</v>
      </c>
      <c r="Q841" s="72">
        <f>VLOOKUP(C841,MAPPING!$B$24:$G$27,6,0)</f>
        <v>3350</v>
      </c>
      <c r="R841" s="105">
        <f>Q841*VLOOKUP(C841,MAPPING!$B$24:$H$27,7,0)</f>
        <v>3350</v>
      </c>
      <c r="S841" s="29">
        <f>VLOOKUP(H841,MAPPING!$B$3:$D$12,3,0)</f>
        <v>0</v>
      </c>
      <c r="T841" s="67">
        <f t="shared" si="237"/>
        <v>0</v>
      </c>
      <c r="U841" s="75">
        <v>0</v>
      </c>
      <c r="V841" s="29">
        <f>(J841*VLOOKUP(M841/J841,MAPPING!$B$15:$C$22,2,10))</f>
        <v>0</v>
      </c>
      <c r="W841" s="100">
        <v>0</v>
      </c>
      <c r="X841" s="68">
        <f>IFERROR(IF($M841&lt;6.000001,0,VLOOKUP($M841,할증료!$B:$C,2,1)),0)</f>
        <v>0</v>
      </c>
      <c r="Y841" s="67">
        <v>0</v>
      </c>
      <c r="Z841" s="29">
        <f t="shared" si="236"/>
        <v>3350</v>
      </c>
      <c r="AB841" s="1" t="s">
        <v>4283</v>
      </c>
      <c r="AC841" s="1" t="s">
        <v>142</v>
      </c>
      <c r="AD841" s="1" t="s">
        <v>4284</v>
      </c>
      <c r="AE841" s="1" t="s">
        <v>4617</v>
      </c>
      <c r="AF841" s="1" t="s">
        <v>4618</v>
      </c>
      <c r="AG841" s="1" t="s">
        <v>4619</v>
      </c>
      <c r="AH841" s="1">
        <v>17515</v>
      </c>
      <c r="AI841" s="1" t="s">
        <v>47</v>
      </c>
      <c r="AJ841" s="20">
        <v>1</v>
      </c>
      <c r="AK841" s="21">
        <v>1</v>
      </c>
      <c r="AL841" s="21">
        <v>0.5</v>
      </c>
      <c r="AM841" s="21">
        <v>1</v>
      </c>
      <c r="AN841" s="1" t="s">
        <v>48</v>
      </c>
      <c r="AO841" s="21">
        <v>87.43</v>
      </c>
      <c r="AP841" s="1" t="s">
        <v>47</v>
      </c>
      <c r="AQ841" s="1" t="s">
        <v>47</v>
      </c>
      <c r="AR841" s="1" t="s">
        <v>47</v>
      </c>
      <c r="AS841" s="1" t="s">
        <v>47</v>
      </c>
      <c r="AT841" s="1" t="s">
        <v>47</v>
      </c>
      <c r="AU841" s="1" t="s">
        <v>143</v>
      </c>
      <c r="AV841" s="1" t="s">
        <v>144</v>
      </c>
      <c r="AW841" s="1" t="s">
        <v>3961</v>
      </c>
      <c r="AX841" s="1" t="s">
        <v>47</v>
      </c>
      <c r="AY841" s="1" t="s">
        <v>50</v>
      </c>
      <c r="AZ841" s="1" t="s">
        <v>4620</v>
      </c>
      <c r="BA841" s="1" t="s">
        <v>4621</v>
      </c>
      <c r="BB841" s="1" t="s">
        <v>4621</v>
      </c>
      <c r="BC841" s="1" t="s">
        <v>145</v>
      </c>
      <c r="BD841" s="1" t="s">
        <v>47</v>
      </c>
      <c r="BE841" s="1" t="s">
        <v>146</v>
      </c>
      <c r="BF841" s="1" t="s">
        <v>52</v>
      </c>
      <c r="BG841" s="1" t="s">
        <v>53</v>
      </c>
      <c r="BH841" s="1" t="s">
        <v>47</v>
      </c>
      <c r="BI841" s="1" t="s">
        <v>159</v>
      </c>
    </row>
    <row r="842" spans="2:61" x14ac:dyDescent="0.25">
      <c r="B842" s="16">
        <f t="shared" si="238"/>
        <v>838</v>
      </c>
      <c r="C842" s="16" t="str">
        <f t="shared" si="223"/>
        <v>CDG</v>
      </c>
      <c r="D842" s="16" t="str">
        <f t="shared" si="224"/>
        <v>2025-08-30</v>
      </c>
      <c r="E842" s="16" t="str">
        <f t="shared" si="225"/>
        <v>18042707711</v>
      </c>
      <c r="F842" s="16" t="str">
        <f t="shared" si="226"/>
        <v>PFR027987404</v>
      </c>
      <c r="G842" s="16" t="str">
        <f t="shared" si="227"/>
        <v>황현정</v>
      </c>
      <c r="H842" s="16" t="str">
        <f t="shared" si="228"/>
        <v>목록(Manifest)</v>
      </c>
      <c r="I842" s="16">
        <f t="shared" si="229"/>
        <v>87.43</v>
      </c>
      <c r="J842" s="16">
        <f t="shared" si="230"/>
        <v>1</v>
      </c>
      <c r="K842" s="43">
        <f t="shared" si="231"/>
        <v>1</v>
      </c>
      <c r="L842" s="43">
        <f t="shared" si="232"/>
        <v>0.5</v>
      </c>
      <c r="M842" s="43">
        <f t="shared" si="233"/>
        <v>1</v>
      </c>
      <c r="N842" s="43">
        <f t="shared" si="234"/>
        <v>1</v>
      </c>
      <c r="O842" s="23" t="str">
        <f t="shared" si="235"/>
        <v>PFR027987404</v>
      </c>
      <c r="P842" s="51">
        <f>VLOOKUP(C842,MAPPING!$B$24:$G$27,2,0)+(N842-0.5)/0.5*VLOOKUP(C842,MAPPING!$B$24:$G$27,4,0)</f>
        <v>0</v>
      </c>
      <c r="Q842" s="72">
        <f>VLOOKUP(C842,MAPPING!$B$24:$G$27,6,0)</f>
        <v>3350</v>
      </c>
      <c r="R842" s="105">
        <f>Q842*VLOOKUP(C842,MAPPING!$B$24:$H$27,7,0)</f>
        <v>3350</v>
      </c>
      <c r="S842" s="29">
        <f>VLOOKUP(H842,MAPPING!$B$3:$D$12,3,0)</f>
        <v>0</v>
      </c>
      <c r="T842" s="67">
        <f t="shared" si="237"/>
        <v>0</v>
      </c>
      <c r="U842" s="75">
        <v>0</v>
      </c>
      <c r="V842" s="29">
        <f>(J842*VLOOKUP(M842/J842,MAPPING!$B$15:$C$22,2,10))</f>
        <v>0</v>
      </c>
      <c r="W842" s="100">
        <v>0</v>
      </c>
      <c r="X842" s="68">
        <f>IFERROR(IF($M842&lt;6.000001,0,VLOOKUP($M842,할증료!$B:$C,2,1)),0)</f>
        <v>0</v>
      </c>
      <c r="Y842" s="67">
        <v>0</v>
      </c>
      <c r="Z842" s="29">
        <f t="shared" si="236"/>
        <v>3350</v>
      </c>
      <c r="AB842" s="1" t="s">
        <v>4283</v>
      </c>
      <c r="AC842" s="1" t="s">
        <v>142</v>
      </c>
      <c r="AD842" s="1" t="s">
        <v>4284</v>
      </c>
      <c r="AE842" s="1" t="s">
        <v>4622</v>
      </c>
      <c r="AF842" s="1" t="s">
        <v>4623</v>
      </c>
      <c r="AG842" s="1" t="s">
        <v>4624</v>
      </c>
      <c r="AH842" s="1">
        <v>13908</v>
      </c>
      <c r="AI842" s="1" t="s">
        <v>47</v>
      </c>
      <c r="AJ842" s="20">
        <v>1</v>
      </c>
      <c r="AK842" s="21">
        <v>1</v>
      </c>
      <c r="AL842" s="21">
        <v>0.5</v>
      </c>
      <c r="AM842" s="21">
        <v>1</v>
      </c>
      <c r="AN842" s="1" t="s">
        <v>48</v>
      </c>
      <c r="AO842" s="21">
        <v>87.43</v>
      </c>
      <c r="AP842" s="1" t="s">
        <v>47</v>
      </c>
      <c r="AQ842" s="1" t="s">
        <v>47</v>
      </c>
      <c r="AR842" s="1" t="s">
        <v>47</v>
      </c>
      <c r="AS842" s="1" t="s">
        <v>47</v>
      </c>
      <c r="AT842" s="1" t="s">
        <v>47</v>
      </c>
      <c r="AU842" s="1" t="s">
        <v>143</v>
      </c>
      <c r="AV842" s="1" t="s">
        <v>144</v>
      </c>
      <c r="AW842" s="1" t="s">
        <v>3961</v>
      </c>
      <c r="AX842" s="1" t="s">
        <v>47</v>
      </c>
      <c r="AY842" s="1" t="s">
        <v>50</v>
      </c>
      <c r="AZ842" s="1" t="s">
        <v>4625</v>
      </c>
      <c r="BA842" s="1" t="s">
        <v>4626</v>
      </c>
      <c r="BB842" s="1" t="s">
        <v>4626</v>
      </c>
      <c r="BC842" s="1" t="s">
        <v>145</v>
      </c>
      <c r="BD842" s="1" t="s">
        <v>47</v>
      </c>
      <c r="BE842" s="1" t="s">
        <v>146</v>
      </c>
      <c r="BF842" s="1" t="s">
        <v>52</v>
      </c>
      <c r="BG842" s="1" t="s">
        <v>53</v>
      </c>
      <c r="BH842" s="1" t="s">
        <v>47</v>
      </c>
      <c r="BI842" s="1" t="s">
        <v>159</v>
      </c>
    </row>
    <row r="843" spans="2:61" x14ac:dyDescent="0.25">
      <c r="B843" s="16">
        <f t="shared" si="238"/>
        <v>839</v>
      </c>
      <c r="C843" s="16" t="str">
        <f t="shared" si="223"/>
        <v>CDG</v>
      </c>
      <c r="D843" s="16" t="str">
        <f t="shared" si="224"/>
        <v>2025-08-30</v>
      </c>
      <c r="E843" s="16" t="str">
        <f t="shared" si="225"/>
        <v>18042707711</v>
      </c>
      <c r="F843" s="16" t="str">
        <f t="shared" si="226"/>
        <v>PFR027987403</v>
      </c>
      <c r="G843" s="16" t="str">
        <f t="shared" si="227"/>
        <v>송지연</v>
      </c>
      <c r="H843" s="16" t="str">
        <f t="shared" si="228"/>
        <v>목록(Manifest)</v>
      </c>
      <c r="I843" s="16">
        <f t="shared" si="229"/>
        <v>87.43</v>
      </c>
      <c r="J843" s="16">
        <f t="shared" si="230"/>
        <v>1</v>
      </c>
      <c r="K843" s="43">
        <f t="shared" si="231"/>
        <v>1</v>
      </c>
      <c r="L843" s="43">
        <f t="shared" si="232"/>
        <v>0.5</v>
      </c>
      <c r="M843" s="43">
        <f t="shared" si="233"/>
        <v>1</v>
      </c>
      <c r="N843" s="43">
        <f t="shared" si="234"/>
        <v>1</v>
      </c>
      <c r="O843" s="23" t="str">
        <f t="shared" si="235"/>
        <v>PFR027987403</v>
      </c>
      <c r="P843" s="51">
        <f>VLOOKUP(C843,MAPPING!$B$24:$G$27,2,0)+(N843-0.5)/0.5*VLOOKUP(C843,MAPPING!$B$24:$G$27,4,0)</f>
        <v>0</v>
      </c>
      <c r="Q843" s="72">
        <f>VLOOKUP(C843,MAPPING!$B$24:$G$27,6,0)</f>
        <v>3350</v>
      </c>
      <c r="R843" s="105">
        <f>Q843*VLOOKUP(C843,MAPPING!$B$24:$H$27,7,0)</f>
        <v>3350</v>
      </c>
      <c r="S843" s="29">
        <f>VLOOKUP(H843,MAPPING!$B$3:$D$12,3,0)</f>
        <v>0</v>
      </c>
      <c r="T843" s="67">
        <f t="shared" si="237"/>
        <v>0</v>
      </c>
      <c r="U843" s="75">
        <v>0</v>
      </c>
      <c r="V843" s="29">
        <f>(J843*VLOOKUP(M843/J843,MAPPING!$B$15:$C$22,2,10))</f>
        <v>0</v>
      </c>
      <c r="W843" s="100">
        <v>0</v>
      </c>
      <c r="X843" s="68">
        <f>IFERROR(IF($M843&lt;6.000001,0,VLOOKUP($M843,할증료!$B:$C,2,1)),0)</f>
        <v>0</v>
      </c>
      <c r="Y843" s="67">
        <v>0</v>
      </c>
      <c r="Z843" s="29">
        <f t="shared" si="236"/>
        <v>3350</v>
      </c>
      <c r="AB843" s="1" t="s">
        <v>4283</v>
      </c>
      <c r="AC843" s="1" t="s">
        <v>142</v>
      </c>
      <c r="AD843" s="1" t="s">
        <v>4284</v>
      </c>
      <c r="AE843" s="1" t="s">
        <v>4627</v>
      </c>
      <c r="AF843" s="1" t="s">
        <v>4628</v>
      </c>
      <c r="AG843" s="1" t="s">
        <v>4629</v>
      </c>
      <c r="AH843" s="1">
        <v>4580</v>
      </c>
      <c r="AI843" s="1" t="s">
        <v>47</v>
      </c>
      <c r="AJ843" s="20">
        <v>1</v>
      </c>
      <c r="AK843" s="21">
        <v>1</v>
      </c>
      <c r="AL843" s="21">
        <v>0.5</v>
      </c>
      <c r="AM843" s="21">
        <v>1</v>
      </c>
      <c r="AN843" s="1" t="s">
        <v>48</v>
      </c>
      <c r="AO843" s="21">
        <v>87.43</v>
      </c>
      <c r="AP843" s="1" t="s">
        <v>47</v>
      </c>
      <c r="AQ843" s="1" t="s">
        <v>47</v>
      </c>
      <c r="AR843" s="1" t="s">
        <v>47</v>
      </c>
      <c r="AS843" s="1" t="s">
        <v>47</v>
      </c>
      <c r="AT843" s="1" t="s">
        <v>47</v>
      </c>
      <c r="AU843" s="1" t="s">
        <v>143</v>
      </c>
      <c r="AV843" s="1" t="s">
        <v>144</v>
      </c>
      <c r="AW843" s="1" t="s">
        <v>3961</v>
      </c>
      <c r="AX843" s="1" t="s">
        <v>47</v>
      </c>
      <c r="AY843" s="1" t="s">
        <v>50</v>
      </c>
      <c r="AZ843" s="1" t="s">
        <v>4630</v>
      </c>
      <c r="BA843" s="1" t="s">
        <v>4631</v>
      </c>
      <c r="BB843" s="1" t="s">
        <v>4631</v>
      </c>
      <c r="BC843" s="1" t="s">
        <v>145</v>
      </c>
      <c r="BD843" s="1" t="s">
        <v>47</v>
      </c>
      <c r="BE843" s="1" t="s">
        <v>146</v>
      </c>
      <c r="BF843" s="1" t="s">
        <v>52</v>
      </c>
      <c r="BG843" s="1" t="s">
        <v>53</v>
      </c>
      <c r="BH843" s="1" t="s">
        <v>47</v>
      </c>
      <c r="BI843" s="1" t="s">
        <v>159</v>
      </c>
    </row>
    <row r="844" spans="2:61" x14ac:dyDescent="0.25">
      <c r="B844" s="16">
        <f t="shared" si="238"/>
        <v>840</v>
      </c>
      <c r="C844" s="16" t="str">
        <f t="shared" si="223"/>
        <v>CDG</v>
      </c>
      <c r="D844" s="16" t="str">
        <f t="shared" si="224"/>
        <v>2025-08-30</v>
      </c>
      <c r="E844" s="16" t="str">
        <f t="shared" si="225"/>
        <v>18042707711</v>
      </c>
      <c r="F844" s="16" t="str">
        <f t="shared" si="226"/>
        <v>PFR027987402</v>
      </c>
      <c r="G844" s="16" t="str">
        <f t="shared" si="227"/>
        <v>김아경</v>
      </c>
      <c r="H844" s="16" t="str">
        <f t="shared" si="228"/>
        <v>목록(Manifest)</v>
      </c>
      <c r="I844" s="16">
        <f t="shared" si="229"/>
        <v>87.43</v>
      </c>
      <c r="J844" s="16">
        <f t="shared" si="230"/>
        <v>1</v>
      </c>
      <c r="K844" s="43">
        <f t="shared" si="231"/>
        <v>1</v>
      </c>
      <c r="L844" s="43">
        <f t="shared" si="232"/>
        <v>0.5</v>
      </c>
      <c r="M844" s="43">
        <f t="shared" si="233"/>
        <v>1</v>
      </c>
      <c r="N844" s="43">
        <f t="shared" si="234"/>
        <v>1</v>
      </c>
      <c r="O844" s="23" t="str">
        <f t="shared" si="235"/>
        <v>PFR027987402</v>
      </c>
      <c r="P844" s="51">
        <f>VLOOKUP(C844,MAPPING!$B$24:$G$27,2,0)+(N844-0.5)/0.5*VLOOKUP(C844,MAPPING!$B$24:$G$27,4,0)</f>
        <v>0</v>
      </c>
      <c r="Q844" s="72">
        <f>VLOOKUP(C844,MAPPING!$B$24:$G$27,6,0)</f>
        <v>3350</v>
      </c>
      <c r="R844" s="105">
        <f>Q844*VLOOKUP(C844,MAPPING!$B$24:$H$27,7,0)</f>
        <v>3350</v>
      </c>
      <c r="S844" s="29">
        <f>VLOOKUP(H844,MAPPING!$B$3:$D$12,3,0)</f>
        <v>0</v>
      </c>
      <c r="T844" s="67">
        <f t="shared" si="237"/>
        <v>0</v>
      </c>
      <c r="U844" s="75">
        <v>0</v>
      </c>
      <c r="V844" s="29">
        <f>(J844*VLOOKUP(M844/J844,MAPPING!$B$15:$C$22,2,10))</f>
        <v>0</v>
      </c>
      <c r="W844" s="100">
        <v>0</v>
      </c>
      <c r="X844" s="68">
        <f>IFERROR(IF($M844&lt;6.000001,0,VLOOKUP($M844,할증료!$B:$C,2,1)),0)</f>
        <v>0</v>
      </c>
      <c r="Y844" s="67">
        <v>0</v>
      </c>
      <c r="Z844" s="29">
        <f t="shared" si="236"/>
        <v>3350</v>
      </c>
      <c r="AB844" s="1" t="s">
        <v>4283</v>
      </c>
      <c r="AC844" s="1" t="s">
        <v>142</v>
      </c>
      <c r="AD844" s="1" t="s">
        <v>4284</v>
      </c>
      <c r="AE844" s="1" t="s">
        <v>4632</v>
      </c>
      <c r="AF844" s="1" t="s">
        <v>4633</v>
      </c>
      <c r="AG844" s="1" t="s">
        <v>4634</v>
      </c>
      <c r="AH844" s="1">
        <v>21982</v>
      </c>
      <c r="AI844" s="1" t="s">
        <v>47</v>
      </c>
      <c r="AJ844" s="20">
        <v>1</v>
      </c>
      <c r="AK844" s="21">
        <v>1</v>
      </c>
      <c r="AL844" s="21">
        <v>0.5</v>
      </c>
      <c r="AM844" s="21">
        <v>1</v>
      </c>
      <c r="AN844" s="1" t="s">
        <v>48</v>
      </c>
      <c r="AO844" s="21">
        <v>87.43</v>
      </c>
      <c r="AP844" s="1" t="s">
        <v>47</v>
      </c>
      <c r="AQ844" s="1" t="s">
        <v>47</v>
      </c>
      <c r="AR844" s="1" t="s">
        <v>47</v>
      </c>
      <c r="AS844" s="1" t="s">
        <v>47</v>
      </c>
      <c r="AT844" s="1" t="s">
        <v>47</v>
      </c>
      <c r="AU844" s="1" t="s">
        <v>143</v>
      </c>
      <c r="AV844" s="1" t="s">
        <v>144</v>
      </c>
      <c r="AW844" s="1" t="s">
        <v>3961</v>
      </c>
      <c r="AX844" s="1" t="s">
        <v>47</v>
      </c>
      <c r="AY844" s="1" t="s">
        <v>50</v>
      </c>
      <c r="AZ844" s="1" t="s">
        <v>4635</v>
      </c>
      <c r="BA844" s="1" t="s">
        <v>4636</v>
      </c>
      <c r="BB844" s="1" t="s">
        <v>4636</v>
      </c>
      <c r="BC844" s="1" t="s">
        <v>145</v>
      </c>
      <c r="BD844" s="1" t="s">
        <v>47</v>
      </c>
      <c r="BE844" s="1" t="s">
        <v>146</v>
      </c>
      <c r="BF844" s="1" t="s">
        <v>52</v>
      </c>
      <c r="BG844" s="1" t="s">
        <v>53</v>
      </c>
      <c r="BH844" s="1" t="s">
        <v>47</v>
      </c>
      <c r="BI844" s="1" t="s">
        <v>159</v>
      </c>
    </row>
    <row r="845" spans="2:61" x14ac:dyDescent="0.25">
      <c r="B845" s="16">
        <f t="shared" si="238"/>
        <v>841</v>
      </c>
      <c r="C845" s="16" t="str">
        <f t="shared" si="223"/>
        <v>CDG</v>
      </c>
      <c r="D845" s="16" t="str">
        <f t="shared" si="224"/>
        <v>2025-08-30</v>
      </c>
      <c r="E845" s="16" t="str">
        <f t="shared" si="225"/>
        <v>18042707711</v>
      </c>
      <c r="F845" s="16" t="str">
        <f t="shared" si="226"/>
        <v>PFR027987401</v>
      </c>
      <c r="G845" s="16" t="str">
        <f t="shared" si="227"/>
        <v>최시온</v>
      </c>
      <c r="H845" s="16" t="str">
        <f t="shared" si="228"/>
        <v>목록(Manifest)</v>
      </c>
      <c r="I845" s="16">
        <f t="shared" si="229"/>
        <v>87.43</v>
      </c>
      <c r="J845" s="16">
        <f t="shared" si="230"/>
        <v>1</v>
      </c>
      <c r="K845" s="43">
        <f t="shared" si="231"/>
        <v>1</v>
      </c>
      <c r="L845" s="43">
        <f t="shared" si="232"/>
        <v>0.5</v>
      </c>
      <c r="M845" s="43">
        <f t="shared" si="233"/>
        <v>1</v>
      </c>
      <c r="N845" s="43">
        <f t="shared" si="234"/>
        <v>1</v>
      </c>
      <c r="O845" s="23" t="str">
        <f t="shared" si="235"/>
        <v>PFR027987401</v>
      </c>
      <c r="P845" s="51">
        <f>VLOOKUP(C845,MAPPING!$B$24:$G$27,2,0)+(N845-0.5)/0.5*VLOOKUP(C845,MAPPING!$B$24:$G$27,4,0)</f>
        <v>0</v>
      </c>
      <c r="Q845" s="72">
        <f>VLOOKUP(C845,MAPPING!$B$24:$G$27,6,0)</f>
        <v>3350</v>
      </c>
      <c r="R845" s="105">
        <f>Q845*VLOOKUP(C845,MAPPING!$B$24:$H$27,7,0)</f>
        <v>3350</v>
      </c>
      <c r="S845" s="29">
        <f>VLOOKUP(H845,MAPPING!$B$3:$D$12,3,0)</f>
        <v>0</v>
      </c>
      <c r="T845" s="67">
        <f t="shared" si="237"/>
        <v>0</v>
      </c>
      <c r="U845" s="75">
        <v>0</v>
      </c>
      <c r="V845" s="29">
        <f>(J845*VLOOKUP(M845/J845,MAPPING!$B$15:$C$22,2,10))</f>
        <v>0</v>
      </c>
      <c r="W845" s="100">
        <v>0</v>
      </c>
      <c r="X845" s="68">
        <f>IFERROR(IF($M845&lt;6.000001,0,VLOOKUP($M845,할증료!$B:$C,2,1)),0)</f>
        <v>0</v>
      </c>
      <c r="Y845" s="67">
        <v>0</v>
      </c>
      <c r="Z845" s="29">
        <f t="shared" si="236"/>
        <v>3350</v>
      </c>
      <c r="AB845" s="1" t="s">
        <v>4283</v>
      </c>
      <c r="AC845" s="1" t="s">
        <v>142</v>
      </c>
      <c r="AD845" s="1" t="s">
        <v>4284</v>
      </c>
      <c r="AE845" s="1" t="s">
        <v>4637</v>
      </c>
      <c r="AF845" s="1" t="s">
        <v>4638</v>
      </c>
      <c r="AG845" s="1" t="s">
        <v>4639</v>
      </c>
      <c r="AH845" s="1">
        <v>24440</v>
      </c>
      <c r="AI845" s="1" t="s">
        <v>47</v>
      </c>
      <c r="AJ845" s="20">
        <v>1</v>
      </c>
      <c r="AK845" s="21">
        <v>1</v>
      </c>
      <c r="AL845" s="21">
        <v>0.5</v>
      </c>
      <c r="AM845" s="21">
        <v>1</v>
      </c>
      <c r="AN845" s="1" t="s">
        <v>48</v>
      </c>
      <c r="AO845" s="21">
        <v>87.43</v>
      </c>
      <c r="AP845" s="1" t="s">
        <v>47</v>
      </c>
      <c r="AQ845" s="1" t="s">
        <v>47</v>
      </c>
      <c r="AR845" s="1" t="s">
        <v>47</v>
      </c>
      <c r="AS845" s="1" t="s">
        <v>47</v>
      </c>
      <c r="AT845" s="1" t="s">
        <v>47</v>
      </c>
      <c r="AU845" s="1" t="s">
        <v>143</v>
      </c>
      <c r="AV845" s="1" t="s">
        <v>144</v>
      </c>
      <c r="AW845" s="1" t="s">
        <v>3961</v>
      </c>
      <c r="AX845" s="1" t="s">
        <v>47</v>
      </c>
      <c r="AY845" s="1" t="s">
        <v>50</v>
      </c>
      <c r="AZ845" s="1" t="s">
        <v>4640</v>
      </c>
      <c r="BA845" s="1" t="s">
        <v>4641</v>
      </c>
      <c r="BB845" s="1" t="s">
        <v>4641</v>
      </c>
      <c r="BC845" s="1" t="s">
        <v>145</v>
      </c>
      <c r="BD845" s="1" t="s">
        <v>47</v>
      </c>
      <c r="BE845" s="1" t="s">
        <v>146</v>
      </c>
      <c r="BF845" s="1" t="s">
        <v>52</v>
      </c>
      <c r="BG845" s="1" t="s">
        <v>53</v>
      </c>
      <c r="BH845" s="1" t="s">
        <v>47</v>
      </c>
      <c r="BI845" s="1" t="s">
        <v>159</v>
      </c>
    </row>
    <row r="846" spans="2:61" x14ac:dyDescent="0.25">
      <c r="B846" s="16">
        <f t="shared" si="238"/>
        <v>842</v>
      </c>
      <c r="C846" s="16" t="str">
        <f t="shared" si="223"/>
        <v>CDG</v>
      </c>
      <c r="D846" s="16" t="str">
        <f t="shared" si="224"/>
        <v>2025-08-30</v>
      </c>
      <c r="E846" s="16" t="str">
        <f t="shared" si="225"/>
        <v>18042707711</v>
      </c>
      <c r="F846" s="16" t="str">
        <f t="shared" si="226"/>
        <v>PFR027987400</v>
      </c>
      <c r="G846" s="16" t="str">
        <f t="shared" si="227"/>
        <v>조유리</v>
      </c>
      <c r="H846" s="16" t="str">
        <f t="shared" si="228"/>
        <v>목록(Manifest)</v>
      </c>
      <c r="I846" s="16">
        <f t="shared" si="229"/>
        <v>87.43</v>
      </c>
      <c r="J846" s="16">
        <f t="shared" si="230"/>
        <v>1</v>
      </c>
      <c r="K846" s="43">
        <f t="shared" si="231"/>
        <v>1</v>
      </c>
      <c r="L846" s="43">
        <f t="shared" si="232"/>
        <v>0.5</v>
      </c>
      <c r="M846" s="43">
        <f t="shared" si="233"/>
        <v>1</v>
      </c>
      <c r="N846" s="43">
        <f t="shared" si="234"/>
        <v>1</v>
      </c>
      <c r="O846" s="23" t="str">
        <f t="shared" si="235"/>
        <v>PFR027987400</v>
      </c>
      <c r="P846" s="51">
        <f>VLOOKUP(C846,MAPPING!$B$24:$G$27,2,0)+(N846-0.5)/0.5*VLOOKUP(C846,MAPPING!$B$24:$G$27,4,0)</f>
        <v>0</v>
      </c>
      <c r="Q846" s="72">
        <f>VLOOKUP(C846,MAPPING!$B$24:$G$27,6,0)</f>
        <v>3350</v>
      </c>
      <c r="R846" s="105">
        <f>Q846*VLOOKUP(C846,MAPPING!$B$24:$H$27,7,0)</f>
        <v>3350</v>
      </c>
      <c r="S846" s="29">
        <f>VLOOKUP(H846,MAPPING!$B$3:$D$12,3,0)</f>
        <v>0</v>
      </c>
      <c r="T846" s="67">
        <f t="shared" si="237"/>
        <v>0</v>
      </c>
      <c r="U846" s="75">
        <v>0</v>
      </c>
      <c r="V846" s="29">
        <f>(J846*VLOOKUP(M846/J846,MAPPING!$B$15:$C$22,2,10))</f>
        <v>0</v>
      </c>
      <c r="W846" s="100">
        <v>0</v>
      </c>
      <c r="X846" s="68">
        <f>IFERROR(IF($M846&lt;6.000001,0,VLOOKUP($M846,할증료!$B:$C,2,1)),0)</f>
        <v>0</v>
      </c>
      <c r="Y846" s="67">
        <v>0</v>
      </c>
      <c r="Z846" s="29">
        <f t="shared" si="236"/>
        <v>3350</v>
      </c>
      <c r="AB846" s="1" t="s">
        <v>4283</v>
      </c>
      <c r="AC846" s="1" t="s">
        <v>142</v>
      </c>
      <c r="AD846" s="1" t="s">
        <v>4284</v>
      </c>
      <c r="AE846" s="1" t="s">
        <v>4642</v>
      </c>
      <c r="AF846" s="1" t="s">
        <v>4643</v>
      </c>
      <c r="AG846" s="1" t="s">
        <v>4644</v>
      </c>
      <c r="AH846" s="1">
        <v>50975</v>
      </c>
      <c r="AI846" s="1" t="s">
        <v>47</v>
      </c>
      <c r="AJ846" s="20">
        <v>1</v>
      </c>
      <c r="AK846" s="21">
        <v>1</v>
      </c>
      <c r="AL846" s="21">
        <v>0.5</v>
      </c>
      <c r="AM846" s="21">
        <v>1</v>
      </c>
      <c r="AN846" s="1" t="s">
        <v>48</v>
      </c>
      <c r="AO846" s="21">
        <v>87.43</v>
      </c>
      <c r="AP846" s="1" t="s">
        <v>47</v>
      </c>
      <c r="AQ846" s="1" t="s">
        <v>47</v>
      </c>
      <c r="AR846" s="1" t="s">
        <v>47</v>
      </c>
      <c r="AS846" s="1" t="s">
        <v>47</v>
      </c>
      <c r="AT846" s="1" t="s">
        <v>47</v>
      </c>
      <c r="AU846" s="1" t="s">
        <v>143</v>
      </c>
      <c r="AV846" s="1" t="s">
        <v>144</v>
      </c>
      <c r="AW846" s="1" t="s">
        <v>3961</v>
      </c>
      <c r="AX846" s="1" t="s">
        <v>47</v>
      </c>
      <c r="AY846" s="1" t="s">
        <v>50</v>
      </c>
      <c r="AZ846" s="1" t="s">
        <v>4645</v>
      </c>
      <c r="BA846" s="1" t="s">
        <v>4646</v>
      </c>
      <c r="BB846" s="1" t="s">
        <v>4646</v>
      </c>
      <c r="BC846" s="1" t="s">
        <v>145</v>
      </c>
      <c r="BD846" s="1" t="s">
        <v>47</v>
      </c>
      <c r="BE846" s="1" t="s">
        <v>146</v>
      </c>
      <c r="BF846" s="1" t="s">
        <v>52</v>
      </c>
      <c r="BG846" s="1" t="s">
        <v>53</v>
      </c>
      <c r="BH846" s="1" t="s">
        <v>47</v>
      </c>
      <c r="BI846" s="1" t="s">
        <v>159</v>
      </c>
    </row>
    <row r="847" spans="2:61" x14ac:dyDescent="0.25">
      <c r="B847" s="16">
        <f t="shared" si="238"/>
        <v>843</v>
      </c>
      <c r="C847" s="16" t="str">
        <f t="shared" si="223"/>
        <v>CDG</v>
      </c>
      <c r="D847" s="16" t="str">
        <f t="shared" si="224"/>
        <v>2025-08-30</v>
      </c>
      <c r="E847" s="16" t="str">
        <f t="shared" si="225"/>
        <v>18042707711</v>
      </c>
      <c r="F847" s="16" t="str">
        <f t="shared" si="226"/>
        <v>PFR027987399</v>
      </c>
      <c r="G847" s="16" t="str">
        <f t="shared" si="227"/>
        <v>강민지</v>
      </c>
      <c r="H847" s="16" t="str">
        <f t="shared" si="228"/>
        <v>목록(Manifest)</v>
      </c>
      <c r="I847" s="16">
        <f t="shared" si="229"/>
        <v>87.43</v>
      </c>
      <c r="J847" s="16">
        <f t="shared" si="230"/>
        <v>1</v>
      </c>
      <c r="K847" s="43">
        <f t="shared" si="231"/>
        <v>1</v>
      </c>
      <c r="L847" s="43">
        <f t="shared" si="232"/>
        <v>0.5</v>
      </c>
      <c r="M847" s="43">
        <f t="shared" si="233"/>
        <v>1</v>
      </c>
      <c r="N847" s="43">
        <f t="shared" si="234"/>
        <v>1</v>
      </c>
      <c r="O847" s="23" t="str">
        <f t="shared" si="235"/>
        <v>PFR027987399</v>
      </c>
      <c r="P847" s="51">
        <f>VLOOKUP(C847,MAPPING!$B$24:$G$27,2,0)+(N847-0.5)/0.5*VLOOKUP(C847,MAPPING!$B$24:$G$27,4,0)</f>
        <v>0</v>
      </c>
      <c r="Q847" s="72">
        <f>VLOOKUP(C847,MAPPING!$B$24:$G$27,6,0)</f>
        <v>3350</v>
      </c>
      <c r="R847" s="105">
        <f>Q847*VLOOKUP(C847,MAPPING!$B$24:$H$27,7,0)</f>
        <v>3350</v>
      </c>
      <c r="S847" s="29">
        <f>VLOOKUP(H847,MAPPING!$B$3:$D$12,3,0)</f>
        <v>0</v>
      </c>
      <c r="T847" s="67">
        <f t="shared" si="237"/>
        <v>0</v>
      </c>
      <c r="U847" s="75">
        <v>0</v>
      </c>
      <c r="V847" s="29">
        <f>(J847*VLOOKUP(M847/J847,MAPPING!$B$15:$C$22,2,10))</f>
        <v>0</v>
      </c>
      <c r="W847" s="100">
        <v>0</v>
      </c>
      <c r="X847" s="68">
        <f>IFERROR(IF($M847&lt;6.000001,0,VLOOKUP($M847,할증료!$B:$C,2,1)),0)</f>
        <v>0</v>
      </c>
      <c r="Y847" s="67">
        <v>0</v>
      </c>
      <c r="Z847" s="29">
        <f t="shared" si="236"/>
        <v>3350</v>
      </c>
      <c r="AB847" s="1" t="s">
        <v>4283</v>
      </c>
      <c r="AC847" s="1" t="s">
        <v>142</v>
      </c>
      <c r="AD847" s="1" t="s">
        <v>4284</v>
      </c>
      <c r="AE847" s="1" t="s">
        <v>4647</v>
      </c>
      <c r="AF847" s="1" t="s">
        <v>4648</v>
      </c>
      <c r="AG847" s="1" t="s">
        <v>4649</v>
      </c>
      <c r="AH847" s="1">
        <v>5410</v>
      </c>
      <c r="AI847" s="1" t="s">
        <v>47</v>
      </c>
      <c r="AJ847" s="20">
        <v>1</v>
      </c>
      <c r="AK847" s="21">
        <v>1</v>
      </c>
      <c r="AL847" s="21">
        <v>0.5</v>
      </c>
      <c r="AM847" s="21">
        <v>1</v>
      </c>
      <c r="AN847" s="1" t="s">
        <v>48</v>
      </c>
      <c r="AO847" s="21">
        <v>87.43</v>
      </c>
      <c r="AP847" s="1" t="s">
        <v>47</v>
      </c>
      <c r="AQ847" s="1" t="s">
        <v>47</v>
      </c>
      <c r="AR847" s="1" t="s">
        <v>47</v>
      </c>
      <c r="AS847" s="1" t="s">
        <v>47</v>
      </c>
      <c r="AT847" s="1" t="s">
        <v>47</v>
      </c>
      <c r="AU847" s="1" t="s">
        <v>143</v>
      </c>
      <c r="AV847" s="1" t="s">
        <v>144</v>
      </c>
      <c r="AW847" s="1" t="s">
        <v>3961</v>
      </c>
      <c r="AX847" s="1" t="s">
        <v>47</v>
      </c>
      <c r="AY847" s="1" t="s">
        <v>50</v>
      </c>
      <c r="AZ847" s="1" t="s">
        <v>4650</v>
      </c>
      <c r="BA847" s="1" t="s">
        <v>4651</v>
      </c>
      <c r="BB847" s="1" t="s">
        <v>4651</v>
      </c>
      <c r="BC847" s="1" t="s">
        <v>145</v>
      </c>
      <c r="BD847" s="1" t="s">
        <v>47</v>
      </c>
      <c r="BE847" s="1" t="s">
        <v>146</v>
      </c>
      <c r="BF847" s="1" t="s">
        <v>52</v>
      </c>
      <c r="BG847" s="1" t="s">
        <v>53</v>
      </c>
      <c r="BH847" s="1" t="s">
        <v>47</v>
      </c>
      <c r="BI847" s="1" t="s">
        <v>159</v>
      </c>
    </row>
    <row r="848" spans="2:61" x14ac:dyDescent="0.25">
      <c r="B848" s="16">
        <f t="shared" si="238"/>
        <v>844</v>
      </c>
      <c r="C848" s="16" t="str">
        <f t="shared" si="223"/>
        <v>CDG</v>
      </c>
      <c r="D848" s="16" t="str">
        <f t="shared" si="224"/>
        <v>2025-08-30</v>
      </c>
      <c r="E848" s="16" t="str">
        <f t="shared" si="225"/>
        <v>18042707711</v>
      </c>
      <c r="F848" s="16" t="str">
        <f t="shared" si="226"/>
        <v>PFR027987398</v>
      </c>
      <c r="G848" s="16" t="str">
        <f t="shared" si="227"/>
        <v>설은진</v>
      </c>
      <c r="H848" s="16" t="str">
        <f t="shared" si="228"/>
        <v>목록(Manifest)</v>
      </c>
      <c r="I848" s="16">
        <f t="shared" si="229"/>
        <v>87.43</v>
      </c>
      <c r="J848" s="16">
        <f t="shared" si="230"/>
        <v>1</v>
      </c>
      <c r="K848" s="43">
        <f t="shared" si="231"/>
        <v>1</v>
      </c>
      <c r="L848" s="43">
        <f t="shared" si="232"/>
        <v>0.5</v>
      </c>
      <c r="M848" s="43">
        <f t="shared" si="233"/>
        <v>1</v>
      </c>
      <c r="N848" s="43">
        <f t="shared" si="234"/>
        <v>1</v>
      </c>
      <c r="O848" s="23" t="str">
        <f t="shared" si="235"/>
        <v>PFR027987398</v>
      </c>
      <c r="P848" s="51">
        <f>VLOOKUP(C848,MAPPING!$B$24:$G$27,2,0)+(N848-0.5)/0.5*VLOOKUP(C848,MAPPING!$B$24:$G$27,4,0)</f>
        <v>0</v>
      </c>
      <c r="Q848" s="72">
        <f>VLOOKUP(C848,MAPPING!$B$24:$G$27,6,0)</f>
        <v>3350</v>
      </c>
      <c r="R848" s="105">
        <f>Q848*VLOOKUP(C848,MAPPING!$B$24:$H$27,7,0)</f>
        <v>3350</v>
      </c>
      <c r="S848" s="29">
        <f>VLOOKUP(H848,MAPPING!$B$3:$D$12,3,0)</f>
        <v>0</v>
      </c>
      <c r="T848" s="67">
        <f t="shared" si="237"/>
        <v>0</v>
      </c>
      <c r="U848" s="75">
        <v>0</v>
      </c>
      <c r="V848" s="29">
        <f>(J848*VLOOKUP(M848/J848,MAPPING!$B$15:$C$22,2,10))</f>
        <v>0</v>
      </c>
      <c r="W848" s="100">
        <v>0</v>
      </c>
      <c r="X848" s="68">
        <f>IFERROR(IF($M848&lt;6.000001,0,VLOOKUP($M848,할증료!$B:$C,2,1)),0)</f>
        <v>0</v>
      </c>
      <c r="Y848" s="67">
        <v>0</v>
      </c>
      <c r="Z848" s="29">
        <f t="shared" si="236"/>
        <v>3350</v>
      </c>
      <c r="AB848" s="1" t="s">
        <v>4283</v>
      </c>
      <c r="AC848" s="1" t="s">
        <v>142</v>
      </c>
      <c r="AD848" s="1" t="s">
        <v>4284</v>
      </c>
      <c r="AE848" s="1" t="s">
        <v>4652</v>
      </c>
      <c r="AF848" s="1" t="s">
        <v>4653</v>
      </c>
      <c r="AG848" s="1" t="s">
        <v>4654</v>
      </c>
      <c r="AH848" s="1">
        <v>31204</v>
      </c>
      <c r="AI848" s="1" t="s">
        <v>47</v>
      </c>
      <c r="AJ848" s="20">
        <v>1</v>
      </c>
      <c r="AK848" s="21">
        <v>1</v>
      </c>
      <c r="AL848" s="21">
        <v>0.5</v>
      </c>
      <c r="AM848" s="21">
        <v>1</v>
      </c>
      <c r="AN848" s="1" t="s">
        <v>48</v>
      </c>
      <c r="AO848" s="21">
        <v>87.43</v>
      </c>
      <c r="AP848" s="1" t="s">
        <v>47</v>
      </c>
      <c r="AQ848" s="1" t="s">
        <v>47</v>
      </c>
      <c r="AR848" s="1" t="s">
        <v>47</v>
      </c>
      <c r="AS848" s="1" t="s">
        <v>47</v>
      </c>
      <c r="AT848" s="1" t="s">
        <v>47</v>
      </c>
      <c r="AU848" s="1" t="s">
        <v>143</v>
      </c>
      <c r="AV848" s="1" t="s">
        <v>144</v>
      </c>
      <c r="AW848" s="1" t="s">
        <v>3961</v>
      </c>
      <c r="AX848" s="1" t="s">
        <v>47</v>
      </c>
      <c r="AY848" s="1" t="s">
        <v>50</v>
      </c>
      <c r="AZ848" s="1" t="s">
        <v>4655</v>
      </c>
      <c r="BA848" s="1" t="s">
        <v>4656</v>
      </c>
      <c r="BB848" s="1" t="s">
        <v>4656</v>
      </c>
      <c r="BC848" s="1" t="s">
        <v>145</v>
      </c>
      <c r="BD848" s="1" t="s">
        <v>47</v>
      </c>
      <c r="BE848" s="1" t="s">
        <v>146</v>
      </c>
      <c r="BF848" s="1" t="s">
        <v>52</v>
      </c>
      <c r="BG848" s="1" t="s">
        <v>53</v>
      </c>
      <c r="BH848" s="1" t="s">
        <v>47</v>
      </c>
      <c r="BI848" s="1" t="s">
        <v>159</v>
      </c>
    </row>
    <row r="849" spans="2:61" x14ac:dyDescent="0.25">
      <c r="B849" s="16">
        <f t="shared" si="238"/>
        <v>845</v>
      </c>
      <c r="C849" s="16" t="str">
        <f t="shared" si="223"/>
        <v>CDG</v>
      </c>
      <c r="D849" s="16" t="str">
        <f t="shared" si="224"/>
        <v>2025-08-30</v>
      </c>
      <c r="E849" s="16" t="str">
        <f t="shared" si="225"/>
        <v>18042707711</v>
      </c>
      <c r="F849" s="16" t="str">
        <f t="shared" si="226"/>
        <v>PFR027987397</v>
      </c>
      <c r="G849" s="16" t="str">
        <f t="shared" si="227"/>
        <v>김서영</v>
      </c>
      <c r="H849" s="16" t="str">
        <f t="shared" si="228"/>
        <v>목록(Manifest)</v>
      </c>
      <c r="I849" s="16">
        <f t="shared" si="229"/>
        <v>87.43</v>
      </c>
      <c r="J849" s="16">
        <f t="shared" si="230"/>
        <v>1</v>
      </c>
      <c r="K849" s="43">
        <f t="shared" si="231"/>
        <v>1</v>
      </c>
      <c r="L849" s="43">
        <f t="shared" si="232"/>
        <v>0.5</v>
      </c>
      <c r="M849" s="43">
        <f t="shared" si="233"/>
        <v>1</v>
      </c>
      <c r="N849" s="43">
        <f t="shared" si="234"/>
        <v>1</v>
      </c>
      <c r="O849" s="23" t="str">
        <f t="shared" si="235"/>
        <v>PFR027987397</v>
      </c>
      <c r="P849" s="51">
        <f>VLOOKUP(C849,MAPPING!$B$24:$G$27,2,0)+(N849-0.5)/0.5*VLOOKUP(C849,MAPPING!$B$24:$G$27,4,0)</f>
        <v>0</v>
      </c>
      <c r="Q849" s="72">
        <f>VLOOKUP(C849,MAPPING!$B$24:$G$27,6,0)</f>
        <v>3350</v>
      </c>
      <c r="R849" s="105">
        <f>Q849*VLOOKUP(C849,MAPPING!$B$24:$H$27,7,0)</f>
        <v>3350</v>
      </c>
      <c r="S849" s="29">
        <f>VLOOKUP(H849,MAPPING!$B$3:$D$12,3,0)</f>
        <v>0</v>
      </c>
      <c r="T849" s="67">
        <f t="shared" si="237"/>
        <v>0</v>
      </c>
      <c r="U849" s="75">
        <v>0</v>
      </c>
      <c r="V849" s="29">
        <f>(J849*VLOOKUP(M849/J849,MAPPING!$B$15:$C$22,2,10))</f>
        <v>0</v>
      </c>
      <c r="W849" s="100">
        <v>0</v>
      </c>
      <c r="X849" s="68">
        <f>IFERROR(IF($M849&lt;6.000001,0,VLOOKUP($M849,할증료!$B:$C,2,1)),0)</f>
        <v>0</v>
      </c>
      <c r="Y849" s="67">
        <v>0</v>
      </c>
      <c r="Z849" s="29">
        <f t="shared" si="236"/>
        <v>3350</v>
      </c>
      <c r="AB849" s="1" t="s">
        <v>4283</v>
      </c>
      <c r="AC849" s="1" t="s">
        <v>142</v>
      </c>
      <c r="AD849" s="1" t="s">
        <v>4284</v>
      </c>
      <c r="AE849" s="1" t="s">
        <v>4657</v>
      </c>
      <c r="AF849" s="1" t="s">
        <v>4658</v>
      </c>
      <c r="AG849" s="1" t="s">
        <v>4659</v>
      </c>
      <c r="AH849" s="1">
        <v>13504</v>
      </c>
      <c r="AI849" s="1" t="s">
        <v>47</v>
      </c>
      <c r="AJ849" s="20">
        <v>1</v>
      </c>
      <c r="AK849" s="21">
        <v>1</v>
      </c>
      <c r="AL849" s="21">
        <v>0.5</v>
      </c>
      <c r="AM849" s="21">
        <v>1</v>
      </c>
      <c r="AN849" s="1" t="s">
        <v>48</v>
      </c>
      <c r="AO849" s="21">
        <v>87.43</v>
      </c>
      <c r="AP849" s="1" t="s">
        <v>47</v>
      </c>
      <c r="AQ849" s="1" t="s">
        <v>47</v>
      </c>
      <c r="AR849" s="1" t="s">
        <v>47</v>
      </c>
      <c r="AS849" s="1" t="s">
        <v>47</v>
      </c>
      <c r="AT849" s="1" t="s">
        <v>47</v>
      </c>
      <c r="AU849" s="1" t="s">
        <v>143</v>
      </c>
      <c r="AV849" s="1" t="s">
        <v>144</v>
      </c>
      <c r="AW849" s="1" t="s">
        <v>3961</v>
      </c>
      <c r="AX849" s="1" t="s">
        <v>47</v>
      </c>
      <c r="AY849" s="1" t="s">
        <v>50</v>
      </c>
      <c r="AZ849" s="1" t="s">
        <v>4660</v>
      </c>
      <c r="BA849" s="1" t="s">
        <v>4661</v>
      </c>
      <c r="BB849" s="1" t="s">
        <v>4661</v>
      </c>
      <c r="BC849" s="1" t="s">
        <v>145</v>
      </c>
      <c r="BD849" s="1" t="s">
        <v>47</v>
      </c>
      <c r="BE849" s="1" t="s">
        <v>146</v>
      </c>
      <c r="BF849" s="1" t="s">
        <v>52</v>
      </c>
      <c r="BG849" s="1" t="s">
        <v>53</v>
      </c>
      <c r="BH849" s="1" t="s">
        <v>47</v>
      </c>
      <c r="BI849" s="1" t="s">
        <v>159</v>
      </c>
    </row>
    <row r="850" spans="2:61" x14ac:dyDescent="0.25">
      <c r="B850" s="16">
        <f t="shared" si="238"/>
        <v>846</v>
      </c>
      <c r="C850" s="16" t="str">
        <f t="shared" si="223"/>
        <v>CDG</v>
      </c>
      <c r="D850" s="16" t="str">
        <f t="shared" si="224"/>
        <v>2025-08-30</v>
      </c>
      <c r="E850" s="16" t="str">
        <f t="shared" si="225"/>
        <v>18042707711</v>
      </c>
      <c r="F850" s="16" t="str">
        <f t="shared" si="226"/>
        <v>PFR027987396</v>
      </c>
      <c r="G850" s="16" t="str">
        <f t="shared" si="227"/>
        <v>엄채인</v>
      </c>
      <c r="H850" s="16" t="str">
        <f t="shared" si="228"/>
        <v>목록(Manifest)</v>
      </c>
      <c r="I850" s="16">
        <f t="shared" si="229"/>
        <v>87.43</v>
      </c>
      <c r="J850" s="16">
        <f t="shared" si="230"/>
        <v>1</v>
      </c>
      <c r="K850" s="43">
        <f t="shared" si="231"/>
        <v>1</v>
      </c>
      <c r="L850" s="43">
        <f t="shared" si="232"/>
        <v>0.5</v>
      </c>
      <c r="M850" s="43">
        <f t="shared" si="233"/>
        <v>1</v>
      </c>
      <c r="N850" s="43">
        <f t="shared" si="234"/>
        <v>1</v>
      </c>
      <c r="O850" s="23" t="str">
        <f t="shared" si="235"/>
        <v>PFR027987396</v>
      </c>
      <c r="P850" s="51">
        <f>VLOOKUP(C850,MAPPING!$B$24:$G$27,2,0)+(N850-0.5)/0.5*VLOOKUP(C850,MAPPING!$B$24:$G$27,4,0)</f>
        <v>0</v>
      </c>
      <c r="Q850" s="72">
        <f>VLOOKUP(C850,MAPPING!$B$24:$G$27,6,0)</f>
        <v>3350</v>
      </c>
      <c r="R850" s="105">
        <f>Q850*VLOOKUP(C850,MAPPING!$B$24:$H$27,7,0)</f>
        <v>3350</v>
      </c>
      <c r="S850" s="29">
        <f>VLOOKUP(H850,MAPPING!$B$3:$D$12,3,0)</f>
        <v>0</v>
      </c>
      <c r="T850" s="67">
        <f t="shared" si="237"/>
        <v>0</v>
      </c>
      <c r="U850" s="75">
        <v>0</v>
      </c>
      <c r="V850" s="29">
        <f>(J850*VLOOKUP(M850/J850,MAPPING!$B$15:$C$22,2,10))</f>
        <v>0</v>
      </c>
      <c r="W850" s="100">
        <v>0</v>
      </c>
      <c r="X850" s="68">
        <f>IFERROR(IF($M850&lt;6.000001,0,VLOOKUP($M850,할증료!$B:$C,2,1)),0)</f>
        <v>0</v>
      </c>
      <c r="Y850" s="67">
        <v>0</v>
      </c>
      <c r="Z850" s="29">
        <f t="shared" si="236"/>
        <v>3350</v>
      </c>
      <c r="AB850" s="1" t="s">
        <v>4283</v>
      </c>
      <c r="AC850" s="1" t="s">
        <v>142</v>
      </c>
      <c r="AD850" s="1" t="s">
        <v>4284</v>
      </c>
      <c r="AE850" s="1" t="s">
        <v>4662</v>
      </c>
      <c r="AF850" s="1" t="s">
        <v>4663</v>
      </c>
      <c r="AG850" s="1" t="s">
        <v>4664</v>
      </c>
      <c r="AH850" s="1">
        <v>24246</v>
      </c>
      <c r="AI850" s="1" t="s">
        <v>47</v>
      </c>
      <c r="AJ850" s="20">
        <v>1</v>
      </c>
      <c r="AK850" s="21">
        <v>1</v>
      </c>
      <c r="AL850" s="21">
        <v>0.5</v>
      </c>
      <c r="AM850" s="21">
        <v>1</v>
      </c>
      <c r="AN850" s="1" t="s">
        <v>48</v>
      </c>
      <c r="AO850" s="21">
        <v>87.43</v>
      </c>
      <c r="AP850" s="1" t="s">
        <v>47</v>
      </c>
      <c r="AQ850" s="1" t="s">
        <v>47</v>
      </c>
      <c r="AR850" s="1" t="s">
        <v>47</v>
      </c>
      <c r="AS850" s="1" t="s">
        <v>47</v>
      </c>
      <c r="AT850" s="1" t="s">
        <v>47</v>
      </c>
      <c r="AU850" s="1" t="s">
        <v>143</v>
      </c>
      <c r="AV850" s="1" t="s">
        <v>144</v>
      </c>
      <c r="AW850" s="1" t="s">
        <v>3961</v>
      </c>
      <c r="AX850" s="1" t="s">
        <v>47</v>
      </c>
      <c r="AY850" s="1" t="s">
        <v>50</v>
      </c>
      <c r="AZ850" s="1" t="s">
        <v>4665</v>
      </c>
      <c r="BA850" s="1" t="s">
        <v>4666</v>
      </c>
      <c r="BB850" s="1" t="s">
        <v>4666</v>
      </c>
      <c r="BC850" s="1" t="s">
        <v>145</v>
      </c>
      <c r="BD850" s="1" t="s">
        <v>47</v>
      </c>
      <c r="BE850" s="1" t="s">
        <v>146</v>
      </c>
      <c r="BF850" s="1" t="s">
        <v>52</v>
      </c>
      <c r="BG850" s="1" t="s">
        <v>53</v>
      </c>
      <c r="BH850" s="1" t="s">
        <v>47</v>
      </c>
      <c r="BI850" s="1" t="s">
        <v>159</v>
      </c>
    </row>
    <row r="851" spans="2:61" x14ac:dyDescent="0.25">
      <c r="B851" s="16">
        <f t="shared" si="238"/>
        <v>847</v>
      </c>
      <c r="C851" s="16" t="str">
        <f t="shared" ref="C851:C914" si="239">AC851</f>
        <v>CDG</v>
      </c>
      <c r="D851" s="16" t="str">
        <f t="shared" ref="D851:D914" si="240">AB851</f>
        <v>2025-08-30</v>
      </c>
      <c r="E851" s="16" t="str">
        <f t="shared" ref="E851:E914" si="241">AD851</f>
        <v>18042707711</v>
      </c>
      <c r="F851" s="16" t="str">
        <f t="shared" ref="F851:F914" si="242">AE851</f>
        <v>PFR027987395</v>
      </c>
      <c r="G851" s="16" t="str">
        <f t="shared" ref="G851:G914" si="243">AF851</f>
        <v>정민주</v>
      </c>
      <c r="H851" s="16" t="str">
        <f t="shared" ref="H851:H914" si="244">AN851</f>
        <v>목록(Manifest)</v>
      </c>
      <c r="I851" s="16">
        <f t="shared" ref="I851:I914" si="245">AO851</f>
        <v>87.43</v>
      </c>
      <c r="J851" s="16">
        <f t="shared" ref="J851:J914" si="246">AJ851</f>
        <v>1</v>
      </c>
      <c r="K851" s="43">
        <f t="shared" ref="K851:K914" si="247">AK851</f>
        <v>1</v>
      </c>
      <c r="L851" s="43">
        <f t="shared" ref="L851:L914" si="248">AL851</f>
        <v>0.5</v>
      </c>
      <c r="M851" s="43">
        <f t="shared" ref="M851:M914" si="249">AM851</f>
        <v>1</v>
      </c>
      <c r="N851" s="43">
        <f t="shared" ref="N851:N914" si="250">CEILING(M851,0.5)</f>
        <v>1</v>
      </c>
      <c r="O851" s="23" t="str">
        <f t="shared" ref="O851:O914" si="251">AE851</f>
        <v>PFR027987395</v>
      </c>
      <c r="P851" s="51">
        <f>VLOOKUP(C851,MAPPING!$B$24:$G$27,2,0)+(N851-0.5)/0.5*VLOOKUP(C851,MAPPING!$B$24:$G$27,4,0)</f>
        <v>0</v>
      </c>
      <c r="Q851" s="72">
        <f>VLOOKUP(C851,MAPPING!$B$24:$G$27,6,0)</f>
        <v>3350</v>
      </c>
      <c r="R851" s="105">
        <f>Q851*VLOOKUP(C851,MAPPING!$B$24:$H$27,7,0)</f>
        <v>3350</v>
      </c>
      <c r="S851" s="29">
        <f>VLOOKUP(H851,MAPPING!$B$3:$D$12,3,0)</f>
        <v>0</v>
      </c>
      <c r="T851" s="67">
        <f t="shared" si="237"/>
        <v>0</v>
      </c>
      <c r="U851" s="75">
        <v>0</v>
      </c>
      <c r="V851" s="29">
        <f>(J851*VLOOKUP(M851/J851,MAPPING!$B$15:$C$22,2,10))</f>
        <v>0</v>
      </c>
      <c r="W851" s="100">
        <v>0</v>
      </c>
      <c r="X851" s="68">
        <f>IFERROR(IF($M851&lt;6.000001,0,VLOOKUP($M851,할증료!$B:$C,2,1)),0)</f>
        <v>0</v>
      </c>
      <c r="Y851" s="67">
        <v>0</v>
      </c>
      <c r="Z851" s="29">
        <f t="shared" ref="Z851:Z914" si="252">SUM(R851:Y851)+P851</f>
        <v>3350</v>
      </c>
      <c r="AB851" s="1" t="s">
        <v>4283</v>
      </c>
      <c r="AC851" s="1" t="s">
        <v>142</v>
      </c>
      <c r="AD851" s="1" t="s">
        <v>4284</v>
      </c>
      <c r="AE851" s="1" t="s">
        <v>4667</v>
      </c>
      <c r="AF851" s="1" t="s">
        <v>4510</v>
      </c>
      <c r="AG851" s="1" t="s">
        <v>4668</v>
      </c>
      <c r="AH851" s="1">
        <v>37160</v>
      </c>
      <c r="AI851" s="1" t="s">
        <v>47</v>
      </c>
      <c r="AJ851" s="20">
        <v>1</v>
      </c>
      <c r="AK851" s="21">
        <v>1</v>
      </c>
      <c r="AL851" s="21">
        <v>0.5</v>
      </c>
      <c r="AM851" s="21">
        <v>1</v>
      </c>
      <c r="AN851" s="1" t="s">
        <v>48</v>
      </c>
      <c r="AO851" s="21">
        <v>87.43</v>
      </c>
      <c r="AP851" s="1" t="s">
        <v>47</v>
      </c>
      <c r="AQ851" s="1" t="s">
        <v>47</v>
      </c>
      <c r="AR851" s="1" t="s">
        <v>47</v>
      </c>
      <c r="AS851" s="1" t="s">
        <v>47</v>
      </c>
      <c r="AT851" s="1" t="s">
        <v>47</v>
      </c>
      <c r="AU851" s="1" t="s">
        <v>143</v>
      </c>
      <c r="AV851" s="1" t="s">
        <v>144</v>
      </c>
      <c r="AW851" s="1" t="s">
        <v>3961</v>
      </c>
      <c r="AX851" s="1" t="s">
        <v>47</v>
      </c>
      <c r="AY851" s="1" t="s">
        <v>50</v>
      </c>
      <c r="AZ851" s="1" t="s">
        <v>4669</v>
      </c>
      <c r="BA851" s="1" t="s">
        <v>4670</v>
      </c>
      <c r="BB851" s="1" t="s">
        <v>4670</v>
      </c>
      <c r="BC851" s="1" t="s">
        <v>145</v>
      </c>
      <c r="BD851" s="1" t="s">
        <v>47</v>
      </c>
      <c r="BE851" s="1" t="s">
        <v>146</v>
      </c>
      <c r="BF851" s="1" t="s">
        <v>52</v>
      </c>
      <c r="BG851" s="1" t="s">
        <v>53</v>
      </c>
      <c r="BH851" s="1" t="s">
        <v>47</v>
      </c>
      <c r="BI851" s="1" t="s">
        <v>159</v>
      </c>
    </row>
    <row r="852" spans="2:61" x14ac:dyDescent="0.25">
      <c r="B852" s="16">
        <f t="shared" si="238"/>
        <v>848</v>
      </c>
      <c r="C852" s="16" t="str">
        <f t="shared" si="239"/>
        <v>CDG</v>
      </c>
      <c r="D852" s="16" t="str">
        <f t="shared" si="240"/>
        <v>2025-08-30</v>
      </c>
      <c r="E852" s="16" t="str">
        <f t="shared" si="241"/>
        <v>18042707711</v>
      </c>
      <c r="F852" s="16" t="str">
        <f t="shared" si="242"/>
        <v>PFR027987394</v>
      </c>
      <c r="G852" s="16" t="str">
        <f t="shared" si="243"/>
        <v>김민정</v>
      </c>
      <c r="H852" s="16" t="str">
        <f t="shared" si="244"/>
        <v>목록(Manifest)</v>
      </c>
      <c r="I852" s="16">
        <f t="shared" si="245"/>
        <v>87.43</v>
      </c>
      <c r="J852" s="16">
        <f t="shared" si="246"/>
        <v>1</v>
      </c>
      <c r="K852" s="43">
        <f t="shared" si="247"/>
        <v>1</v>
      </c>
      <c r="L852" s="43">
        <f t="shared" si="248"/>
        <v>0.5</v>
      </c>
      <c r="M852" s="43">
        <f t="shared" si="249"/>
        <v>1</v>
      </c>
      <c r="N852" s="43">
        <f t="shared" si="250"/>
        <v>1</v>
      </c>
      <c r="O852" s="23" t="str">
        <f t="shared" si="251"/>
        <v>PFR027987394</v>
      </c>
      <c r="P852" s="51">
        <f>VLOOKUP(C852,MAPPING!$B$24:$G$27,2,0)+(N852-0.5)/0.5*VLOOKUP(C852,MAPPING!$B$24:$G$27,4,0)</f>
        <v>0</v>
      </c>
      <c r="Q852" s="72">
        <f>VLOOKUP(C852,MAPPING!$B$24:$G$27,6,0)</f>
        <v>3350</v>
      </c>
      <c r="R852" s="105">
        <f>Q852*VLOOKUP(C852,MAPPING!$B$24:$H$27,7,0)</f>
        <v>3350</v>
      </c>
      <c r="S852" s="29">
        <f>VLOOKUP(H852,MAPPING!$B$3:$D$12,3,0)</f>
        <v>0</v>
      </c>
      <c r="T852" s="67">
        <f t="shared" si="237"/>
        <v>0</v>
      </c>
      <c r="U852" s="75">
        <v>0</v>
      </c>
      <c r="V852" s="29">
        <f>(J852*VLOOKUP(M852/J852,MAPPING!$B$15:$C$22,2,10))</f>
        <v>0</v>
      </c>
      <c r="W852" s="100">
        <v>0</v>
      </c>
      <c r="X852" s="68">
        <f>IFERROR(IF($M852&lt;6.000001,0,VLOOKUP($M852,할증료!$B:$C,2,1)),0)</f>
        <v>0</v>
      </c>
      <c r="Y852" s="67">
        <v>0</v>
      </c>
      <c r="Z852" s="29">
        <f t="shared" si="252"/>
        <v>3350</v>
      </c>
      <c r="AB852" s="1" t="s">
        <v>4283</v>
      </c>
      <c r="AC852" s="1" t="s">
        <v>142</v>
      </c>
      <c r="AD852" s="1" t="s">
        <v>4284</v>
      </c>
      <c r="AE852" s="1" t="s">
        <v>4671</v>
      </c>
      <c r="AF852" s="1" t="s">
        <v>435</v>
      </c>
      <c r="AG852" s="1" t="s">
        <v>4672</v>
      </c>
      <c r="AH852" s="1">
        <v>6346</v>
      </c>
      <c r="AI852" s="1" t="s">
        <v>47</v>
      </c>
      <c r="AJ852" s="20">
        <v>1</v>
      </c>
      <c r="AK852" s="21">
        <v>1</v>
      </c>
      <c r="AL852" s="21">
        <v>0.5</v>
      </c>
      <c r="AM852" s="21">
        <v>1</v>
      </c>
      <c r="AN852" s="1" t="s">
        <v>48</v>
      </c>
      <c r="AO852" s="21">
        <v>87.43</v>
      </c>
      <c r="AP852" s="1" t="s">
        <v>47</v>
      </c>
      <c r="AQ852" s="1" t="s">
        <v>47</v>
      </c>
      <c r="AR852" s="1" t="s">
        <v>47</v>
      </c>
      <c r="AS852" s="1" t="s">
        <v>47</v>
      </c>
      <c r="AT852" s="1" t="s">
        <v>47</v>
      </c>
      <c r="AU852" s="1" t="s">
        <v>143</v>
      </c>
      <c r="AV852" s="1" t="s">
        <v>144</v>
      </c>
      <c r="AW852" s="1" t="s">
        <v>3961</v>
      </c>
      <c r="AX852" s="1" t="s">
        <v>47</v>
      </c>
      <c r="AY852" s="1" t="s">
        <v>50</v>
      </c>
      <c r="AZ852" s="1" t="s">
        <v>4673</v>
      </c>
      <c r="BA852" s="1" t="s">
        <v>4674</v>
      </c>
      <c r="BB852" s="1" t="s">
        <v>4674</v>
      </c>
      <c r="BC852" s="1" t="s">
        <v>145</v>
      </c>
      <c r="BD852" s="1" t="s">
        <v>47</v>
      </c>
      <c r="BE852" s="1" t="s">
        <v>146</v>
      </c>
      <c r="BF852" s="1" t="s">
        <v>52</v>
      </c>
      <c r="BG852" s="1" t="s">
        <v>53</v>
      </c>
      <c r="BH852" s="1" t="s">
        <v>47</v>
      </c>
      <c r="BI852" s="1" t="s">
        <v>159</v>
      </c>
    </row>
    <row r="853" spans="2:61" x14ac:dyDescent="0.25">
      <c r="B853" s="16">
        <f t="shared" si="238"/>
        <v>849</v>
      </c>
      <c r="C853" s="16" t="str">
        <f t="shared" si="239"/>
        <v>CDG</v>
      </c>
      <c r="D853" s="16" t="str">
        <f t="shared" si="240"/>
        <v>2025-08-30</v>
      </c>
      <c r="E853" s="16" t="str">
        <f t="shared" si="241"/>
        <v>18042707711</v>
      </c>
      <c r="F853" s="16" t="str">
        <f t="shared" si="242"/>
        <v>PFR027987393</v>
      </c>
      <c r="G853" s="16" t="str">
        <f t="shared" si="243"/>
        <v>손현지</v>
      </c>
      <c r="H853" s="16" t="str">
        <f t="shared" si="244"/>
        <v>목록(Manifest)</v>
      </c>
      <c r="I853" s="16">
        <f t="shared" si="245"/>
        <v>87.43</v>
      </c>
      <c r="J853" s="16">
        <f t="shared" si="246"/>
        <v>1</v>
      </c>
      <c r="K853" s="43">
        <f t="shared" si="247"/>
        <v>1</v>
      </c>
      <c r="L853" s="43">
        <f t="shared" si="248"/>
        <v>0.5</v>
      </c>
      <c r="M853" s="43">
        <f t="shared" si="249"/>
        <v>1</v>
      </c>
      <c r="N853" s="43">
        <f t="shared" si="250"/>
        <v>1</v>
      </c>
      <c r="O853" s="23" t="str">
        <f t="shared" si="251"/>
        <v>PFR027987393</v>
      </c>
      <c r="P853" s="51">
        <f>VLOOKUP(C853,MAPPING!$B$24:$G$27,2,0)+(N853-0.5)/0.5*VLOOKUP(C853,MAPPING!$B$24:$G$27,4,0)</f>
        <v>0</v>
      </c>
      <c r="Q853" s="72">
        <f>VLOOKUP(C853,MAPPING!$B$24:$G$27,6,0)</f>
        <v>3350</v>
      </c>
      <c r="R853" s="105">
        <f>Q853*VLOOKUP(C853,MAPPING!$B$24:$H$27,7,0)</f>
        <v>3350</v>
      </c>
      <c r="S853" s="29">
        <f>VLOOKUP(H853,MAPPING!$B$3:$D$12,3,0)</f>
        <v>0</v>
      </c>
      <c r="T853" s="67">
        <f t="shared" si="237"/>
        <v>0</v>
      </c>
      <c r="U853" s="75">
        <v>0</v>
      </c>
      <c r="V853" s="29">
        <f>(J853*VLOOKUP(M853/J853,MAPPING!$B$15:$C$22,2,10))</f>
        <v>0</v>
      </c>
      <c r="W853" s="100">
        <v>0</v>
      </c>
      <c r="X853" s="68">
        <f>IFERROR(IF($M853&lt;6.000001,0,VLOOKUP($M853,할증료!$B:$C,2,1)),0)</f>
        <v>0</v>
      </c>
      <c r="Y853" s="67">
        <v>0</v>
      </c>
      <c r="Z853" s="29">
        <f t="shared" si="252"/>
        <v>3350</v>
      </c>
      <c r="AB853" s="1" t="s">
        <v>4283</v>
      </c>
      <c r="AC853" s="1" t="s">
        <v>142</v>
      </c>
      <c r="AD853" s="1" t="s">
        <v>4284</v>
      </c>
      <c r="AE853" s="1" t="s">
        <v>4675</v>
      </c>
      <c r="AF853" s="1" t="s">
        <v>4676</v>
      </c>
      <c r="AG853" s="1" t="s">
        <v>4677</v>
      </c>
      <c r="AH853" s="1">
        <v>22175</v>
      </c>
      <c r="AI853" s="1" t="s">
        <v>47</v>
      </c>
      <c r="AJ853" s="20">
        <v>1</v>
      </c>
      <c r="AK853" s="21">
        <v>1</v>
      </c>
      <c r="AL853" s="21">
        <v>0.5</v>
      </c>
      <c r="AM853" s="21">
        <v>1</v>
      </c>
      <c r="AN853" s="1" t="s">
        <v>48</v>
      </c>
      <c r="AO853" s="21">
        <v>87.43</v>
      </c>
      <c r="AP853" s="1" t="s">
        <v>47</v>
      </c>
      <c r="AQ853" s="1" t="s">
        <v>47</v>
      </c>
      <c r="AR853" s="1" t="s">
        <v>47</v>
      </c>
      <c r="AS853" s="1" t="s">
        <v>47</v>
      </c>
      <c r="AT853" s="1" t="s">
        <v>47</v>
      </c>
      <c r="AU853" s="1" t="s">
        <v>143</v>
      </c>
      <c r="AV853" s="1" t="s">
        <v>144</v>
      </c>
      <c r="AW853" s="1" t="s">
        <v>3961</v>
      </c>
      <c r="AX853" s="1" t="s">
        <v>47</v>
      </c>
      <c r="AY853" s="1" t="s">
        <v>50</v>
      </c>
      <c r="AZ853" s="1" t="s">
        <v>4678</v>
      </c>
      <c r="BA853" s="1" t="s">
        <v>4679</v>
      </c>
      <c r="BB853" s="1" t="s">
        <v>4679</v>
      </c>
      <c r="BC853" s="1" t="s">
        <v>145</v>
      </c>
      <c r="BD853" s="1" t="s">
        <v>47</v>
      </c>
      <c r="BE853" s="1" t="s">
        <v>146</v>
      </c>
      <c r="BF853" s="1" t="s">
        <v>52</v>
      </c>
      <c r="BG853" s="1" t="s">
        <v>53</v>
      </c>
      <c r="BH853" s="1" t="s">
        <v>47</v>
      </c>
      <c r="BI853" s="1" t="s">
        <v>159</v>
      </c>
    </row>
    <row r="854" spans="2:61" x14ac:dyDescent="0.25">
      <c r="B854" s="16">
        <f t="shared" si="238"/>
        <v>850</v>
      </c>
      <c r="C854" s="16" t="str">
        <f t="shared" si="239"/>
        <v>CDG</v>
      </c>
      <c r="D854" s="16" t="str">
        <f t="shared" si="240"/>
        <v>2025-08-30</v>
      </c>
      <c r="E854" s="16" t="str">
        <f t="shared" si="241"/>
        <v>18042707711</v>
      </c>
      <c r="F854" s="16" t="str">
        <f t="shared" si="242"/>
        <v>PFR027987392</v>
      </c>
      <c r="G854" s="16" t="str">
        <f t="shared" si="243"/>
        <v>김소원</v>
      </c>
      <c r="H854" s="16" t="str">
        <f t="shared" si="244"/>
        <v>목록(Manifest)</v>
      </c>
      <c r="I854" s="16">
        <f t="shared" si="245"/>
        <v>87.43</v>
      </c>
      <c r="J854" s="16">
        <f t="shared" si="246"/>
        <v>1</v>
      </c>
      <c r="K854" s="43">
        <f t="shared" si="247"/>
        <v>1</v>
      </c>
      <c r="L854" s="43">
        <f t="shared" si="248"/>
        <v>0.5</v>
      </c>
      <c r="M854" s="43">
        <f t="shared" si="249"/>
        <v>1</v>
      </c>
      <c r="N854" s="43">
        <f t="shared" si="250"/>
        <v>1</v>
      </c>
      <c r="O854" s="23" t="str">
        <f t="shared" si="251"/>
        <v>PFR027987392</v>
      </c>
      <c r="P854" s="51">
        <f>VLOOKUP(C854,MAPPING!$B$24:$G$27,2,0)+(N854-0.5)/0.5*VLOOKUP(C854,MAPPING!$B$24:$G$27,4,0)</f>
        <v>0</v>
      </c>
      <c r="Q854" s="72">
        <f>VLOOKUP(C854,MAPPING!$B$24:$G$27,6,0)</f>
        <v>3350</v>
      </c>
      <c r="R854" s="105">
        <f>Q854*VLOOKUP(C854,MAPPING!$B$24:$H$27,7,0)</f>
        <v>3350</v>
      </c>
      <c r="S854" s="29">
        <f>VLOOKUP(H854,MAPPING!$B$3:$D$12,3,0)</f>
        <v>0</v>
      </c>
      <c r="T854" s="67">
        <f t="shared" si="237"/>
        <v>0</v>
      </c>
      <c r="U854" s="75">
        <v>0</v>
      </c>
      <c r="V854" s="29">
        <f>(J854*VLOOKUP(M854/J854,MAPPING!$B$15:$C$22,2,10))</f>
        <v>0</v>
      </c>
      <c r="W854" s="100">
        <v>0</v>
      </c>
      <c r="X854" s="68">
        <f>IFERROR(IF($M854&lt;6.000001,0,VLOOKUP($M854,할증료!$B:$C,2,1)),0)</f>
        <v>0</v>
      </c>
      <c r="Y854" s="67">
        <v>0</v>
      </c>
      <c r="Z854" s="29">
        <f t="shared" si="252"/>
        <v>3350</v>
      </c>
      <c r="AB854" s="1" t="s">
        <v>4283</v>
      </c>
      <c r="AC854" s="1" t="s">
        <v>142</v>
      </c>
      <c r="AD854" s="1" t="s">
        <v>4284</v>
      </c>
      <c r="AE854" s="1" t="s">
        <v>4680</v>
      </c>
      <c r="AF854" s="1" t="s">
        <v>4681</v>
      </c>
      <c r="AG854" s="1" t="s">
        <v>4682</v>
      </c>
      <c r="AH854" s="1">
        <v>61016</v>
      </c>
      <c r="AI854" s="1" t="s">
        <v>47</v>
      </c>
      <c r="AJ854" s="20">
        <v>1</v>
      </c>
      <c r="AK854" s="21">
        <v>1</v>
      </c>
      <c r="AL854" s="21">
        <v>0.5</v>
      </c>
      <c r="AM854" s="21">
        <v>1</v>
      </c>
      <c r="AN854" s="1" t="s">
        <v>48</v>
      </c>
      <c r="AO854" s="21">
        <v>87.43</v>
      </c>
      <c r="AP854" s="1" t="s">
        <v>47</v>
      </c>
      <c r="AQ854" s="1" t="s">
        <v>47</v>
      </c>
      <c r="AR854" s="1" t="s">
        <v>47</v>
      </c>
      <c r="AS854" s="1" t="s">
        <v>47</v>
      </c>
      <c r="AT854" s="1" t="s">
        <v>47</v>
      </c>
      <c r="AU854" s="1" t="s">
        <v>143</v>
      </c>
      <c r="AV854" s="1" t="s">
        <v>144</v>
      </c>
      <c r="AW854" s="1" t="s">
        <v>3961</v>
      </c>
      <c r="AX854" s="1" t="s">
        <v>47</v>
      </c>
      <c r="AY854" s="1" t="s">
        <v>50</v>
      </c>
      <c r="AZ854" s="1" t="s">
        <v>4683</v>
      </c>
      <c r="BA854" s="1" t="s">
        <v>4684</v>
      </c>
      <c r="BB854" s="1" t="s">
        <v>4684</v>
      </c>
      <c r="BC854" s="1" t="s">
        <v>145</v>
      </c>
      <c r="BD854" s="1" t="s">
        <v>47</v>
      </c>
      <c r="BE854" s="1" t="s">
        <v>146</v>
      </c>
      <c r="BF854" s="1" t="s">
        <v>52</v>
      </c>
      <c r="BG854" s="1" t="s">
        <v>53</v>
      </c>
      <c r="BH854" s="1" t="s">
        <v>47</v>
      </c>
      <c r="BI854" s="1" t="s">
        <v>159</v>
      </c>
    </row>
    <row r="855" spans="2:61" x14ac:dyDescent="0.25">
      <c r="B855" s="16">
        <f t="shared" si="238"/>
        <v>851</v>
      </c>
      <c r="C855" s="16" t="str">
        <f t="shared" si="239"/>
        <v>CDG</v>
      </c>
      <c r="D855" s="16" t="str">
        <f t="shared" si="240"/>
        <v>2025-08-30</v>
      </c>
      <c r="E855" s="16" t="str">
        <f t="shared" si="241"/>
        <v>18042707711</v>
      </c>
      <c r="F855" s="16" t="str">
        <f t="shared" si="242"/>
        <v>PFR027987391</v>
      </c>
      <c r="G855" s="16" t="str">
        <f t="shared" si="243"/>
        <v>채윤주</v>
      </c>
      <c r="H855" s="16" t="str">
        <f t="shared" si="244"/>
        <v>목록(Manifest)</v>
      </c>
      <c r="I855" s="16">
        <f t="shared" si="245"/>
        <v>87.43</v>
      </c>
      <c r="J855" s="16">
        <f t="shared" si="246"/>
        <v>1</v>
      </c>
      <c r="K855" s="43">
        <f t="shared" si="247"/>
        <v>1</v>
      </c>
      <c r="L855" s="43">
        <f t="shared" si="248"/>
        <v>0.5</v>
      </c>
      <c r="M855" s="43">
        <f t="shared" si="249"/>
        <v>1</v>
      </c>
      <c r="N855" s="43">
        <f t="shared" si="250"/>
        <v>1</v>
      </c>
      <c r="O855" s="23" t="str">
        <f t="shared" si="251"/>
        <v>PFR027987391</v>
      </c>
      <c r="P855" s="51">
        <f>VLOOKUP(C855,MAPPING!$B$24:$G$27,2,0)+(N855-0.5)/0.5*VLOOKUP(C855,MAPPING!$B$24:$G$27,4,0)</f>
        <v>0</v>
      </c>
      <c r="Q855" s="72">
        <f>VLOOKUP(C855,MAPPING!$B$24:$G$27,6,0)</f>
        <v>3350</v>
      </c>
      <c r="R855" s="105">
        <f>Q855*VLOOKUP(C855,MAPPING!$B$24:$H$27,7,0)</f>
        <v>3350</v>
      </c>
      <c r="S855" s="29">
        <f>VLOOKUP(H855,MAPPING!$B$3:$D$12,3,0)</f>
        <v>0</v>
      </c>
      <c r="T855" s="67">
        <f t="shared" si="237"/>
        <v>0</v>
      </c>
      <c r="U855" s="75">
        <v>0</v>
      </c>
      <c r="V855" s="29">
        <f>(J855*VLOOKUP(M855/J855,MAPPING!$B$15:$C$22,2,10))</f>
        <v>0</v>
      </c>
      <c r="W855" s="100">
        <v>0</v>
      </c>
      <c r="X855" s="68">
        <f>IFERROR(IF($M855&lt;6.000001,0,VLOOKUP($M855,할증료!$B:$C,2,1)),0)</f>
        <v>0</v>
      </c>
      <c r="Y855" s="67">
        <v>0</v>
      </c>
      <c r="Z855" s="29">
        <f t="shared" si="252"/>
        <v>3350</v>
      </c>
      <c r="AB855" s="1" t="s">
        <v>4283</v>
      </c>
      <c r="AC855" s="1" t="s">
        <v>142</v>
      </c>
      <c r="AD855" s="1" t="s">
        <v>4284</v>
      </c>
      <c r="AE855" s="1" t="s">
        <v>4685</v>
      </c>
      <c r="AF855" s="1" t="s">
        <v>4686</v>
      </c>
      <c r="AG855" s="1" t="s">
        <v>4687</v>
      </c>
      <c r="AH855" s="1">
        <v>16361</v>
      </c>
      <c r="AI855" s="1" t="s">
        <v>47</v>
      </c>
      <c r="AJ855" s="20">
        <v>1</v>
      </c>
      <c r="AK855" s="21">
        <v>1</v>
      </c>
      <c r="AL855" s="21">
        <v>0.5</v>
      </c>
      <c r="AM855" s="21">
        <v>1</v>
      </c>
      <c r="AN855" s="1" t="s">
        <v>48</v>
      </c>
      <c r="AO855" s="21">
        <v>87.43</v>
      </c>
      <c r="AP855" s="1" t="s">
        <v>47</v>
      </c>
      <c r="AQ855" s="1" t="s">
        <v>47</v>
      </c>
      <c r="AR855" s="1" t="s">
        <v>47</v>
      </c>
      <c r="AS855" s="1" t="s">
        <v>47</v>
      </c>
      <c r="AT855" s="1" t="s">
        <v>47</v>
      </c>
      <c r="AU855" s="1" t="s">
        <v>143</v>
      </c>
      <c r="AV855" s="1" t="s">
        <v>144</v>
      </c>
      <c r="AW855" s="1" t="s">
        <v>3961</v>
      </c>
      <c r="AX855" s="1" t="s">
        <v>47</v>
      </c>
      <c r="AY855" s="1" t="s">
        <v>50</v>
      </c>
      <c r="AZ855" s="1" t="s">
        <v>4688</v>
      </c>
      <c r="BA855" s="1" t="s">
        <v>4689</v>
      </c>
      <c r="BB855" s="1" t="s">
        <v>4689</v>
      </c>
      <c r="BC855" s="1" t="s">
        <v>145</v>
      </c>
      <c r="BD855" s="1" t="s">
        <v>47</v>
      </c>
      <c r="BE855" s="1" t="s">
        <v>146</v>
      </c>
      <c r="BF855" s="1" t="s">
        <v>52</v>
      </c>
      <c r="BG855" s="1" t="s">
        <v>53</v>
      </c>
      <c r="BH855" s="1" t="s">
        <v>47</v>
      </c>
      <c r="BI855" s="1" t="s">
        <v>159</v>
      </c>
    </row>
    <row r="856" spans="2:61" x14ac:dyDescent="0.25">
      <c r="B856" s="16">
        <f t="shared" si="238"/>
        <v>852</v>
      </c>
      <c r="C856" s="16" t="str">
        <f t="shared" si="239"/>
        <v>CDG</v>
      </c>
      <c r="D856" s="16" t="str">
        <f t="shared" si="240"/>
        <v>2025-08-30</v>
      </c>
      <c r="E856" s="16" t="str">
        <f t="shared" si="241"/>
        <v>18042707711</v>
      </c>
      <c r="F856" s="16" t="str">
        <f t="shared" si="242"/>
        <v>PFR027987390</v>
      </c>
      <c r="G856" s="16" t="str">
        <f t="shared" si="243"/>
        <v>최다영</v>
      </c>
      <c r="H856" s="16" t="str">
        <f t="shared" si="244"/>
        <v>목록(Manifest)</v>
      </c>
      <c r="I856" s="16">
        <f t="shared" si="245"/>
        <v>87.43</v>
      </c>
      <c r="J856" s="16">
        <f t="shared" si="246"/>
        <v>1</v>
      </c>
      <c r="K856" s="43">
        <f t="shared" si="247"/>
        <v>1</v>
      </c>
      <c r="L856" s="43">
        <f t="shared" si="248"/>
        <v>0.5</v>
      </c>
      <c r="M856" s="43">
        <f t="shared" si="249"/>
        <v>1</v>
      </c>
      <c r="N856" s="43">
        <f t="shared" si="250"/>
        <v>1</v>
      </c>
      <c r="O856" s="23" t="str">
        <f t="shared" si="251"/>
        <v>PFR027987390</v>
      </c>
      <c r="P856" s="51">
        <f>VLOOKUP(C856,MAPPING!$B$24:$G$27,2,0)+(N856-0.5)/0.5*VLOOKUP(C856,MAPPING!$B$24:$G$27,4,0)</f>
        <v>0</v>
      </c>
      <c r="Q856" s="72">
        <f>VLOOKUP(C856,MAPPING!$B$24:$G$27,6,0)</f>
        <v>3350</v>
      </c>
      <c r="R856" s="105">
        <f>Q856*VLOOKUP(C856,MAPPING!$B$24:$H$27,7,0)</f>
        <v>3350</v>
      </c>
      <c r="S856" s="29">
        <f>VLOOKUP(H856,MAPPING!$B$3:$D$12,3,0)</f>
        <v>0</v>
      </c>
      <c r="T856" s="67">
        <f t="shared" si="237"/>
        <v>0</v>
      </c>
      <c r="U856" s="75">
        <v>0</v>
      </c>
      <c r="V856" s="29">
        <f>(J856*VLOOKUP(M856/J856,MAPPING!$B$15:$C$22,2,10))</f>
        <v>0</v>
      </c>
      <c r="W856" s="100">
        <v>0</v>
      </c>
      <c r="X856" s="68">
        <f>IFERROR(IF($M856&lt;6.000001,0,VLOOKUP($M856,할증료!$B:$C,2,1)),0)</f>
        <v>0</v>
      </c>
      <c r="Y856" s="67">
        <v>0</v>
      </c>
      <c r="Z856" s="29">
        <f t="shared" si="252"/>
        <v>3350</v>
      </c>
      <c r="AB856" s="1" t="s">
        <v>4283</v>
      </c>
      <c r="AC856" s="1" t="s">
        <v>142</v>
      </c>
      <c r="AD856" s="1" t="s">
        <v>4284</v>
      </c>
      <c r="AE856" s="1" t="s">
        <v>4690</v>
      </c>
      <c r="AF856" s="1" t="s">
        <v>4691</v>
      </c>
      <c r="AG856" s="1" t="s">
        <v>4692</v>
      </c>
      <c r="AH856" s="1">
        <v>3737</v>
      </c>
      <c r="AI856" s="1" t="s">
        <v>47</v>
      </c>
      <c r="AJ856" s="20">
        <v>1</v>
      </c>
      <c r="AK856" s="21">
        <v>1</v>
      </c>
      <c r="AL856" s="21">
        <v>0.5</v>
      </c>
      <c r="AM856" s="21">
        <v>1</v>
      </c>
      <c r="AN856" s="1" t="s">
        <v>48</v>
      </c>
      <c r="AO856" s="21">
        <v>87.43</v>
      </c>
      <c r="AP856" s="1" t="s">
        <v>47</v>
      </c>
      <c r="AQ856" s="1" t="s">
        <v>47</v>
      </c>
      <c r="AR856" s="1" t="s">
        <v>47</v>
      </c>
      <c r="AS856" s="1" t="s">
        <v>47</v>
      </c>
      <c r="AT856" s="1" t="s">
        <v>47</v>
      </c>
      <c r="AU856" s="1" t="s">
        <v>143</v>
      </c>
      <c r="AV856" s="1" t="s">
        <v>144</v>
      </c>
      <c r="AW856" s="1" t="s">
        <v>3961</v>
      </c>
      <c r="AX856" s="1" t="s">
        <v>47</v>
      </c>
      <c r="AY856" s="1" t="s">
        <v>50</v>
      </c>
      <c r="AZ856" s="1" t="s">
        <v>4693</v>
      </c>
      <c r="BA856" s="1" t="s">
        <v>4694</v>
      </c>
      <c r="BB856" s="1" t="s">
        <v>4694</v>
      </c>
      <c r="BC856" s="1" t="s">
        <v>145</v>
      </c>
      <c r="BD856" s="1" t="s">
        <v>47</v>
      </c>
      <c r="BE856" s="1" t="s">
        <v>146</v>
      </c>
      <c r="BF856" s="1" t="s">
        <v>52</v>
      </c>
      <c r="BG856" s="1" t="s">
        <v>53</v>
      </c>
      <c r="BH856" s="1" t="s">
        <v>47</v>
      </c>
      <c r="BI856" s="1" t="s">
        <v>159</v>
      </c>
    </row>
    <row r="857" spans="2:61" x14ac:dyDescent="0.25">
      <c r="B857" s="16">
        <f t="shared" si="238"/>
        <v>853</v>
      </c>
      <c r="C857" s="16" t="str">
        <f t="shared" si="239"/>
        <v>CDG</v>
      </c>
      <c r="D857" s="16" t="str">
        <f t="shared" si="240"/>
        <v>2025-08-30</v>
      </c>
      <c r="E857" s="16" t="str">
        <f t="shared" si="241"/>
        <v>18042707711</v>
      </c>
      <c r="F857" s="16" t="str">
        <f t="shared" si="242"/>
        <v>PFR027987389</v>
      </c>
      <c r="G857" s="16" t="str">
        <f t="shared" si="243"/>
        <v>양은정</v>
      </c>
      <c r="H857" s="16" t="str">
        <f t="shared" si="244"/>
        <v>목록(Manifest)</v>
      </c>
      <c r="I857" s="16">
        <f t="shared" si="245"/>
        <v>87.43</v>
      </c>
      <c r="J857" s="16">
        <f t="shared" si="246"/>
        <v>1</v>
      </c>
      <c r="K857" s="43">
        <f t="shared" si="247"/>
        <v>1</v>
      </c>
      <c r="L857" s="43">
        <f t="shared" si="248"/>
        <v>0.5</v>
      </c>
      <c r="M857" s="43">
        <f t="shared" si="249"/>
        <v>1</v>
      </c>
      <c r="N857" s="43">
        <f t="shared" si="250"/>
        <v>1</v>
      </c>
      <c r="O857" s="23" t="str">
        <f t="shared" si="251"/>
        <v>PFR027987389</v>
      </c>
      <c r="P857" s="51">
        <f>VLOOKUP(C857,MAPPING!$B$24:$G$27,2,0)+(N857-0.5)/0.5*VLOOKUP(C857,MAPPING!$B$24:$G$27,4,0)</f>
        <v>0</v>
      </c>
      <c r="Q857" s="72">
        <f>VLOOKUP(C857,MAPPING!$B$24:$G$27,6,0)</f>
        <v>3350</v>
      </c>
      <c r="R857" s="105">
        <f>Q857*VLOOKUP(C857,MAPPING!$B$24:$H$27,7,0)</f>
        <v>3350</v>
      </c>
      <c r="S857" s="29">
        <f>VLOOKUP(H857,MAPPING!$B$3:$D$12,3,0)</f>
        <v>0</v>
      </c>
      <c r="T857" s="67">
        <f t="shared" si="237"/>
        <v>0</v>
      </c>
      <c r="U857" s="75">
        <v>0</v>
      </c>
      <c r="V857" s="29">
        <f>(J857*VLOOKUP(M857/J857,MAPPING!$B$15:$C$22,2,10))</f>
        <v>0</v>
      </c>
      <c r="W857" s="100">
        <v>0</v>
      </c>
      <c r="X857" s="68">
        <f>IFERROR(IF($M857&lt;6.000001,0,VLOOKUP($M857,할증료!$B:$C,2,1)),0)</f>
        <v>0</v>
      </c>
      <c r="Y857" s="67">
        <v>0</v>
      </c>
      <c r="Z857" s="29">
        <f t="shared" si="252"/>
        <v>3350</v>
      </c>
      <c r="AB857" s="1" t="s">
        <v>4283</v>
      </c>
      <c r="AC857" s="1" t="s">
        <v>142</v>
      </c>
      <c r="AD857" s="1" t="s">
        <v>4284</v>
      </c>
      <c r="AE857" s="1" t="s">
        <v>4695</v>
      </c>
      <c r="AF857" s="1" t="s">
        <v>4696</v>
      </c>
      <c r="AG857" s="1" t="s">
        <v>4697</v>
      </c>
      <c r="AH857" s="1">
        <v>41204</v>
      </c>
      <c r="AI857" s="1" t="s">
        <v>47</v>
      </c>
      <c r="AJ857" s="20">
        <v>1</v>
      </c>
      <c r="AK857" s="21">
        <v>1</v>
      </c>
      <c r="AL857" s="21">
        <v>0.5</v>
      </c>
      <c r="AM857" s="21">
        <v>1</v>
      </c>
      <c r="AN857" s="1" t="s">
        <v>48</v>
      </c>
      <c r="AO857" s="21">
        <v>87.43</v>
      </c>
      <c r="AP857" s="1" t="s">
        <v>47</v>
      </c>
      <c r="AQ857" s="1" t="s">
        <v>47</v>
      </c>
      <c r="AR857" s="1" t="s">
        <v>47</v>
      </c>
      <c r="AS857" s="1" t="s">
        <v>47</v>
      </c>
      <c r="AT857" s="1" t="s">
        <v>47</v>
      </c>
      <c r="AU857" s="1" t="s">
        <v>143</v>
      </c>
      <c r="AV857" s="1" t="s">
        <v>144</v>
      </c>
      <c r="AW857" s="1" t="s">
        <v>3961</v>
      </c>
      <c r="AX857" s="1" t="s">
        <v>47</v>
      </c>
      <c r="AY857" s="1" t="s">
        <v>50</v>
      </c>
      <c r="AZ857" s="1" t="s">
        <v>4698</v>
      </c>
      <c r="BA857" s="1" t="s">
        <v>4699</v>
      </c>
      <c r="BB857" s="1" t="s">
        <v>4699</v>
      </c>
      <c r="BC857" s="1" t="s">
        <v>145</v>
      </c>
      <c r="BD857" s="1" t="s">
        <v>47</v>
      </c>
      <c r="BE857" s="1" t="s">
        <v>146</v>
      </c>
      <c r="BF857" s="1" t="s">
        <v>52</v>
      </c>
      <c r="BG857" s="1" t="s">
        <v>53</v>
      </c>
      <c r="BH857" s="1" t="s">
        <v>47</v>
      </c>
      <c r="BI857" s="1" t="s">
        <v>159</v>
      </c>
    </row>
    <row r="858" spans="2:61" x14ac:dyDescent="0.25">
      <c r="B858" s="16">
        <f t="shared" si="238"/>
        <v>854</v>
      </c>
      <c r="C858" s="16" t="str">
        <f t="shared" si="239"/>
        <v>CDG</v>
      </c>
      <c r="D858" s="16" t="str">
        <f t="shared" si="240"/>
        <v>2025-08-30</v>
      </c>
      <c r="E858" s="16" t="str">
        <f t="shared" si="241"/>
        <v>18042707711</v>
      </c>
      <c r="F858" s="16" t="str">
        <f t="shared" si="242"/>
        <v>PFR027987388</v>
      </c>
      <c r="G858" s="16" t="str">
        <f t="shared" si="243"/>
        <v>이재림</v>
      </c>
      <c r="H858" s="16" t="str">
        <f t="shared" si="244"/>
        <v>목록(Manifest)</v>
      </c>
      <c r="I858" s="16">
        <f t="shared" si="245"/>
        <v>87.43</v>
      </c>
      <c r="J858" s="16">
        <f t="shared" si="246"/>
        <v>1</v>
      </c>
      <c r="K858" s="43">
        <f t="shared" si="247"/>
        <v>1</v>
      </c>
      <c r="L858" s="43">
        <f t="shared" si="248"/>
        <v>0.5</v>
      </c>
      <c r="M858" s="43">
        <f t="shared" si="249"/>
        <v>1</v>
      </c>
      <c r="N858" s="43">
        <f t="shared" si="250"/>
        <v>1</v>
      </c>
      <c r="O858" s="23" t="str">
        <f t="shared" si="251"/>
        <v>PFR027987388</v>
      </c>
      <c r="P858" s="51">
        <f>VLOOKUP(C858,MAPPING!$B$24:$G$27,2,0)+(N858-0.5)/0.5*VLOOKUP(C858,MAPPING!$B$24:$G$27,4,0)</f>
        <v>0</v>
      </c>
      <c r="Q858" s="72">
        <f>VLOOKUP(C858,MAPPING!$B$24:$G$27,6,0)</f>
        <v>3350</v>
      </c>
      <c r="R858" s="105">
        <f>Q858*VLOOKUP(C858,MAPPING!$B$24:$H$27,7,0)</f>
        <v>3350</v>
      </c>
      <c r="S858" s="29">
        <f>VLOOKUP(H858,MAPPING!$B$3:$D$12,3,0)</f>
        <v>0</v>
      </c>
      <c r="T858" s="67">
        <f t="shared" si="237"/>
        <v>0</v>
      </c>
      <c r="U858" s="75">
        <v>0</v>
      </c>
      <c r="V858" s="29">
        <f>(J858*VLOOKUP(M858/J858,MAPPING!$B$15:$C$22,2,10))</f>
        <v>0</v>
      </c>
      <c r="W858" s="100">
        <v>0</v>
      </c>
      <c r="X858" s="68">
        <f>IFERROR(IF($M858&lt;6.000001,0,VLOOKUP($M858,할증료!$B:$C,2,1)),0)</f>
        <v>0</v>
      </c>
      <c r="Y858" s="67">
        <v>0</v>
      </c>
      <c r="Z858" s="29">
        <f t="shared" si="252"/>
        <v>3350</v>
      </c>
      <c r="AB858" s="1" t="s">
        <v>4283</v>
      </c>
      <c r="AC858" s="1" t="s">
        <v>142</v>
      </c>
      <c r="AD858" s="1" t="s">
        <v>4284</v>
      </c>
      <c r="AE858" s="1" t="s">
        <v>4700</v>
      </c>
      <c r="AF858" s="1" t="s">
        <v>4701</v>
      </c>
      <c r="AG858" s="1" t="s">
        <v>4702</v>
      </c>
      <c r="AH858" s="1">
        <v>8393</v>
      </c>
      <c r="AI858" s="1" t="s">
        <v>47</v>
      </c>
      <c r="AJ858" s="20">
        <v>1</v>
      </c>
      <c r="AK858" s="21">
        <v>1</v>
      </c>
      <c r="AL858" s="21">
        <v>0.5</v>
      </c>
      <c r="AM858" s="21">
        <v>1</v>
      </c>
      <c r="AN858" s="1" t="s">
        <v>48</v>
      </c>
      <c r="AO858" s="21">
        <v>87.43</v>
      </c>
      <c r="AP858" s="1" t="s">
        <v>47</v>
      </c>
      <c r="AQ858" s="1" t="s">
        <v>47</v>
      </c>
      <c r="AR858" s="1" t="s">
        <v>47</v>
      </c>
      <c r="AS858" s="1" t="s">
        <v>47</v>
      </c>
      <c r="AT858" s="1" t="s">
        <v>47</v>
      </c>
      <c r="AU858" s="1" t="s">
        <v>143</v>
      </c>
      <c r="AV858" s="1" t="s">
        <v>144</v>
      </c>
      <c r="AW858" s="1" t="s">
        <v>3961</v>
      </c>
      <c r="AX858" s="1" t="s">
        <v>47</v>
      </c>
      <c r="AY858" s="1" t="s">
        <v>50</v>
      </c>
      <c r="AZ858" s="1" t="s">
        <v>4703</v>
      </c>
      <c r="BA858" s="1" t="s">
        <v>4704</v>
      </c>
      <c r="BB858" s="1" t="s">
        <v>4704</v>
      </c>
      <c r="BC858" s="1" t="s">
        <v>145</v>
      </c>
      <c r="BD858" s="1" t="s">
        <v>47</v>
      </c>
      <c r="BE858" s="1" t="s">
        <v>146</v>
      </c>
      <c r="BF858" s="1" t="s">
        <v>52</v>
      </c>
      <c r="BG858" s="1" t="s">
        <v>53</v>
      </c>
      <c r="BH858" s="1" t="s">
        <v>47</v>
      </c>
      <c r="BI858" s="1" t="s">
        <v>159</v>
      </c>
    </row>
    <row r="859" spans="2:61" x14ac:dyDescent="0.25">
      <c r="B859" s="16">
        <f t="shared" si="238"/>
        <v>855</v>
      </c>
      <c r="C859" s="16" t="str">
        <f t="shared" si="239"/>
        <v>CDG</v>
      </c>
      <c r="D859" s="16" t="str">
        <f t="shared" si="240"/>
        <v>2025-08-30</v>
      </c>
      <c r="E859" s="16" t="str">
        <f t="shared" si="241"/>
        <v>18042707711</v>
      </c>
      <c r="F859" s="16" t="str">
        <f t="shared" si="242"/>
        <v>PFR027987387</v>
      </c>
      <c r="G859" s="16" t="str">
        <f t="shared" si="243"/>
        <v>이채원</v>
      </c>
      <c r="H859" s="16" t="str">
        <f t="shared" si="244"/>
        <v>목록(Manifest)</v>
      </c>
      <c r="I859" s="16">
        <f t="shared" si="245"/>
        <v>87.43</v>
      </c>
      <c r="J859" s="16">
        <f t="shared" si="246"/>
        <v>1</v>
      </c>
      <c r="K859" s="43">
        <f t="shared" si="247"/>
        <v>1</v>
      </c>
      <c r="L859" s="43">
        <f t="shared" si="248"/>
        <v>0.5</v>
      </c>
      <c r="M859" s="43">
        <f t="shared" si="249"/>
        <v>1</v>
      </c>
      <c r="N859" s="43">
        <f t="shared" si="250"/>
        <v>1</v>
      </c>
      <c r="O859" s="23" t="str">
        <f t="shared" si="251"/>
        <v>PFR027987387</v>
      </c>
      <c r="P859" s="51">
        <f>VLOOKUP(C859,MAPPING!$B$24:$G$27,2,0)+(N859-0.5)/0.5*VLOOKUP(C859,MAPPING!$B$24:$G$27,4,0)</f>
        <v>0</v>
      </c>
      <c r="Q859" s="72">
        <f>VLOOKUP(C859,MAPPING!$B$24:$G$27,6,0)</f>
        <v>3350</v>
      </c>
      <c r="R859" s="105">
        <f>Q859*VLOOKUP(C859,MAPPING!$B$24:$H$27,7,0)</f>
        <v>3350</v>
      </c>
      <c r="S859" s="29">
        <f>VLOOKUP(H859,MAPPING!$B$3:$D$12,3,0)</f>
        <v>0</v>
      </c>
      <c r="T859" s="67">
        <f t="shared" si="237"/>
        <v>0</v>
      </c>
      <c r="U859" s="75">
        <v>0</v>
      </c>
      <c r="V859" s="29">
        <f>(J859*VLOOKUP(M859/J859,MAPPING!$B$15:$C$22,2,10))</f>
        <v>0</v>
      </c>
      <c r="W859" s="100">
        <v>0</v>
      </c>
      <c r="X859" s="68">
        <f>IFERROR(IF($M859&lt;6.000001,0,VLOOKUP($M859,할증료!$B:$C,2,1)),0)</f>
        <v>0</v>
      </c>
      <c r="Y859" s="67">
        <v>0</v>
      </c>
      <c r="Z859" s="29">
        <f t="shared" si="252"/>
        <v>3350</v>
      </c>
      <c r="AB859" s="1" t="s">
        <v>4283</v>
      </c>
      <c r="AC859" s="1" t="s">
        <v>142</v>
      </c>
      <c r="AD859" s="1" t="s">
        <v>4284</v>
      </c>
      <c r="AE859" s="1" t="s">
        <v>4705</v>
      </c>
      <c r="AF859" s="1" t="s">
        <v>4706</v>
      </c>
      <c r="AG859" s="1" t="s">
        <v>4707</v>
      </c>
      <c r="AH859" s="1">
        <v>10322</v>
      </c>
      <c r="AI859" s="1" t="s">
        <v>47</v>
      </c>
      <c r="AJ859" s="20">
        <v>1</v>
      </c>
      <c r="AK859" s="21">
        <v>1</v>
      </c>
      <c r="AL859" s="21">
        <v>0.5</v>
      </c>
      <c r="AM859" s="21">
        <v>1</v>
      </c>
      <c r="AN859" s="1" t="s">
        <v>48</v>
      </c>
      <c r="AO859" s="21">
        <v>87.43</v>
      </c>
      <c r="AP859" s="1" t="s">
        <v>47</v>
      </c>
      <c r="AQ859" s="1" t="s">
        <v>47</v>
      </c>
      <c r="AR859" s="1" t="s">
        <v>47</v>
      </c>
      <c r="AS859" s="1" t="s">
        <v>47</v>
      </c>
      <c r="AT859" s="1" t="s">
        <v>47</v>
      </c>
      <c r="AU859" s="1" t="s">
        <v>143</v>
      </c>
      <c r="AV859" s="1" t="s">
        <v>144</v>
      </c>
      <c r="AW859" s="1" t="s">
        <v>3961</v>
      </c>
      <c r="AX859" s="1" t="s">
        <v>47</v>
      </c>
      <c r="AY859" s="1" t="s">
        <v>50</v>
      </c>
      <c r="AZ859" s="1" t="s">
        <v>4708</v>
      </c>
      <c r="BA859" s="1" t="s">
        <v>4709</v>
      </c>
      <c r="BB859" s="1" t="s">
        <v>4709</v>
      </c>
      <c r="BC859" s="1" t="s">
        <v>145</v>
      </c>
      <c r="BD859" s="1" t="s">
        <v>47</v>
      </c>
      <c r="BE859" s="1" t="s">
        <v>146</v>
      </c>
      <c r="BF859" s="1" t="s">
        <v>52</v>
      </c>
      <c r="BG859" s="1" t="s">
        <v>53</v>
      </c>
      <c r="BH859" s="1" t="s">
        <v>47</v>
      </c>
      <c r="BI859" s="1" t="s">
        <v>159</v>
      </c>
    </row>
    <row r="860" spans="2:61" x14ac:dyDescent="0.25">
      <c r="B860" s="16">
        <f t="shared" si="238"/>
        <v>856</v>
      </c>
      <c r="C860" s="16" t="str">
        <f t="shared" si="239"/>
        <v>CDG</v>
      </c>
      <c r="D860" s="16" t="str">
        <f t="shared" si="240"/>
        <v>2025-08-30</v>
      </c>
      <c r="E860" s="16" t="str">
        <f t="shared" si="241"/>
        <v>18042707711</v>
      </c>
      <c r="F860" s="16" t="str">
        <f t="shared" si="242"/>
        <v>PFR027987386</v>
      </c>
      <c r="G860" s="16" t="str">
        <f t="shared" si="243"/>
        <v>김한서</v>
      </c>
      <c r="H860" s="16" t="str">
        <f t="shared" si="244"/>
        <v>목록(Manifest)</v>
      </c>
      <c r="I860" s="16">
        <f t="shared" si="245"/>
        <v>87.43</v>
      </c>
      <c r="J860" s="16">
        <f t="shared" si="246"/>
        <v>1</v>
      </c>
      <c r="K860" s="43">
        <f t="shared" si="247"/>
        <v>1</v>
      </c>
      <c r="L860" s="43">
        <f t="shared" si="248"/>
        <v>0.5</v>
      </c>
      <c r="M860" s="43">
        <f t="shared" si="249"/>
        <v>1</v>
      </c>
      <c r="N860" s="43">
        <f t="shared" si="250"/>
        <v>1</v>
      </c>
      <c r="O860" s="23" t="str">
        <f t="shared" si="251"/>
        <v>PFR027987386</v>
      </c>
      <c r="P860" s="51">
        <f>VLOOKUP(C860,MAPPING!$B$24:$G$27,2,0)+(N860-0.5)/0.5*VLOOKUP(C860,MAPPING!$B$24:$G$27,4,0)</f>
        <v>0</v>
      </c>
      <c r="Q860" s="72">
        <f>VLOOKUP(C860,MAPPING!$B$24:$G$27,6,0)</f>
        <v>3350</v>
      </c>
      <c r="R860" s="105">
        <f>Q860*VLOOKUP(C860,MAPPING!$B$24:$H$27,7,0)</f>
        <v>3350</v>
      </c>
      <c r="S860" s="29">
        <f>VLOOKUP(H860,MAPPING!$B$3:$D$12,3,0)</f>
        <v>0</v>
      </c>
      <c r="T860" s="67">
        <f t="shared" si="237"/>
        <v>0</v>
      </c>
      <c r="U860" s="75">
        <v>0</v>
      </c>
      <c r="V860" s="29">
        <f>(J860*VLOOKUP(M860/J860,MAPPING!$B$15:$C$22,2,10))</f>
        <v>0</v>
      </c>
      <c r="W860" s="100">
        <v>0</v>
      </c>
      <c r="X860" s="68">
        <f>IFERROR(IF($M860&lt;6.000001,0,VLOOKUP($M860,할증료!$B:$C,2,1)),0)</f>
        <v>0</v>
      </c>
      <c r="Y860" s="67">
        <v>0</v>
      </c>
      <c r="Z860" s="29">
        <f t="shared" si="252"/>
        <v>3350</v>
      </c>
      <c r="AB860" s="1" t="s">
        <v>4283</v>
      </c>
      <c r="AC860" s="1" t="s">
        <v>142</v>
      </c>
      <c r="AD860" s="1" t="s">
        <v>4284</v>
      </c>
      <c r="AE860" s="1" t="s">
        <v>4710</v>
      </c>
      <c r="AF860" s="1" t="s">
        <v>4711</v>
      </c>
      <c r="AG860" s="1" t="s">
        <v>4712</v>
      </c>
      <c r="AH860" s="1">
        <v>21083</v>
      </c>
      <c r="AI860" s="1" t="s">
        <v>47</v>
      </c>
      <c r="AJ860" s="20">
        <v>1</v>
      </c>
      <c r="AK860" s="21">
        <v>1</v>
      </c>
      <c r="AL860" s="21">
        <v>0.5</v>
      </c>
      <c r="AM860" s="21">
        <v>1</v>
      </c>
      <c r="AN860" s="1" t="s">
        <v>48</v>
      </c>
      <c r="AO860" s="21">
        <v>87.43</v>
      </c>
      <c r="AP860" s="1" t="s">
        <v>47</v>
      </c>
      <c r="AQ860" s="1" t="s">
        <v>47</v>
      </c>
      <c r="AR860" s="1" t="s">
        <v>47</v>
      </c>
      <c r="AS860" s="1" t="s">
        <v>47</v>
      </c>
      <c r="AT860" s="1" t="s">
        <v>47</v>
      </c>
      <c r="AU860" s="1" t="s">
        <v>143</v>
      </c>
      <c r="AV860" s="1" t="s">
        <v>144</v>
      </c>
      <c r="AW860" s="1" t="s">
        <v>3961</v>
      </c>
      <c r="AX860" s="1" t="s">
        <v>47</v>
      </c>
      <c r="AY860" s="1" t="s">
        <v>50</v>
      </c>
      <c r="AZ860" s="1" t="s">
        <v>4713</v>
      </c>
      <c r="BA860" s="1" t="s">
        <v>4714</v>
      </c>
      <c r="BB860" s="1" t="s">
        <v>4714</v>
      </c>
      <c r="BC860" s="1" t="s">
        <v>145</v>
      </c>
      <c r="BD860" s="1" t="s">
        <v>47</v>
      </c>
      <c r="BE860" s="1" t="s">
        <v>146</v>
      </c>
      <c r="BF860" s="1" t="s">
        <v>52</v>
      </c>
      <c r="BG860" s="1" t="s">
        <v>53</v>
      </c>
      <c r="BH860" s="1" t="s">
        <v>47</v>
      </c>
      <c r="BI860" s="1" t="s">
        <v>159</v>
      </c>
    </row>
    <row r="861" spans="2:61" x14ac:dyDescent="0.25">
      <c r="B861" s="16">
        <f t="shared" si="238"/>
        <v>857</v>
      </c>
      <c r="C861" s="16" t="str">
        <f t="shared" si="239"/>
        <v>CDG</v>
      </c>
      <c r="D861" s="16" t="str">
        <f t="shared" si="240"/>
        <v>2025-08-30</v>
      </c>
      <c r="E861" s="16" t="str">
        <f t="shared" si="241"/>
        <v>18042707711</v>
      </c>
      <c r="F861" s="16" t="str">
        <f t="shared" si="242"/>
        <v>PFR027987385</v>
      </c>
      <c r="G861" s="16" t="str">
        <f t="shared" si="243"/>
        <v>이정원</v>
      </c>
      <c r="H861" s="16" t="str">
        <f t="shared" si="244"/>
        <v>목록(Manifest)</v>
      </c>
      <c r="I861" s="16">
        <f t="shared" si="245"/>
        <v>87.43</v>
      </c>
      <c r="J861" s="16">
        <f t="shared" si="246"/>
        <v>1</v>
      </c>
      <c r="K861" s="43">
        <f t="shared" si="247"/>
        <v>1</v>
      </c>
      <c r="L861" s="43">
        <f t="shared" si="248"/>
        <v>0.5</v>
      </c>
      <c r="M861" s="43">
        <f t="shared" si="249"/>
        <v>1</v>
      </c>
      <c r="N861" s="43">
        <f t="shared" si="250"/>
        <v>1</v>
      </c>
      <c r="O861" s="23" t="str">
        <f t="shared" si="251"/>
        <v>PFR027987385</v>
      </c>
      <c r="P861" s="51">
        <f>VLOOKUP(C861,MAPPING!$B$24:$G$27,2,0)+(N861-0.5)/0.5*VLOOKUP(C861,MAPPING!$B$24:$G$27,4,0)</f>
        <v>0</v>
      </c>
      <c r="Q861" s="72">
        <f>VLOOKUP(C861,MAPPING!$B$24:$G$27,6,0)</f>
        <v>3350</v>
      </c>
      <c r="R861" s="105">
        <f>Q861*VLOOKUP(C861,MAPPING!$B$24:$H$27,7,0)</f>
        <v>3350</v>
      </c>
      <c r="S861" s="29">
        <f>VLOOKUP(H861,MAPPING!$B$3:$D$12,3,0)</f>
        <v>0</v>
      </c>
      <c r="T861" s="67">
        <f t="shared" si="237"/>
        <v>0</v>
      </c>
      <c r="U861" s="75">
        <v>0</v>
      </c>
      <c r="V861" s="29">
        <f>(J861*VLOOKUP(M861/J861,MAPPING!$B$15:$C$22,2,10))</f>
        <v>0</v>
      </c>
      <c r="W861" s="100">
        <v>0</v>
      </c>
      <c r="X861" s="68">
        <f>IFERROR(IF($M861&lt;6.000001,0,VLOOKUP($M861,할증료!$B:$C,2,1)),0)</f>
        <v>0</v>
      </c>
      <c r="Y861" s="67">
        <v>0</v>
      </c>
      <c r="Z861" s="29">
        <f t="shared" si="252"/>
        <v>3350</v>
      </c>
      <c r="AB861" s="1" t="s">
        <v>4283</v>
      </c>
      <c r="AC861" s="1" t="s">
        <v>142</v>
      </c>
      <c r="AD861" s="1" t="s">
        <v>4284</v>
      </c>
      <c r="AE861" s="1" t="s">
        <v>4715</v>
      </c>
      <c r="AF861" s="1" t="s">
        <v>4716</v>
      </c>
      <c r="AG861" s="1" t="s">
        <v>4717</v>
      </c>
      <c r="AH861" s="1">
        <v>21997</v>
      </c>
      <c r="AI861" s="1" t="s">
        <v>47</v>
      </c>
      <c r="AJ861" s="20">
        <v>1</v>
      </c>
      <c r="AK861" s="21">
        <v>1</v>
      </c>
      <c r="AL861" s="21">
        <v>0.5</v>
      </c>
      <c r="AM861" s="21">
        <v>1</v>
      </c>
      <c r="AN861" s="1" t="s">
        <v>48</v>
      </c>
      <c r="AO861" s="21">
        <v>87.43</v>
      </c>
      <c r="AP861" s="1" t="s">
        <v>47</v>
      </c>
      <c r="AQ861" s="1" t="s">
        <v>47</v>
      </c>
      <c r="AR861" s="1" t="s">
        <v>47</v>
      </c>
      <c r="AS861" s="1" t="s">
        <v>47</v>
      </c>
      <c r="AT861" s="1" t="s">
        <v>47</v>
      </c>
      <c r="AU861" s="1" t="s">
        <v>143</v>
      </c>
      <c r="AV861" s="1" t="s">
        <v>144</v>
      </c>
      <c r="AW861" s="1" t="s">
        <v>3961</v>
      </c>
      <c r="AX861" s="1" t="s">
        <v>47</v>
      </c>
      <c r="AY861" s="1" t="s">
        <v>50</v>
      </c>
      <c r="AZ861" s="1" t="s">
        <v>4718</v>
      </c>
      <c r="BA861" s="1" t="s">
        <v>4719</v>
      </c>
      <c r="BB861" s="1" t="s">
        <v>4719</v>
      </c>
      <c r="BC861" s="1" t="s">
        <v>145</v>
      </c>
      <c r="BD861" s="1" t="s">
        <v>47</v>
      </c>
      <c r="BE861" s="1" t="s">
        <v>146</v>
      </c>
      <c r="BF861" s="1" t="s">
        <v>52</v>
      </c>
      <c r="BG861" s="1" t="s">
        <v>53</v>
      </c>
      <c r="BH861" s="1" t="s">
        <v>47</v>
      </c>
      <c r="BI861" s="1" t="s">
        <v>159</v>
      </c>
    </row>
    <row r="862" spans="2:61" x14ac:dyDescent="0.25">
      <c r="B862" s="16">
        <f t="shared" si="238"/>
        <v>858</v>
      </c>
      <c r="C862" s="16" t="str">
        <f t="shared" si="239"/>
        <v>CDG</v>
      </c>
      <c r="D862" s="16" t="str">
        <f t="shared" si="240"/>
        <v>2025-08-30</v>
      </c>
      <c r="E862" s="16" t="str">
        <f t="shared" si="241"/>
        <v>18042707711</v>
      </c>
      <c r="F862" s="16" t="str">
        <f t="shared" si="242"/>
        <v>PFR027987384</v>
      </c>
      <c r="G862" s="16" t="str">
        <f t="shared" si="243"/>
        <v>조은솔</v>
      </c>
      <c r="H862" s="16" t="str">
        <f t="shared" si="244"/>
        <v>목록(Manifest)</v>
      </c>
      <c r="I862" s="16">
        <f t="shared" si="245"/>
        <v>87.43</v>
      </c>
      <c r="J862" s="16">
        <f t="shared" si="246"/>
        <v>1</v>
      </c>
      <c r="K862" s="43">
        <f t="shared" si="247"/>
        <v>1</v>
      </c>
      <c r="L862" s="43">
        <f t="shared" si="248"/>
        <v>0.5</v>
      </c>
      <c r="M862" s="43">
        <f t="shared" si="249"/>
        <v>1</v>
      </c>
      <c r="N862" s="43">
        <f t="shared" si="250"/>
        <v>1</v>
      </c>
      <c r="O862" s="23" t="str">
        <f t="shared" si="251"/>
        <v>PFR027987384</v>
      </c>
      <c r="P862" s="51">
        <f>VLOOKUP(C862,MAPPING!$B$24:$G$27,2,0)+(N862-0.5)/0.5*VLOOKUP(C862,MAPPING!$B$24:$G$27,4,0)</f>
        <v>0</v>
      </c>
      <c r="Q862" s="72">
        <f>VLOOKUP(C862,MAPPING!$B$24:$G$27,6,0)</f>
        <v>3350</v>
      </c>
      <c r="R862" s="105">
        <f>Q862*VLOOKUP(C862,MAPPING!$B$24:$H$27,7,0)</f>
        <v>3350</v>
      </c>
      <c r="S862" s="29">
        <f>VLOOKUP(H862,MAPPING!$B$3:$D$12,3,0)</f>
        <v>0</v>
      </c>
      <c r="T862" s="67">
        <f t="shared" si="237"/>
        <v>0</v>
      </c>
      <c r="U862" s="75">
        <v>0</v>
      </c>
      <c r="V862" s="29">
        <f>(J862*VLOOKUP(M862/J862,MAPPING!$B$15:$C$22,2,10))</f>
        <v>0</v>
      </c>
      <c r="W862" s="100">
        <v>0</v>
      </c>
      <c r="X862" s="68">
        <f>IFERROR(IF($M862&lt;6.000001,0,VLOOKUP($M862,할증료!$B:$C,2,1)),0)</f>
        <v>0</v>
      </c>
      <c r="Y862" s="67">
        <v>0</v>
      </c>
      <c r="Z862" s="29">
        <f t="shared" si="252"/>
        <v>3350</v>
      </c>
      <c r="AB862" s="1" t="s">
        <v>4283</v>
      </c>
      <c r="AC862" s="1" t="s">
        <v>142</v>
      </c>
      <c r="AD862" s="1" t="s">
        <v>4284</v>
      </c>
      <c r="AE862" s="1" t="s">
        <v>4720</v>
      </c>
      <c r="AF862" s="1" t="s">
        <v>4721</v>
      </c>
      <c r="AG862" s="1" t="s">
        <v>4722</v>
      </c>
      <c r="AH862" s="1">
        <v>38660</v>
      </c>
      <c r="AI862" s="1" t="s">
        <v>47</v>
      </c>
      <c r="AJ862" s="20">
        <v>1</v>
      </c>
      <c r="AK862" s="21">
        <v>1</v>
      </c>
      <c r="AL862" s="21">
        <v>0.5</v>
      </c>
      <c r="AM862" s="21">
        <v>1</v>
      </c>
      <c r="AN862" s="1" t="s">
        <v>48</v>
      </c>
      <c r="AO862" s="21">
        <v>87.43</v>
      </c>
      <c r="AP862" s="1" t="s">
        <v>47</v>
      </c>
      <c r="AQ862" s="1" t="s">
        <v>47</v>
      </c>
      <c r="AR862" s="1" t="s">
        <v>47</v>
      </c>
      <c r="AS862" s="1" t="s">
        <v>47</v>
      </c>
      <c r="AT862" s="1" t="s">
        <v>47</v>
      </c>
      <c r="AU862" s="1" t="s">
        <v>143</v>
      </c>
      <c r="AV862" s="1" t="s">
        <v>144</v>
      </c>
      <c r="AW862" s="1" t="s">
        <v>3961</v>
      </c>
      <c r="AX862" s="1" t="s">
        <v>47</v>
      </c>
      <c r="AY862" s="1" t="s">
        <v>50</v>
      </c>
      <c r="AZ862" s="1" t="s">
        <v>4723</v>
      </c>
      <c r="BA862" s="1" t="s">
        <v>4724</v>
      </c>
      <c r="BB862" s="1" t="s">
        <v>4724</v>
      </c>
      <c r="BC862" s="1" t="s">
        <v>145</v>
      </c>
      <c r="BD862" s="1" t="s">
        <v>47</v>
      </c>
      <c r="BE862" s="1" t="s">
        <v>146</v>
      </c>
      <c r="BF862" s="1" t="s">
        <v>52</v>
      </c>
      <c r="BG862" s="1" t="s">
        <v>53</v>
      </c>
      <c r="BH862" s="1" t="s">
        <v>47</v>
      </c>
      <c r="BI862" s="1" t="s">
        <v>159</v>
      </c>
    </row>
    <row r="863" spans="2:61" x14ac:dyDescent="0.25">
      <c r="B863" s="16">
        <f t="shared" si="238"/>
        <v>859</v>
      </c>
      <c r="C863" s="16" t="str">
        <f t="shared" si="239"/>
        <v>CDG</v>
      </c>
      <c r="D863" s="16" t="str">
        <f t="shared" si="240"/>
        <v>2025-08-30</v>
      </c>
      <c r="E863" s="16" t="str">
        <f t="shared" si="241"/>
        <v>18042707711</v>
      </c>
      <c r="F863" s="16" t="str">
        <f t="shared" si="242"/>
        <v>PFR027987383</v>
      </c>
      <c r="G863" s="16" t="str">
        <f t="shared" si="243"/>
        <v>김소진</v>
      </c>
      <c r="H863" s="16" t="str">
        <f t="shared" si="244"/>
        <v>목록(Manifest)</v>
      </c>
      <c r="I863" s="16">
        <f t="shared" si="245"/>
        <v>87.43</v>
      </c>
      <c r="J863" s="16">
        <f t="shared" si="246"/>
        <v>1</v>
      </c>
      <c r="K863" s="43">
        <f t="shared" si="247"/>
        <v>1</v>
      </c>
      <c r="L863" s="43">
        <f t="shared" si="248"/>
        <v>0.5</v>
      </c>
      <c r="M863" s="43">
        <f t="shared" si="249"/>
        <v>1</v>
      </c>
      <c r="N863" s="43">
        <f t="shared" si="250"/>
        <v>1</v>
      </c>
      <c r="O863" s="23" t="str">
        <f t="shared" si="251"/>
        <v>PFR027987383</v>
      </c>
      <c r="P863" s="51">
        <f>VLOOKUP(C863,MAPPING!$B$24:$G$27,2,0)+(N863-0.5)/0.5*VLOOKUP(C863,MAPPING!$B$24:$G$27,4,0)</f>
        <v>0</v>
      </c>
      <c r="Q863" s="72">
        <f>VLOOKUP(C863,MAPPING!$B$24:$G$27,6,0)</f>
        <v>3350</v>
      </c>
      <c r="R863" s="105">
        <f>Q863*VLOOKUP(C863,MAPPING!$B$24:$H$27,7,0)</f>
        <v>3350</v>
      </c>
      <c r="S863" s="29">
        <f>VLOOKUP(H863,MAPPING!$B$3:$D$12,3,0)</f>
        <v>0</v>
      </c>
      <c r="T863" s="67">
        <f t="shared" si="237"/>
        <v>0</v>
      </c>
      <c r="U863" s="75">
        <v>0</v>
      </c>
      <c r="V863" s="29">
        <f>(J863*VLOOKUP(M863/J863,MAPPING!$B$15:$C$22,2,10))</f>
        <v>0</v>
      </c>
      <c r="W863" s="100">
        <v>0</v>
      </c>
      <c r="X863" s="68">
        <f>IFERROR(IF($M863&lt;6.000001,0,VLOOKUP($M863,할증료!$B:$C,2,1)),0)</f>
        <v>0</v>
      </c>
      <c r="Y863" s="67">
        <v>0</v>
      </c>
      <c r="Z863" s="29">
        <f t="shared" si="252"/>
        <v>3350</v>
      </c>
      <c r="AB863" s="1" t="s">
        <v>4283</v>
      </c>
      <c r="AC863" s="1" t="s">
        <v>142</v>
      </c>
      <c r="AD863" s="1" t="s">
        <v>4284</v>
      </c>
      <c r="AE863" s="1" t="s">
        <v>4725</v>
      </c>
      <c r="AF863" s="1" t="s">
        <v>4726</v>
      </c>
      <c r="AG863" s="1" t="s">
        <v>4727</v>
      </c>
      <c r="AH863" s="1">
        <v>47862</v>
      </c>
      <c r="AI863" s="1" t="s">
        <v>47</v>
      </c>
      <c r="AJ863" s="20">
        <v>1</v>
      </c>
      <c r="AK863" s="21">
        <v>1</v>
      </c>
      <c r="AL863" s="21">
        <v>0.5</v>
      </c>
      <c r="AM863" s="21">
        <v>1</v>
      </c>
      <c r="AN863" s="1" t="s">
        <v>48</v>
      </c>
      <c r="AO863" s="21">
        <v>87.43</v>
      </c>
      <c r="AP863" s="1" t="s">
        <v>47</v>
      </c>
      <c r="AQ863" s="1" t="s">
        <v>47</v>
      </c>
      <c r="AR863" s="1" t="s">
        <v>47</v>
      </c>
      <c r="AS863" s="1" t="s">
        <v>47</v>
      </c>
      <c r="AT863" s="1" t="s">
        <v>47</v>
      </c>
      <c r="AU863" s="1" t="s">
        <v>143</v>
      </c>
      <c r="AV863" s="1" t="s">
        <v>144</v>
      </c>
      <c r="AW863" s="1" t="s">
        <v>3961</v>
      </c>
      <c r="AX863" s="1" t="s">
        <v>47</v>
      </c>
      <c r="AY863" s="1" t="s">
        <v>50</v>
      </c>
      <c r="AZ863" s="1" t="s">
        <v>4728</v>
      </c>
      <c r="BA863" s="1" t="s">
        <v>4729</v>
      </c>
      <c r="BB863" s="1" t="s">
        <v>4729</v>
      </c>
      <c r="BC863" s="1" t="s">
        <v>145</v>
      </c>
      <c r="BD863" s="1" t="s">
        <v>47</v>
      </c>
      <c r="BE863" s="1" t="s">
        <v>146</v>
      </c>
      <c r="BF863" s="1" t="s">
        <v>52</v>
      </c>
      <c r="BG863" s="1" t="s">
        <v>53</v>
      </c>
      <c r="BH863" s="1" t="s">
        <v>47</v>
      </c>
      <c r="BI863" s="1" t="s">
        <v>159</v>
      </c>
    </row>
    <row r="864" spans="2:61" x14ac:dyDescent="0.25">
      <c r="B864" s="16">
        <f t="shared" si="238"/>
        <v>860</v>
      </c>
      <c r="C864" s="16" t="str">
        <f t="shared" si="239"/>
        <v>CDG</v>
      </c>
      <c r="D864" s="16" t="str">
        <f t="shared" si="240"/>
        <v>2025-08-30</v>
      </c>
      <c r="E864" s="16" t="str">
        <f t="shared" si="241"/>
        <v>18042707711</v>
      </c>
      <c r="F864" s="16" t="str">
        <f t="shared" si="242"/>
        <v>PFR027987382</v>
      </c>
      <c r="G864" s="16" t="str">
        <f t="shared" si="243"/>
        <v>최재이</v>
      </c>
      <c r="H864" s="16" t="str">
        <f t="shared" si="244"/>
        <v>목록(Manifest)</v>
      </c>
      <c r="I864" s="16">
        <f t="shared" si="245"/>
        <v>87.43</v>
      </c>
      <c r="J864" s="16">
        <f t="shared" si="246"/>
        <v>1</v>
      </c>
      <c r="K864" s="43">
        <f t="shared" si="247"/>
        <v>1</v>
      </c>
      <c r="L864" s="43">
        <f t="shared" si="248"/>
        <v>0.5</v>
      </c>
      <c r="M864" s="43">
        <f t="shared" si="249"/>
        <v>1</v>
      </c>
      <c r="N864" s="43">
        <f t="shared" si="250"/>
        <v>1</v>
      </c>
      <c r="O864" s="23" t="str">
        <f t="shared" si="251"/>
        <v>PFR027987382</v>
      </c>
      <c r="P864" s="51">
        <f>VLOOKUP(C864,MAPPING!$B$24:$G$27,2,0)+(N864-0.5)/0.5*VLOOKUP(C864,MAPPING!$B$24:$G$27,4,0)</f>
        <v>0</v>
      </c>
      <c r="Q864" s="72">
        <f>VLOOKUP(C864,MAPPING!$B$24:$G$27,6,0)</f>
        <v>3350</v>
      </c>
      <c r="R864" s="105">
        <f>Q864*VLOOKUP(C864,MAPPING!$B$24:$H$27,7,0)</f>
        <v>3350</v>
      </c>
      <c r="S864" s="29">
        <f>VLOOKUP(H864,MAPPING!$B$3:$D$12,3,0)</f>
        <v>0</v>
      </c>
      <c r="T864" s="67">
        <f t="shared" si="237"/>
        <v>0</v>
      </c>
      <c r="U864" s="75">
        <v>0</v>
      </c>
      <c r="V864" s="29">
        <f>(J864*VLOOKUP(M864/J864,MAPPING!$B$15:$C$22,2,10))</f>
        <v>0</v>
      </c>
      <c r="W864" s="100">
        <v>0</v>
      </c>
      <c r="X864" s="68">
        <f>IFERROR(IF($M864&lt;6.000001,0,VLOOKUP($M864,할증료!$B:$C,2,1)),0)</f>
        <v>0</v>
      </c>
      <c r="Y864" s="67">
        <v>0</v>
      </c>
      <c r="Z864" s="29">
        <f t="shared" si="252"/>
        <v>3350</v>
      </c>
      <c r="AB864" s="1" t="s">
        <v>4283</v>
      </c>
      <c r="AC864" s="1" t="s">
        <v>142</v>
      </c>
      <c r="AD864" s="1" t="s">
        <v>4284</v>
      </c>
      <c r="AE864" s="1" t="s">
        <v>4730</v>
      </c>
      <c r="AF864" s="1" t="s">
        <v>4731</v>
      </c>
      <c r="AG864" s="1" t="s">
        <v>4732</v>
      </c>
      <c r="AH864" s="1">
        <v>13589</v>
      </c>
      <c r="AI864" s="1" t="s">
        <v>47</v>
      </c>
      <c r="AJ864" s="20">
        <v>1</v>
      </c>
      <c r="AK864" s="21">
        <v>1</v>
      </c>
      <c r="AL864" s="21">
        <v>0.5</v>
      </c>
      <c r="AM864" s="21">
        <v>1</v>
      </c>
      <c r="AN864" s="1" t="s">
        <v>48</v>
      </c>
      <c r="AO864" s="21">
        <v>87.43</v>
      </c>
      <c r="AP864" s="1" t="s">
        <v>47</v>
      </c>
      <c r="AQ864" s="1" t="s">
        <v>47</v>
      </c>
      <c r="AR864" s="1" t="s">
        <v>47</v>
      </c>
      <c r="AS864" s="1" t="s">
        <v>47</v>
      </c>
      <c r="AT864" s="1" t="s">
        <v>47</v>
      </c>
      <c r="AU864" s="1" t="s">
        <v>143</v>
      </c>
      <c r="AV864" s="1" t="s">
        <v>144</v>
      </c>
      <c r="AW864" s="1" t="s">
        <v>3961</v>
      </c>
      <c r="AX864" s="1" t="s">
        <v>47</v>
      </c>
      <c r="AY864" s="1" t="s">
        <v>50</v>
      </c>
      <c r="AZ864" s="1" t="s">
        <v>4733</v>
      </c>
      <c r="BA864" s="1" t="s">
        <v>4734</v>
      </c>
      <c r="BB864" s="1" t="s">
        <v>4734</v>
      </c>
      <c r="BC864" s="1" t="s">
        <v>145</v>
      </c>
      <c r="BD864" s="1" t="s">
        <v>47</v>
      </c>
      <c r="BE864" s="1" t="s">
        <v>146</v>
      </c>
      <c r="BF864" s="1" t="s">
        <v>52</v>
      </c>
      <c r="BG864" s="1" t="s">
        <v>53</v>
      </c>
      <c r="BH864" s="1" t="s">
        <v>47</v>
      </c>
      <c r="BI864" s="1" t="s">
        <v>159</v>
      </c>
    </row>
    <row r="865" spans="2:61" x14ac:dyDescent="0.25">
      <c r="B865" s="16">
        <f t="shared" si="238"/>
        <v>861</v>
      </c>
      <c r="C865" s="16" t="str">
        <f t="shared" si="239"/>
        <v>CDG</v>
      </c>
      <c r="D865" s="16" t="str">
        <f t="shared" si="240"/>
        <v>2025-08-30</v>
      </c>
      <c r="E865" s="16" t="str">
        <f t="shared" si="241"/>
        <v>18042707711</v>
      </c>
      <c r="F865" s="16" t="str">
        <f t="shared" si="242"/>
        <v>PFR027987381</v>
      </c>
      <c r="G865" s="16" t="str">
        <f t="shared" si="243"/>
        <v>권희빈</v>
      </c>
      <c r="H865" s="16" t="str">
        <f t="shared" si="244"/>
        <v>목록(Manifest)</v>
      </c>
      <c r="I865" s="16">
        <f t="shared" si="245"/>
        <v>87.43</v>
      </c>
      <c r="J865" s="16">
        <f t="shared" si="246"/>
        <v>1</v>
      </c>
      <c r="K865" s="43">
        <f t="shared" si="247"/>
        <v>1</v>
      </c>
      <c r="L865" s="43">
        <f t="shared" si="248"/>
        <v>0.5</v>
      </c>
      <c r="M865" s="43">
        <f t="shared" si="249"/>
        <v>1</v>
      </c>
      <c r="N865" s="43">
        <f t="shared" si="250"/>
        <v>1</v>
      </c>
      <c r="O865" s="23" t="str">
        <f t="shared" si="251"/>
        <v>PFR027987381</v>
      </c>
      <c r="P865" s="51">
        <f>VLOOKUP(C865,MAPPING!$B$24:$G$27,2,0)+(N865-0.5)/0.5*VLOOKUP(C865,MAPPING!$B$24:$G$27,4,0)</f>
        <v>0</v>
      </c>
      <c r="Q865" s="72">
        <f>VLOOKUP(C865,MAPPING!$B$24:$G$27,6,0)</f>
        <v>3350</v>
      </c>
      <c r="R865" s="105">
        <f>Q865*VLOOKUP(C865,MAPPING!$B$24:$H$27,7,0)</f>
        <v>3350</v>
      </c>
      <c r="S865" s="29">
        <f>VLOOKUP(H865,MAPPING!$B$3:$D$12,3,0)</f>
        <v>0</v>
      </c>
      <c r="T865" s="67">
        <f t="shared" si="237"/>
        <v>0</v>
      </c>
      <c r="U865" s="75">
        <v>0</v>
      </c>
      <c r="V865" s="29">
        <f>(J865*VLOOKUP(M865/J865,MAPPING!$B$15:$C$22,2,10))</f>
        <v>0</v>
      </c>
      <c r="W865" s="100">
        <v>0</v>
      </c>
      <c r="X865" s="68">
        <f>IFERROR(IF($M865&lt;6.000001,0,VLOOKUP($M865,할증료!$B:$C,2,1)),0)</f>
        <v>0</v>
      </c>
      <c r="Y865" s="67">
        <v>0</v>
      </c>
      <c r="Z865" s="29">
        <f t="shared" si="252"/>
        <v>3350</v>
      </c>
      <c r="AB865" s="1" t="s">
        <v>4283</v>
      </c>
      <c r="AC865" s="1" t="s">
        <v>142</v>
      </c>
      <c r="AD865" s="1" t="s">
        <v>4284</v>
      </c>
      <c r="AE865" s="1" t="s">
        <v>4735</v>
      </c>
      <c r="AF865" s="1" t="s">
        <v>4736</v>
      </c>
      <c r="AG865" s="1" t="s">
        <v>4737</v>
      </c>
      <c r="AH865" s="1">
        <v>14998</v>
      </c>
      <c r="AI865" s="1" t="s">
        <v>47</v>
      </c>
      <c r="AJ865" s="20">
        <v>1</v>
      </c>
      <c r="AK865" s="21">
        <v>1</v>
      </c>
      <c r="AL865" s="21">
        <v>0.5</v>
      </c>
      <c r="AM865" s="21">
        <v>1</v>
      </c>
      <c r="AN865" s="1" t="s">
        <v>48</v>
      </c>
      <c r="AO865" s="21">
        <v>87.43</v>
      </c>
      <c r="AP865" s="1" t="s">
        <v>47</v>
      </c>
      <c r="AQ865" s="1" t="s">
        <v>47</v>
      </c>
      <c r="AR865" s="1" t="s">
        <v>47</v>
      </c>
      <c r="AS865" s="1" t="s">
        <v>47</v>
      </c>
      <c r="AT865" s="1" t="s">
        <v>47</v>
      </c>
      <c r="AU865" s="1" t="s">
        <v>143</v>
      </c>
      <c r="AV865" s="1" t="s">
        <v>144</v>
      </c>
      <c r="AW865" s="1" t="s">
        <v>3961</v>
      </c>
      <c r="AX865" s="1" t="s">
        <v>47</v>
      </c>
      <c r="AY865" s="1" t="s">
        <v>50</v>
      </c>
      <c r="AZ865" s="1" t="s">
        <v>4738</v>
      </c>
      <c r="BA865" s="1" t="s">
        <v>4739</v>
      </c>
      <c r="BB865" s="1" t="s">
        <v>4739</v>
      </c>
      <c r="BC865" s="1" t="s">
        <v>145</v>
      </c>
      <c r="BD865" s="1" t="s">
        <v>47</v>
      </c>
      <c r="BE865" s="1" t="s">
        <v>146</v>
      </c>
      <c r="BF865" s="1" t="s">
        <v>52</v>
      </c>
      <c r="BG865" s="1" t="s">
        <v>53</v>
      </c>
      <c r="BH865" s="1" t="s">
        <v>47</v>
      </c>
      <c r="BI865" s="1" t="s">
        <v>159</v>
      </c>
    </row>
    <row r="866" spans="2:61" x14ac:dyDescent="0.25">
      <c r="B866" s="16">
        <f t="shared" si="238"/>
        <v>862</v>
      </c>
      <c r="C866" s="16" t="str">
        <f t="shared" si="239"/>
        <v>CDG</v>
      </c>
      <c r="D866" s="16" t="str">
        <f t="shared" si="240"/>
        <v>2025-08-30</v>
      </c>
      <c r="E866" s="16" t="str">
        <f t="shared" si="241"/>
        <v>18042707711</v>
      </c>
      <c r="F866" s="16" t="str">
        <f t="shared" si="242"/>
        <v>PFR027987380</v>
      </c>
      <c r="G866" s="16" t="str">
        <f t="shared" si="243"/>
        <v>임찬주</v>
      </c>
      <c r="H866" s="16" t="str">
        <f t="shared" si="244"/>
        <v>목록(Manifest)</v>
      </c>
      <c r="I866" s="16">
        <f t="shared" si="245"/>
        <v>87.43</v>
      </c>
      <c r="J866" s="16">
        <f t="shared" si="246"/>
        <v>1</v>
      </c>
      <c r="K866" s="43">
        <f t="shared" si="247"/>
        <v>1</v>
      </c>
      <c r="L866" s="43">
        <f t="shared" si="248"/>
        <v>0.5</v>
      </c>
      <c r="M866" s="43">
        <f t="shared" si="249"/>
        <v>1</v>
      </c>
      <c r="N866" s="43">
        <f t="shared" si="250"/>
        <v>1</v>
      </c>
      <c r="O866" s="23" t="str">
        <f t="shared" si="251"/>
        <v>PFR027987380</v>
      </c>
      <c r="P866" s="51">
        <f>VLOOKUP(C866,MAPPING!$B$24:$G$27,2,0)+(N866-0.5)/0.5*VLOOKUP(C866,MAPPING!$B$24:$G$27,4,0)</f>
        <v>0</v>
      </c>
      <c r="Q866" s="72">
        <f>VLOOKUP(C866,MAPPING!$B$24:$G$27,6,0)</f>
        <v>3350</v>
      </c>
      <c r="R866" s="105">
        <f>Q866*VLOOKUP(C866,MAPPING!$B$24:$H$27,7,0)</f>
        <v>3350</v>
      </c>
      <c r="S866" s="29">
        <f>VLOOKUP(H866,MAPPING!$B$3:$D$12,3,0)</f>
        <v>0</v>
      </c>
      <c r="T866" s="67">
        <f t="shared" si="237"/>
        <v>0</v>
      </c>
      <c r="U866" s="75">
        <v>0</v>
      </c>
      <c r="V866" s="29">
        <f>(J866*VLOOKUP(M866/J866,MAPPING!$B$15:$C$22,2,10))</f>
        <v>0</v>
      </c>
      <c r="W866" s="100">
        <v>0</v>
      </c>
      <c r="X866" s="68">
        <f>IFERROR(IF($M866&lt;6.000001,0,VLOOKUP($M866,할증료!$B:$C,2,1)),0)</f>
        <v>0</v>
      </c>
      <c r="Y866" s="67">
        <v>0</v>
      </c>
      <c r="Z866" s="29">
        <f t="shared" si="252"/>
        <v>3350</v>
      </c>
      <c r="AB866" s="1" t="s">
        <v>4283</v>
      </c>
      <c r="AC866" s="1" t="s">
        <v>142</v>
      </c>
      <c r="AD866" s="1" t="s">
        <v>4284</v>
      </c>
      <c r="AE866" s="1" t="s">
        <v>4740</v>
      </c>
      <c r="AF866" s="1" t="s">
        <v>4741</v>
      </c>
      <c r="AG866" s="1" t="s">
        <v>4742</v>
      </c>
      <c r="AH866" s="1">
        <v>55147</v>
      </c>
      <c r="AI866" s="1" t="s">
        <v>47</v>
      </c>
      <c r="AJ866" s="20">
        <v>1</v>
      </c>
      <c r="AK866" s="21">
        <v>1</v>
      </c>
      <c r="AL866" s="21">
        <v>0.5</v>
      </c>
      <c r="AM866" s="21">
        <v>1</v>
      </c>
      <c r="AN866" s="1" t="s">
        <v>48</v>
      </c>
      <c r="AO866" s="21">
        <v>87.43</v>
      </c>
      <c r="AP866" s="1" t="s">
        <v>47</v>
      </c>
      <c r="AQ866" s="1" t="s">
        <v>47</v>
      </c>
      <c r="AR866" s="1" t="s">
        <v>47</v>
      </c>
      <c r="AS866" s="1" t="s">
        <v>47</v>
      </c>
      <c r="AT866" s="1" t="s">
        <v>47</v>
      </c>
      <c r="AU866" s="1" t="s">
        <v>143</v>
      </c>
      <c r="AV866" s="1" t="s">
        <v>144</v>
      </c>
      <c r="AW866" s="1" t="s">
        <v>3961</v>
      </c>
      <c r="AX866" s="1" t="s">
        <v>47</v>
      </c>
      <c r="AY866" s="1" t="s">
        <v>50</v>
      </c>
      <c r="AZ866" s="1" t="s">
        <v>4743</v>
      </c>
      <c r="BA866" s="1" t="s">
        <v>4744</v>
      </c>
      <c r="BB866" s="1" t="s">
        <v>4744</v>
      </c>
      <c r="BC866" s="1" t="s">
        <v>145</v>
      </c>
      <c r="BD866" s="1" t="s">
        <v>47</v>
      </c>
      <c r="BE866" s="1" t="s">
        <v>146</v>
      </c>
      <c r="BF866" s="1" t="s">
        <v>52</v>
      </c>
      <c r="BG866" s="1" t="s">
        <v>53</v>
      </c>
      <c r="BH866" s="1" t="s">
        <v>47</v>
      </c>
      <c r="BI866" s="1" t="s">
        <v>159</v>
      </c>
    </row>
    <row r="867" spans="2:61" x14ac:dyDescent="0.25">
      <c r="B867" s="16">
        <f t="shared" si="238"/>
        <v>863</v>
      </c>
      <c r="C867" s="16" t="str">
        <f t="shared" si="239"/>
        <v>CDG</v>
      </c>
      <c r="D867" s="16" t="str">
        <f t="shared" si="240"/>
        <v>2025-08-30</v>
      </c>
      <c r="E867" s="16" t="str">
        <f t="shared" si="241"/>
        <v>18042707711</v>
      </c>
      <c r="F867" s="16" t="str">
        <f t="shared" si="242"/>
        <v>PFR027987379</v>
      </c>
      <c r="G867" s="16" t="str">
        <f t="shared" si="243"/>
        <v>김경아</v>
      </c>
      <c r="H867" s="16" t="str">
        <f t="shared" si="244"/>
        <v>목록(Manifest)</v>
      </c>
      <c r="I867" s="16">
        <f t="shared" si="245"/>
        <v>87.43</v>
      </c>
      <c r="J867" s="16">
        <f t="shared" si="246"/>
        <v>1</v>
      </c>
      <c r="K867" s="43">
        <f t="shared" si="247"/>
        <v>1</v>
      </c>
      <c r="L867" s="43">
        <f t="shared" si="248"/>
        <v>0.5</v>
      </c>
      <c r="M867" s="43">
        <f t="shared" si="249"/>
        <v>1</v>
      </c>
      <c r="N867" s="43">
        <f t="shared" si="250"/>
        <v>1</v>
      </c>
      <c r="O867" s="23" t="str">
        <f t="shared" si="251"/>
        <v>PFR027987379</v>
      </c>
      <c r="P867" s="51">
        <f>VLOOKUP(C867,MAPPING!$B$24:$G$27,2,0)+(N867-0.5)/0.5*VLOOKUP(C867,MAPPING!$B$24:$G$27,4,0)</f>
        <v>0</v>
      </c>
      <c r="Q867" s="72">
        <f>VLOOKUP(C867,MAPPING!$B$24:$G$27,6,0)</f>
        <v>3350</v>
      </c>
      <c r="R867" s="105">
        <f>Q867*VLOOKUP(C867,MAPPING!$B$24:$H$27,7,0)</f>
        <v>3350</v>
      </c>
      <c r="S867" s="29">
        <f>VLOOKUP(H867,MAPPING!$B$3:$D$12,3,0)</f>
        <v>0</v>
      </c>
      <c r="T867" s="67">
        <f t="shared" si="237"/>
        <v>0</v>
      </c>
      <c r="U867" s="75">
        <v>0</v>
      </c>
      <c r="V867" s="29">
        <f>(J867*VLOOKUP(M867/J867,MAPPING!$B$15:$C$22,2,10))</f>
        <v>0</v>
      </c>
      <c r="W867" s="100">
        <v>0</v>
      </c>
      <c r="X867" s="68">
        <f>IFERROR(IF($M867&lt;6.000001,0,VLOOKUP($M867,할증료!$B:$C,2,1)),0)</f>
        <v>0</v>
      </c>
      <c r="Y867" s="67">
        <v>0</v>
      </c>
      <c r="Z867" s="29">
        <f t="shared" si="252"/>
        <v>3350</v>
      </c>
      <c r="AB867" s="1" t="s">
        <v>4283</v>
      </c>
      <c r="AC867" s="1" t="s">
        <v>142</v>
      </c>
      <c r="AD867" s="1" t="s">
        <v>4284</v>
      </c>
      <c r="AE867" s="1" t="s">
        <v>4745</v>
      </c>
      <c r="AF867" s="1" t="s">
        <v>4746</v>
      </c>
      <c r="AG867" s="1" t="s">
        <v>4747</v>
      </c>
      <c r="AH867" s="1">
        <v>32002</v>
      </c>
      <c r="AI867" s="1" t="s">
        <v>47</v>
      </c>
      <c r="AJ867" s="20">
        <v>1</v>
      </c>
      <c r="AK867" s="21">
        <v>1</v>
      </c>
      <c r="AL867" s="21">
        <v>0.5</v>
      </c>
      <c r="AM867" s="21">
        <v>1</v>
      </c>
      <c r="AN867" s="1" t="s">
        <v>48</v>
      </c>
      <c r="AO867" s="21">
        <v>87.43</v>
      </c>
      <c r="AP867" s="1" t="s">
        <v>47</v>
      </c>
      <c r="AQ867" s="1" t="s">
        <v>47</v>
      </c>
      <c r="AR867" s="1" t="s">
        <v>47</v>
      </c>
      <c r="AS867" s="1" t="s">
        <v>47</v>
      </c>
      <c r="AT867" s="1" t="s">
        <v>47</v>
      </c>
      <c r="AU867" s="1" t="s">
        <v>143</v>
      </c>
      <c r="AV867" s="1" t="s">
        <v>144</v>
      </c>
      <c r="AW867" s="1" t="s">
        <v>3961</v>
      </c>
      <c r="AX867" s="1" t="s">
        <v>47</v>
      </c>
      <c r="AY867" s="1" t="s">
        <v>50</v>
      </c>
      <c r="AZ867" s="1" t="s">
        <v>4748</v>
      </c>
      <c r="BA867" s="1" t="s">
        <v>4749</v>
      </c>
      <c r="BB867" s="1" t="s">
        <v>4749</v>
      </c>
      <c r="BC867" s="1" t="s">
        <v>145</v>
      </c>
      <c r="BD867" s="1" t="s">
        <v>47</v>
      </c>
      <c r="BE867" s="1" t="s">
        <v>146</v>
      </c>
      <c r="BF867" s="1" t="s">
        <v>52</v>
      </c>
      <c r="BG867" s="1" t="s">
        <v>53</v>
      </c>
      <c r="BH867" s="1" t="s">
        <v>47</v>
      </c>
      <c r="BI867" s="1" t="s">
        <v>159</v>
      </c>
    </row>
    <row r="868" spans="2:61" x14ac:dyDescent="0.25">
      <c r="B868" s="16">
        <f t="shared" si="238"/>
        <v>864</v>
      </c>
      <c r="C868" s="16" t="str">
        <f t="shared" si="239"/>
        <v>CDG</v>
      </c>
      <c r="D868" s="16" t="str">
        <f t="shared" si="240"/>
        <v>2025-08-30</v>
      </c>
      <c r="E868" s="16" t="str">
        <f t="shared" si="241"/>
        <v>18042707711</v>
      </c>
      <c r="F868" s="16" t="str">
        <f t="shared" si="242"/>
        <v>PFR027987378</v>
      </c>
      <c r="G868" s="16" t="str">
        <f t="shared" si="243"/>
        <v>안정빈</v>
      </c>
      <c r="H868" s="16" t="str">
        <f t="shared" si="244"/>
        <v>목록(Manifest)</v>
      </c>
      <c r="I868" s="16">
        <f t="shared" si="245"/>
        <v>87.43</v>
      </c>
      <c r="J868" s="16">
        <f t="shared" si="246"/>
        <v>1</v>
      </c>
      <c r="K868" s="43">
        <f t="shared" si="247"/>
        <v>1</v>
      </c>
      <c r="L868" s="43">
        <f t="shared" si="248"/>
        <v>0.5</v>
      </c>
      <c r="M868" s="43">
        <f t="shared" si="249"/>
        <v>1</v>
      </c>
      <c r="N868" s="43">
        <f t="shared" si="250"/>
        <v>1</v>
      </c>
      <c r="O868" s="23" t="str">
        <f t="shared" si="251"/>
        <v>PFR027987378</v>
      </c>
      <c r="P868" s="51">
        <f>VLOOKUP(C868,MAPPING!$B$24:$G$27,2,0)+(N868-0.5)/0.5*VLOOKUP(C868,MAPPING!$B$24:$G$27,4,0)</f>
        <v>0</v>
      </c>
      <c r="Q868" s="72">
        <f>VLOOKUP(C868,MAPPING!$B$24:$G$27,6,0)</f>
        <v>3350</v>
      </c>
      <c r="R868" s="105">
        <f>Q868*VLOOKUP(C868,MAPPING!$B$24:$H$27,7,0)</f>
        <v>3350</v>
      </c>
      <c r="S868" s="29">
        <f>VLOOKUP(H868,MAPPING!$B$3:$D$12,3,0)</f>
        <v>0</v>
      </c>
      <c r="T868" s="67">
        <f t="shared" si="237"/>
        <v>0</v>
      </c>
      <c r="U868" s="75">
        <v>0</v>
      </c>
      <c r="V868" s="29">
        <f>(J868*VLOOKUP(M868/J868,MAPPING!$B$15:$C$22,2,10))</f>
        <v>0</v>
      </c>
      <c r="W868" s="100">
        <v>0</v>
      </c>
      <c r="X868" s="68">
        <f>IFERROR(IF($M868&lt;6.000001,0,VLOOKUP($M868,할증료!$B:$C,2,1)),0)</f>
        <v>0</v>
      </c>
      <c r="Y868" s="67">
        <v>0</v>
      </c>
      <c r="Z868" s="29">
        <f t="shared" si="252"/>
        <v>3350</v>
      </c>
      <c r="AB868" s="1" t="s">
        <v>4283</v>
      </c>
      <c r="AC868" s="1" t="s">
        <v>142</v>
      </c>
      <c r="AD868" s="1" t="s">
        <v>4284</v>
      </c>
      <c r="AE868" s="1" t="s">
        <v>4750</v>
      </c>
      <c r="AF868" s="1" t="s">
        <v>4751</v>
      </c>
      <c r="AG868" s="1" t="s">
        <v>4752</v>
      </c>
      <c r="AH868" s="1">
        <v>7552</v>
      </c>
      <c r="AI868" s="1" t="s">
        <v>47</v>
      </c>
      <c r="AJ868" s="20">
        <v>1</v>
      </c>
      <c r="AK868" s="21">
        <v>1</v>
      </c>
      <c r="AL868" s="21">
        <v>0.5</v>
      </c>
      <c r="AM868" s="21">
        <v>1</v>
      </c>
      <c r="AN868" s="1" t="s">
        <v>48</v>
      </c>
      <c r="AO868" s="21">
        <v>87.43</v>
      </c>
      <c r="AP868" s="1" t="s">
        <v>47</v>
      </c>
      <c r="AQ868" s="1" t="s">
        <v>47</v>
      </c>
      <c r="AR868" s="1" t="s">
        <v>47</v>
      </c>
      <c r="AS868" s="1" t="s">
        <v>47</v>
      </c>
      <c r="AT868" s="1" t="s">
        <v>47</v>
      </c>
      <c r="AU868" s="1" t="s">
        <v>143</v>
      </c>
      <c r="AV868" s="1" t="s">
        <v>144</v>
      </c>
      <c r="AW868" s="1" t="s">
        <v>3961</v>
      </c>
      <c r="AX868" s="1" t="s">
        <v>47</v>
      </c>
      <c r="AY868" s="1" t="s">
        <v>50</v>
      </c>
      <c r="AZ868" s="1" t="s">
        <v>4753</v>
      </c>
      <c r="BA868" s="1" t="s">
        <v>4754</v>
      </c>
      <c r="BB868" s="1" t="s">
        <v>4754</v>
      </c>
      <c r="BC868" s="1" t="s">
        <v>145</v>
      </c>
      <c r="BD868" s="1" t="s">
        <v>47</v>
      </c>
      <c r="BE868" s="1" t="s">
        <v>146</v>
      </c>
      <c r="BF868" s="1" t="s">
        <v>52</v>
      </c>
      <c r="BG868" s="1" t="s">
        <v>53</v>
      </c>
      <c r="BH868" s="1" t="s">
        <v>47</v>
      </c>
      <c r="BI868" s="1" t="s">
        <v>159</v>
      </c>
    </row>
    <row r="869" spans="2:61" x14ac:dyDescent="0.25">
      <c r="B869" s="16">
        <f t="shared" si="238"/>
        <v>865</v>
      </c>
      <c r="C869" s="16" t="str">
        <f t="shared" si="239"/>
        <v>CDG</v>
      </c>
      <c r="D869" s="16" t="str">
        <f t="shared" si="240"/>
        <v>2025-08-30</v>
      </c>
      <c r="E869" s="16" t="str">
        <f t="shared" si="241"/>
        <v>18042707711</v>
      </c>
      <c r="F869" s="16" t="str">
        <f t="shared" si="242"/>
        <v>PFR027987377</v>
      </c>
      <c r="G869" s="16" t="str">
        <f t="shared" si="243"/>
        <v>이윤하</v>
      </c>
      <c r="H869" s="16" t="str">
        <f t="shared" si="244"/>
        <v>목록(Manifest)</v>
      </c>
      <c r="I869" s="16">
        <f t="shared" si="245"/>
        <v>87.43</v>
      </c>
      <c r="J869" s="16">
        <f t="shared" si="246"/>
        <v>1</v>
      </c>
      <c r="K869" s="43">
        <f t="shared" si="247"/>
        <v>1</v>
      </c>
      <c r="L869" s="43">
        <f t="shared" si="248"/>
        <v>0.5</v>
      </c>
      <c r="M869" s="43">
        <f t="shared" si="249"/>
        <v>1</v>
      </c>
      <c r="N869" s="43">
        <f t="shared" si="250"/>
        <v>1</v>
      </c>
      <c r="O869" s="23" t="str">
        <f t="shared" si="251"/>
        <v>PFR027987377</v>
      </c>
      <c r="P869" s="51">
        <f>VLOOKUP(C869,MAPPING!$B$24:$G$27,2,0)+(N869-0.5)/0.5*VLOOKUP(C869,MAPPING!$B$24:$G$27,4,0)</f>
        <v>0</v>
      </c>
      <c r="Q869" s="72">
        <f>VLOOKUP(C869,MAPPING!$B$24:$G$27,6,0)</f>
        <v>3350</v>
      </c>
      <c r="R869" s="105">
        <f>Q869*VLOOKUP(C869,MAPPING!$B$24:$H$27,7,0)</f>
        <v>3350</v>
      </c>
      <c r="S869" s="29">
        <f>VLOOKUP(H869,MAPPING!$B$3:$D$12,3,0)</f>
        <v>0</v>
      </c>
      <c r="T869" s="67">
        <f t="shared" si="237"/>
        <v>0</v>
      </c>
      <c r="U869" s="75">
        <v>0</v>
      </c>
      <c r="V869" s="29">
        <f>(J869*VLOOKUP(M869/J869,MAPPING!$B$15:$C$22,2,10))</f>
        <v>0</v>
      </c>
      <c r="W869" s="100">
        <v>0</v>
      </c>
      <c r="X869" s="68">
        <f>IFERROR(IF($M869&lt;6.000001,0,VLOOKUP($M869,할증료!$B:$C,2,1)),0)</f>
        <v>0</v>
      </c>
      <c r="Y869" s="67">
        <v>0</v>
      </c>
      <c r="Z869" s="29">
        <f t="shared" si="252"/>
        <v>3350</v>
      </c>
      <c r="AB869" s="1" t="s">
        <v>4283</v>
      </c>
      <c r="AC869" s="1" t="s">
        <v>142</v>
      </c>
      <c r="AD869" s="1" t="s">
        <v>4284</v>
      </c>
      <c r="AE869" s="1" t="s">
        <v>4755</v>
      </c>
      <c r="AF869" s="1" t="s">
        <v>4756</v>
      </c>
      <c r="AG869" s="1" t="s">
        <v>4757</v>
      </c>
      <c r="AH869" s="1">
        <v>61126</v>
      </c>
      <c r="AI869" s="1" t="s">
        <v>47</v>
      </c>
      <c r="AJ869" s="20">
        <v>1</v>
      </c>
      <c r="AK869" s="21">
        <v>1</v>
      </c>
      <c r="AL869" s="21">
        <v>0.5</v>
      </c>
      <c r="AM869" s="21">
        <v>1</v>
      </c>
      <c r="AN869" s="1" t="s">
        <v>48</v>
      </c>
      <c r="AO869" s="21">
        <v>87.43</v>
      </c>
      <c r="AP869" s="1" t="s">
        <v>47</v>
      </c>
      <c r="AQ869" s="1" t="s">
        <v>47</v>
      </c>
      <c r="AR869" s="1" t="s">
        <v>47</v>
      </c>
      <c r="AS869" s="1" t="s">
        <v>47</v>
      </c>
      <c r="AT869" s="1" t="s">
        <v>47</v>
      </c>
      <c r="AU869" s="1" t="s">
        <v>143</v>
      </c>
      <c r="AV869" s="1" t="s">
        <v>144</v>
      </c>
      <c r="AW869" s="1" t="s">
        <v>3961</v>
      </c>
      <c r="AX869" s="1" t="s">
        <v>47</v>
      </c>
      <c r="AY869" s="1" t="s">
        <v>50</v>
      </c>
      <c r="AZ869" s="1" t="s">
        <v>4758</v>
      </c>
      <c r="BA869" s="1" t="s">
        <v>4759</v>
      </c>
      <c r="BB869" s="1" t="s">
        <v>4759</v>
      </c>
      <c r="BC869" s="1" t="s">
        <v>145</v>
      </c>
      <c r="BD869" s="1" t="s">
        <v>47</v>
      </c>
      <c r="BE869" s="1" t="s">
        <v>146</v>
      </c>
      <c r="BF869" s="1" t="s">
        <v>52</v>
      </c>
      <c r="BG869" s="1" t="s">
        <v>53</v>
      </c>
      <c r="BH869" s="1" t="s">
        <v>47</v>
      </c>
      <c r="BI869" s="1" t="s">
        <v>159</v>
      </c>
    </row>
    <row r="870" spans="2:61" x14ac:dyDescent="0.25">
      <c r="B870" s="16">
        <f t="shared" si="238"/>
        <v>866</v>
      </c>
      <c r="C870" s="16" t="str">
        <f t="shared" si="239"/>
        <v>CDG</v>
      </c>
      <c r="D870" s="16" t="str">
        <f t="shared" si="240"/>
        <v>2025-08-30</v>
      </c>
      <c r="E870" s="16" t="str">
        <f t="shared" si="241"/>
        <v>18042707711</v>
      </c>
      <c r="F870" s="16" t="str">
        <f t="shared" si="242"/>
        <v>PFR027987376</v>
      </c>
      <c r="G870" s="16" t="str">
        <f t="shared" si="243"/>
        <v>이지은</v>
      </c>
      <c r="H870" s="16" t="str">
        <f t="shared" si="244"/>
        <v>목록(Manifest)</v>
      </c>
      <c r="I870" s="16">
        <f t="shared" si="245"/>
        <v>87.43</v>
      </c>
      <c r="J870" s="16">
        <f t="shared" si="246"/>
        <v>1</v>
      </c>
      <c r="K870" s="43">
        <f t="shared" si="247"/>
        <v>1</v>
      </c>
      <c r="L870" s="43">
        <f t="shared" si="248"/>
        <v>0.5</v>
      </c>
      <c r="M870" s="43">
        <f t="shared" si="249"/>
        <v>1</v>
      </c>
      <c r="N870" s="43">
        <f t="shared" si="250"/>
        <v>1</v>
      </c>
      <c r="O870" s="23" t="str">
        <f t="shared" si="251"/>
        <v>PFR027987376</v>
      </c>
      <c r="P870" s="51">
        <f>VLOOKUP(C870,MAPPING!$B$24:$G$27,2,0)+(N870-0.5)/0.5*VLOOKUP(C870,MAPPING!$B$24:$G$27,4,0)</f>
        <v>0</v>
      </c>
      <c r="Q870" s="72">
        <f>VLOOKUP(C870,MAPPING!$B$24:$G$27,6,0)</f>
        <v>3350</v>
      </c>
      <c r="R870" s="105">
        <f>Q870*VLOOKUP(C870,MAPPING!$B$24:$H$27,7,0)</f>
        <v>3350</v>
      </c>
      <c r="S870" s="29">
        <f>VLOOKUP(H870,MAPPING!$B$3:$D$12,3,0)</f>
        <v>0</v>
      </c>
      <c r="T870" s="67">
        <f t="shared" si="237"/>
        <v>0</v>
      </c>
      <c r="U870" s="75">
        <v>0</v>
      </c>
      <c r="V870" s="29">
        <f>(J870*VLOOKUP(M870/J870,MAPPING!$B$15:$C$22,2,10))</f>
        <v>0</v>
      </c>
      <c r="W870" s="100">
        <v>0</v>
      </c>
      <c r="X870" s="68">
        <f>IFERROR(IF($M870&lt;6.000001,0,VLOOKUP($M870,할증료!$B:$C,2,1)),0)</f>
        <v>0</v>
      </c>
      <c r="Y870" s="67">
        <v>0</v>
      </c>
      <c r="Z870" s="29">
        <f t="shared" si="252"/>
        <v>3350</v>
      </c>
      <c r="AB870" s="1" t="s">
        <v>4283</v>
      </c>
      <c r="AC870" s="1" t="s">
        <v>142</v>
      </c>
      <c r="AD870" s="1" t="s">
        <v>4284</v>
      </c>
      <c r="AE870" s="1" t="s">
        <v>4760</v>
      </c>
      <c r="AF870" s="1" t="s">
        <v>4761</v>
      </c>
      <c r="AG870" s="1" t="s">
        <v>4762</v>
      </c>
      <c r="AH870" s="1">
        <v>54970</v>
      </c>
      <c r="AI870" s="1" t="s">
        <v>47</v>
      </c>
      <c r="AJ870" s="20">
        <v>1</v>
      </c>
      <c r="AK870" s="21">
        <v>1</v>
      </c>
      <c r="AL870" s="21">
        <v>0.5</v>
      </c>
      <c r="AM870" s="21">
        <v>1</v>
      </c>
      <c r="AN870" s="1" t="s">
        <v>48</v>
      </c>
      <c r="AO870" s="21">
        <v>87.43</v>
      </c>
      <c r="AP870" s="1" t="s">
        <v>47</v>
      </c>
      <c r="AQ870" s="1" t="s">
        <v>47</v>
      </c>
      <c r="AR870" s="1" t="s">
        <v>47</v>
      </c>
      <c r="AS870" s="1" t="s">
        <v>47</v>
      </c>
      <c r="AT870" s="1" t="s">
        <v>47</v>
      </c>
      <c r="AU870" s="1" t="s">
        <v>143</v>
      </c>
      <c r="AV870" s="1" t="s">
        <v>144</v>
      </c>
      <c r="AW870" s="1" t="s">
        <v>3961</v>
      </c>
      <c r="AX870" s="1" t="s">
        <v>47</v>
      </c>
      <c r="AY870" s="1" t="s">
        <v>50</v>
      </c>
      <c r="AZ870" s="1" t="s">
        <v>4763</v>
      </c>
      <c r="BA870" s="1" t="s">
        <v>4764</v>
      </c>
      <c r="BB870" s="1" t="s">
        <v>4764</v>
      </c>
      <c r="BC870" s="1" t="s">
        <v>145</v>
      </c>
      <c r="BD870" s="1" t="s">
        <v>47</v>
      </c>
      <c r="BE870" s="1" t="s">
        <v>146</v>
      </c>
      <c r="BF870" s="1" t="s">
        <v>52</v>
      </c>
      <c r="BG870" s="1" t="s">
        <v>53</v>
      </c>
      <c r="BH870" s="1" t="s">
        <v>47</v>
      </c>
      <c r="BI870" s="1" t="s">
        <v>159</v>
      </c>
    </row>
    <row r="871" spans="2:61" x14ac:dyDescent="0.25">
      <c r="B871" s="16">
        <f t="shared" si="238"/>
        <v>867</v>
      </c>
      <c r="C871" s="16" t="str">
        <f t="shared" si="239"/>
        <v>CDG</v>
      </c>
      <c r="D871" s="16" t="str">
        <f t="shared" si="240"/>
        <v>2025-08-30</v>
      </c>
      <c r="E871" s="16" t="str">
        <f t="shared" si="241"/>
        <v>18042707711</v>
      </c>
      <c r="F871" s="16" t="str">
        <f t="shared" si="242"/>
        <v>PFR027987375</v>
      </c>
      <c r="G871" s="16" t="str">
        <f t="shared" si="243"/>
        <v>김명나</v>
      </c>
      <c r="H871" s="16" t="str">
        <f t="shared" si="244"/>
        <v>목록(Manifest)</v>
      </c>
      <c r="I871" s="16">
        <f t="shared" si="245"/>
        <v>87.43</v>
      </c>
      <c r="J871" s="16">
        <f t="shared" si="246"/>
        <v>1</v>
      </c>
      <c r="K871" s="43">
        <f t="shared" si="247"/>
        <v>1</v>
      </c>
      <c r="L871" s="43">
        <f t="shared" si="248"/>
        <v>0.5</v>
      </c>
      <c r="M871" s="43">
        <f t="shared" si="249"/>
        <v>1</v>
      </c>
      <c r="N871" s="43">
        <f t="shared" si="250"/>
        <v>1</v>
      </c>
      <c r="O871" s="23" t="str">
        <f t="shared" si="251"/>
        <v>PFR027987375</v>
      </c>
      <c r="P871" s="51">
        <f>VLOOKUP(C871,MAPPING!$B$24:$G$27,2,0)+(N871-0.5)/0.5*VLOOKUP(C871,MAPPING!$B$24:$G$27,4,0)</f>
        <v>0</v>
      </c>
      <c r="Q871" s="72">
        <f>VLOOKUP(C871,MAPPING!$B$24:$G$27,6,0)</f>
        <v>3350</v>
      </c>
      <c r="R871" s="105">
        <f>Q871*VLOOKUP(C871,MAPPING!$B$24:$H$27,7,0)</f>
        <v>3350</v>
      </c>
      <c r="S871" s="29">
        <f>VLOOKUP(H871,MAPPING!$B$3:$D$12,3,0)</f>
        <v>0</v>
      </c>
      <c r="T871" s="67">
        <f t="shared" si="237"/>
        <v>0</v>
      </c>
      <c r="U871" s="75">
        <v>0</v>
      </c>
      <c r="V871" s="29">
        <f>(J871*VLOOKUP(M871/J871,MAPPING!$B$15:$C$22,2,10))</f>
        <v>0</v>
      </c>
      <c r="W871" s="100">
        <v>0</v>
      </c>
      <c r="X871" s="68">
        <f>IFERROR(IF($M871&lt;6.000001,0,VLOOKUP($M871,할증료!$B:$C,2,1)),0)</f>
        <v>0</v>
      </c>
      <c r="Y871" s="67">
        <v>0</v>
      </c>
      <c r="Z871" s="29">
        <f t="shared" si="252"/>
        <v>3350</v>
      </c>
      <c r="AB871" s="1" t="s">
        <v>4283</v>
      </c>
      <c r="AC871" s="1" t="s">
        <v>142</v>
      </c>
      <c r="AD871" s="1" t="s">
        <v>4284</v>
      </c>
      <c r="AE871" s="1" t="s">
        <v>4765</v>
      </c>
      <c r="AF871" s="1" t="s">
        <v>4766</v>
      </c>
      <c r="AG871" s="1" t="s">
        <v>4767</v>
      </c>
      <c r="AH871" s="1">
        <v>42949</v>
      </c>
      <c r="AI871" s="1" t="s">
        <v>47</v>
      </c>
      <c r="AJ871" s="20">
        <v>1</v>
      </c>
      <c r="AK871" s="21">
        <v>1</v>
      </c>
      <c r="AL871" s="21">
        <v>0.5</v>
      </c>
      <c r="AM871" s="21">
        <v>1</v>
      </c>
      <c r="AN871" s="1" t="s">
        <v>48</v>
      </c>
      <c r="AO871" s="21">
        <v>87.43</v>
      </c>
      <c r="AP871" s="1" t="s">
        <v>47</v>
      </c>
      <c r="AQ871" s="1" t="s">
        <v>47</v>
      </c>
      <c r="AR871" s="1" t="s">
        <v>47</v>
      </c>
      <c r="AS871" s="1" t="s">
        <v>47</v>
      </c>
      <c r="AT871" s="1" t="s">
        <v>47</v>
      </c>
      <c r="AU871" s="1" t="s">
        <v>143</v>
      </c>
      <c r="AV871" s="1" t="s">
        <v>144</v>
      </c>
      <c r="AW871" s="1" t="s">
        <v>3961</v>
      </c>
      <c r="AX871" s="1" t="s">
        <v>47</v>
      </c>
      <c r="AY871" s="1" t="s">
        <v>50</v>
      </c>
      <c r="AZ871" s="1" t="s">
        <v>4768</v>
      </c>
      <c r="BA871" s="1" t="s">
        <v>4769</v>
      </c>
      <c r="BB871" s="1" t="s">
        <v>4769</v>
      </c>
      <c r="BC871" s="1" t="s">
        <v>145</v>
      </c>
      <c r="BD871" s="1" t="s">
        <v>47</v>
      </c>
      <c r="BE871" s="1" t="s">
        <v>146</v>
      </c>
      <c r="BF871" s="1" t="s">
        <v>52</v>
      </c>
      <c r="BG871" s="1" t="s">
        <v>53</v>
      </c>
      <c r="BH871" s="1" t="s">
        <v>47</v>
      </c>
      <c r="BI871" s="1" t="s">
        <v>159</v>
      </c>
    </row>
    <row r="872" spans="2:61" x14ac:dyDescent="0.25">
      <c r="B872" s="16">
        <f t="shared" si="238"/>
        <v>868</v>
      </c>
      <c r="C872" s="16" t="str">
        <f t="shared" si="239"/>
        <v>CDG</v>
      </c>
      <c r="D872" s="16" t="str">
        <f t="shared" si="240"/>
        <v>2025-08-30</v>
      </c>
      <c r="E872" s="16" t="str">
        <f t="shared" si="241"/>
        <v>18042707711</v>
      </c>
      <c r="F872" s="16" t="str">
        <f t="shared" si="242"/>
        <v>PFR027987374</v>
      </c>
      <c r="G872" s="16" t="str">
        <f t="shared" si="243"/>
        <v>박선주</v>
      </c>
      <c r="H872" s="16" t="str">
        <f t="shared" si="244"/>
        <v>목록(Manifest)</v>
      </c>
      <c r="I872" s="16">
        <f t="shared" si="245"/>
        <v>87.43</v>
      </c>
      <c r="J872" s="16">
        <f t="shared" si="246"/>
        <v>1</v>
      </c>
      <c r="K872" s="43">
        <f t="shared" si="247"/>
        <v>1</v>
      </c>
      <c r="L872" s="43">
        <f t="shared" si="248"/>
        <v>0.5</v>
      </c>
      <c r="M872" s="43">
        <f t="shared" si="249"/>
        <v>1</v>
      </c>
      <c r="N872" s="43">
        <f t="shared" si="250"/>
        <v>1</v>
      </c>
      <c r="O872" s="23" t="str">
        <f t="shared" si="251"/>
        <v>PFR027987374</v>
      </c>
      <c r="P872" s="51">
        <f>VLOOKUP(C872,MAPPING!$B$24:$G$27,2,0)+(N872-0.5)/0.5*VLOOKUP(C872,MAPPING!$B$24:$G$27,4,0)</f>
        <v>0</v>
      </c>
      <c r="Q872" s="72">
        <f>VLOOKUP(C872,MAPPING!$B$24:$G$27,6,0)</f>
        <v>3350</v>
      </c>
      <c r="R872" s="105">
        <f>Q872*VLOOKUP(C872,MAPPING!$B$24:$H$27,7,0)</f>
        <v>3350</v>
      </c>
      <c r="S872" s="29">
        <f>VLOOKUP(H872,MAPPING!$B$3:$D$12,3,0)</f>
        <v>0</v>
      </c>
      <c r="T872" s="67">
        <f t="shared" si="237"/>
        <v>0</v>
      </c>
      <c r="U872" s="75">
        <v>0</v>
      </c>
      <c r="V872" s="29">
        <f>(J872*VLOOKUP(M872/J872,MAPPING!$B$15:$C$22,2,10))</f>
        <v>0</v>
      </c>
      <c r="W872" s="100">
        <v>0</v>
      </c>
      <c r="X872" s="68">
        <f>IFERROR(IF($M872&lt;6.000001,0,VLOOKUP($M872,할증료!$B:$C,2,1)),0)</f>
        <v>0</v>
      </c>
      <c r="Y872" s="67">
        <v>0</v>
      </c>
      <c r="Z872" s="29">
        <f t="shared" si="252"/>
        <v>3350</v>
      </c>
      <c r="AB872" s="1" t="s">
        <v>4283</v>
      </c>
      <c r="AC872" s="1" t="s">
        <v>142</v>
      </c>
      <c r="AD872" s="1" t="s">
        <v>4284</v>
      </c>
      <c r="AE872" s="1" t="s">
        <v>4770</v>
      </c>
      <c r="AF872" s="1" t="s">
        <v>4771</v>
      </c>
      <c r="AG872" s="1" t="s">
        <v>4772</v>
      </c>
      <c r="AH872" s="1">
        <v>16822</v>
      </c>
      <c r="AI872" s="1" t="s">
        <v>47</v>
      </c>
      <c r="AJ872" s="20">
        <v>1</v>
      </c>
      <c r="AK872" s="21">
        <v>1</v>
      </c>
      <c r="AL872" s="21">
        <v>0.5</v>
      </c>
      <c r="AM872" s="21">
        <v>1</v>
      </c>
      <c r="AN872" s="1" t="s">
        <v>48</v>
      </c>
      <c r="AO872" s="21">
        <v>87.43</v>
      </c>
      <c r="AP872" s="1" t="s">
        <v>47</v>
      </c>
      <c r="AQ872" s="1" t="s">
        <v>47</v>
      </c>
      <c r="AR872" s="1" t="s">
        <v>47</v>
      </c>
      <c r="AS872" s="1" t="s">
        <v>47</v>
      </c>
      <c r="AT872" s="1" t="s">
        <v>47</v>
      </c>
      <c r="AU872" s="1" t="s">
        <v>143</v>
      </c>
      <c r="AV872" s="1" t="s">
        <v>144</v>
      </c>
      <c r="AW872" s="1" t="s">
        <v>3961</v>
      </c>
      <c r="AX872" s="1" t="s">
        <v>47</v>
      </c>
      <c r="AY872" s="1" t="s">
        <v>50</v>
      </c>
      <c r="AZ872" s="1" t="s">
        <v>4773</v>
      </c>
      <c r="BA872" s="1" t="s">
        <v>4774</v>
      </c>
      <c r="BB872" s="1" t="s">
        <v>4774</v>
      </c>
      <c r="BC872" s="1" t="s">
        <v>145</v>
      </c>
      <c r="BD872" s="1" t="s">
        <v>47</v>
      </c>
      <c r="BE872" s="1" t="s">
        <v>146</v>
      </c>
      <c r="BF872" s="1" t="s">
        <v>52</v>
      </c>
      <c r="BG872" s="1" t="s">
        <v>53</v>
      </c>
      <c r="BH872" s="1" t="s">
        <v>47</v>
      </c>
      <c r="BI872" s="1" t="s">
        <v>159</v>
      </c>
    </row>
    <row r="873" spans="2:61" x14ac:dyDescent="0.25">
      <c r="B873" s="16">
        <f t="shared" si="238"/>
        <v>869</v>
      </c>
      <c r="C873" s="16" t="str">
        <f t="shared" si="239"/>
        <v>FRA</v>
      </c>
      <c r="D873" s="16" t="str">
        <f t="shared" si="240"/>
        <v>2025-08-31</v>
      </c>
      <c r="E873" s="16" t="str">
        <f t="shared" si="241"/>
        <v>99431947775</v>
      </c>
      <c r="F873" s="16" t="str">
        <f t="shared" si="242"/>
        <v>PDE026649252</v>
      </c>
      <c r="G873" s="16" t="str">
        <f t="shared" si="243"/>
        <v>정민구</v>
      </c>
      <c r="H873" s="16" t="str">
        <f t="shared" si="244"/>
        <v>일반(NORMAL)</v>
      </c>
      <c r="I873" s="16">
        <f t="shared" si="245"/>
        <v>2156.5100000000002</v>
      </c>
      <c r="J873" s="16">
        <f t="shared" si="246"/>
        <v>1</v>
      </c>
      <c r="K873" s="43">
        <f t="shared" si="247"/>
        <v>50</v>
      </c>
      <c r="L873" s="43">
        <f t="shared" si="248"/>
        <v>63.1</v>
      </c>
      <c r="M873" s="43">
        <f t="shared" si="249"/>
        <v>63.5</v>
      </c>
      <c r="N873" s="43">
        <f t="shared" si="250"/>
        <v>63.5</v>
      </c>
      <c r="O873" s="23" t="str">
        <f t="shared" si="251"/>
        <v>PDE026649252</v>
      </c>
      <c r="P873" s="51">
        <f>VLOOKUP(C873,MAPPING!$B$24:$G$27,2,0)+(N873-0.5)/0.5*VLOOKUP(C873,MAPPING!$B$24:$G$27,4,0)</f>
        <v>315600</v>
      </c>
      <c r="Q873" s="72">
        <f>VLOOKUP(C873,MAPPING!$B$24:$G$27,6,0)</f>
        <v>3.401757367653961</v>
      </c>
      <c r="R873" s="105">
        <f>Q873*VLOOKUP(C873,MAPPING!$B$24:$H$27,7,0)</f>
        <v>5508.2615999999998</v>
      </c>
      <c r="S873" s="29">
        <f>VLOOKUP(H873,MAPPING!$B$3:$D$12,3,0)</f>
        <v>1100</v>
      </c>
      <c r="T873" s="67">
        <f t="shared" si="237"/>
        <v>0</v>
      </c>
      <c r="U873" s="75">
        <v>0</v>
      </c>
      <c r="V873" s="29">
        <f>(J873*VLOOKUP(M873/J873,MAPPING!$B$15:$C$22,2,10))</f>
        <v>15000</v>
      </c>
      <c r="W873" s="100">
        <v>0</v>
      </c>
      <c r="X873" s="68">
        <f>IFERROR(IF($M873&lt;6.000001,0,VLOOKUP($M873,할증료!$B:$C,2,1)),0)</f>
        <v>5800</v>
      </c>
      <c r="Y873" s="67">
        <v>0</v>
      </c>
      <c r="Z873" s="29">
        <f t="shared" si="252"/>
        <v>343008.26159999997</v>
      </c>
      <c r="AB873" s="1" t="s">
        <v>4775</v>
      </c>
      <c r="AC873" s="1" t="s">
        <v>131</v>
      </c>
      <c r="AD873" s="1" t="s">
        <v>4776</v>
      </c>
      <c r="AE873" s="1" t="s">
        <v>4777</v>
      </c>
      <c r="AF873" s="1" t="s">
        <v>4778</v>
      </c>
      <c r="AG873" s="1" t="s">
        <v>4779</v>
      </c>
      <c r="AH873" s="1">
        <v>25911</v>
      </c>
      <c r="AI873" s="1" t="s">
        <v>47</v>
      </c>
      <c r="AJ873" s="20">
        <v>1</v>
      </c>
      <c r="AK873" s="21">
        <v>50</v>
      </c>
      <c r="AL873" s="21">
        <v>63.1</v>
      </c>
      <c r="AM873" s="21">
        <v>63.5</v>
      </c>
      <c r="AN873" s="1" t="s">
        <v>55</v>
      </c>
      <c r="AO873" s="21">
        <v>2156.5100000000002</v>
      </c>
      <c r="AP873" s="1" t="s">
        <v>47</v>
      </c>
      <c r="AQ873" s="1" t="s">
        <v>47</v>
      </c>
      <c r="AR873" s="1" t="s">
        <v>47</v>
      </c>
      <c r="AS873" s="1" t="s">
        <v>47</v>
      </c>
      <c r="AT873" s="1" t="s">
        <v>47</v>
      </c>
      <c r="AU873" s="1" t="s">
        <v>133</v>
      </c>
      <c r="AV873" s="1" t="s">
        <v>134</v>
      </c>
      <c r="AW873" s="1" t="s">
        <v>4780</v>
      </c>
      <c r="AX873" s="1" t="s">
        <v>47</v>
      </c>
      <c r="AY873" s="1" t="s">
        <v>50</v>
      </c>
      <c r="AZ873" s="1" t="s">
        <v>4781</v>
      </c>
      <c r="BA873" s="1" t="s">
        <v>4782</v>
      </c>
      <c r="BB873" s="1" t="s">
        <v>4782</v>
      </c>
      <c r="BC873" s="1" t="s">
        <v>915</v>
      </c>
      <c r="BD873" s="1" t="s">
        <v>693</v>
      </c>
      <c r="BE873" s="1" t="s">
        <v>135</v>
      </c>
      <c r="BF873" s="1" t="s">
        <v>52</v>
      </c>
      <c r="BG873" s="1" t="s">
        <v>53</v>
      </c>
      <c r="BH873" s="1" t="s">
        <v>47</v>
      </c>
      <c r="BI873" s="1" t="s">
        <v>159</v>
      </c>
    </row>
    <row r="874" spans="2:61" x14ac:dyDescent="0.25">
      <c r="B874" s="16">
        <f t="shared" si="238"/>
        <v>870</v>
      </c>
      <c r="C874" s="16" t="str">
        <f t="shared" si="239"/>
        <v>LHR</v>
      </c>
      <c r="D874" s="16" t="str">
        <f t="shared" si="240"/>
        <v>2025-08-31</v>
      </c>
      <c r="E874" s="16" t="str">
        <f t="shared" si="241"/>
        <v>99431913836</v>
      </c>
      <c r="F874" s="16" t="str">
        <f t="shared" si="242"/>
        <v>PGB026518646</v>
      </c>
      <c r="G874" s="16" t="str">
        <f t="shared" si="243"/>
        <v>이아현</v>
      </c>
      <c r="H874" s="16" t="str">
        <f t="shared" si="244"/>
        <v>목록(Manifest)</v>
      </c>
      <c r="I874" s="16">
        <f t="shared" si="245"/>
        <v>24.27</v>
      </c>
      <c r="J874" s="16">
        <f t="shared" si="246"/>
        <v>1</v>
      </c>
      <c r="K874" s="43">
        <f t="shared" si="247"/>
        <v>0.25</v>
      </c>
      <c r="L874" s="43">
        <f t="shared" si="248"/>
        <v>0.1</v>
      </c>
      <c r="M874" s="43">
        <f t="shared" si="249"/>
        <v>0.3</v>
      </c>
      <c r="N874" s="43">
        <f t="shared" si="250"/>
        <v>0.5</v>
      </c>
      <c r="O874" s="23" t="str">
        <f t="shared" si="251"/>
        <v>PGB026518646</v>
      </c>
      <c r="P874" s="51">
        <f>VLOOKUP(C874,MAPPING!$B$24:$G$27,2,0)+(N874-0.5)/0.5*VLOOKUP(C874,MAPPING!$B$24:$G$27,4,0)</f>
        <v>7260</v>
      </c>
      <c r="Q874" s="72">
        <f>VLOOKUP(C874,MAPPING!$B$24:$G$27,6,0)</f>
        <v>4.0719439987913404</v>
      </c>
      <c r="R874" s="105">
        <f>Q874*VLOOKUP(C874,MAPPING!$B$24:$H$27,7,0)</f>
        <v>5659.8799999999992</v>
      </c>
      <c r="S874" s="29">
        <f>VLOOKUP(H874,MAPPING!$B$3:$D$12,3,0)</f>
        <v>0</v>
      </c>
      <c r="T874" s="67">
        <f t="shared" si="237"/>
        <v>0</v>
      </c>
      <c r="U874" s="75">
        <v>0</v>
      </c>
      <c r="V874" s="29">
        <f>(J874*VLOOKUP(M874/J874,MAPPING!$B$15:$C$22,2,10))</f>
        <v>0</v>
      </c>
      <c r="W874" s="100">
        <v>0</v>
      </c>
      <c r="X874" s="68">
        <f>IFERROR(IF($M874&lt;6.000001,0,VLOOKUP($M874,할증료!$B:$C,2,1)),0)</f>
        <v>0</v>
      </c>
      <c r="Y874" s="67">
        <v>0</v>
      </c>
      <c r="Z874" s="29">
        <f t="shared" si="252"/>
        <v>12919.88</v>
      </c>
      <c r="AB874" s="1" t="s">
        <v>4775</v>
      </c>
      <c r="AC874" s="1" t="s">
        <v>137</v>
      </c>
      <c r="AD874" s="1" t="s">
        <v>4783</v>
      </c>
      <c r="AE874" s="1" t="s">
        <v>4784</v>
      </c>
      <c r="AF874" s="1" t="s">
        <v>373</v>
      </c>
      <c r="AG874" s="1" t="s">
        <v>374</v>
      </c>
      <c r="AH874" s="1">
        <v>48100</v>
      </c>
      <c r="AI874" s="1" t="s">
        <v>47</v>
      </c>
      <c r="AJ874" s="20">
        <v>1</v>
      </c>
      <c r="AK874" s="21">
        <v>0.25</v>
      </c>
      <c r="AL874" s="21">
        <v>0.1</v>
      </c>
      <c r="AM874" s="21">
        <v>0.3</v>
      </c>
      <c r="AN874" s="1" t="s">
        <v>48</v>
      </c>
      <c r="AO874" s="21">
        <v>24.27</v>
      </c>
      <c r="AP874" s="1" t="s">
        <v>47</v>
      </c>
      <c r="AQ874" s="1" t="s">
        <v>47</v>
      </c>
      <c r="AR874" s="1" t="s">
        <v>47</v>
      </c>
      <c r="AS874" s="1" t="s">
        <v>47</v>
      </c>
      <c r="AT874" s="1" t="s">
        <v>47</v>
      </c>
      <c r="AU874" s="1" t="s">
        <v>138</v>
      </c>
      <c r="AV874" s="1" t="s">
        <v>139</v>
      </c>
      <c r="AW874" s="1" t="s">
        <v>233</v>
      </c>
      <c r="AX874" s="1" t="s">
        <v>47</v>
      </c>
      <c r="AY874" s="1" t="s">
        <v>50</v>
      </c>
      <c r="AZ874" s="1" t="s">
        <v>4785</v>
      </c>
      <c r="BA874" s="1" t="s">
        <v>4786</v>
      </c>
      <c r="BB874" s="1" t="s">
        <v>4786</v>
      </c>
      <c r="BC874" s="1" t="s">
        <v>140</v>
      </c>
      <c r="BD874" s="1" t="s">
        <v>47</v>
      </c>
      <c r="BE874" s="1" t="s">
        <v>179</v>
      </c>
      <c r="BF874" s="1" t="s">
        <v>52</v>
      </c>
      <c r="BG874" s="1" t="s">
        <v>53</v>
      </c>
      <c r="BH874" s="1" t="s">
        <v>47</v>
      </c>
      <c r="BI874" s="1" t="s">
        <v>159</v>
      </c>
    </row>
    <row r="875" spans="2:61" x14ac:dyDescent="0.25">
      <c r="B875" s="16">
        <f t="shared" si="238"/>
        <v>871</v>
      </c>
      <c r="C875" s="16" t="str">
        <f t="shared" si="239"/>
        <v>LHR</v>
      </c>
      <c r="D875" s="16" t="str">
        <f t="shared" si="240"/>
        <v>2025-08-31</v>
      </c>
      <c r="E875" s="16" t="str">
        <f t="shared" si="241"/>
        <v>99431913836</v>
      </c>
      <c r="F875" s="16" t="str">
        <f t="shared" si="242"/>
        <v>PGB026518605</v>
      </c>
      <c r="G875" s="16" t="str">
        <f t="shared" si="243"/>
        <v>장대훈</v>
      </c>
      <c r="H875" s="16" t="str">
        <f t="shared" si="244"/>
        <v>목록(Manifest)</v>
      </c>
      <c r="I875" s="16">
        <f t="shared" si="245"/>
        <v>114.56</v>
      </c>
      <c r="J875" s="16">
        <f t="shared" si="246"/>
        <v>1</v>
      </c>
      <c r="K875" s="43">
        <f t="shared" si="247"/>
        <v>0.78</v>
      </c>
      <c r="L875" s="43">
        <f t="shared" si="248"/>
        <v>1.1000000000000001</v>
      </c>
      <c r="M875" s="43">
        <f t="shared" si="249"/>
        <v>1.1000000000000001</v>
      </c>
      <c r="N875" s="43">
        <f t="shared" si="250"/>
        <v>1.5</v>
      </c>
      <c r="O875" s="23" t="str">
        <f t="shared" si="251"/>
        <v>PGB026518605</v>
      </c>
      <c r="P875" s="51">
        <f>VLOOKUP(C875,MAPPING!$B$24:$G$27,2,0)+(N875-0.5)/0.5*VLOOKUP(C875,MAPPING!$B$24:$G$27,4,0)</f>
        <v>12160</v>
      </c>
      <c r="Q875" s="72">
        <f>VLOOKUP(C875,MAPPING!$B$24:$G$27,6,0)</f>
        <v>4.0719439987913404</v>
      </c>
      <c r="R875" s="105">
        <f>Q875*VLOOKUP(C875,MAPPING!$B$24:$H$27,7,0)</f>
        <v>5659.8799999999992</v>
      </c>
      <c r="S875" s="29">
        <f>VLOOKUP(H875,MAPPING!$B$3:$D$12,3,0)</f>
        <v>0</v>
      </c>
      <c r="T875" s="67">
        <f t="shared" si="237"/>
        <v>0</v>
      </c>
      <c r="U875" s="75">
        <v>0</v>
      </c>
      <c r="V875" s="29">
        <f>(J875*VLOOKUP(M875/J875,MAPPING!$B$15:$C$22,2,10))</f>
        <v>0</v>
      </c>
      <c r="W875" s="100">
        <v>0</v>
      </c>
      <c r="X875" s="68">
        <f>IFERROR(IF($M875&lt;6.000001,0,VLOOKUP($M875,할증료!$B:$C,2,1)),0)</f>
        <v>0</v>
      </c>
      <c r="Y875" s="67">
        <v>0</v>
      </c>
      <c r="Z875" s="29">
        <f t="shared" si="252"/>
        <v>17819.879999999997</v>
      </c>
      <c r="AB875" s="1" t="s">
        <v>4775</v>
      </c>
      <c r="AC875" s="1" t="s">
        <v>137</v>
      </c>
      <c r="AD875" s="1" t="s">
        <v>4783</v>
      </c>
      <c r="AE875" s="1" t="s">
        <v>4787</v>
      </c>
      <c r="AF875" s="1" t="s">
        <v>4788</v>
      </c>
      <c r="AG875" s="1" t="s">
        <v>4789</v>
      </c>
      <c r="AH875" s="1">
        <v>16960</v>
      </c>
      <c r="AI875" s="1" t="s">
        <v>47</v>
      </c>
      <c r="AJ875" s="20">
        <v>1</v>
      </c>
      <c r="AK875" s="21">
        <v>0.78</v>
      </c>
      <c r="AL875" s="21">
        <v>1.1000000000000001</v>
      </c>
      <c r="AM875" s="21">
        <v>1.1000000000000001</v>
      </c>
      <c r="AN875" s="1" t="s">
        <v>48</v>
      </c>
      <c r="AO875" s="21">
        <v>114.56</v>
      </c>
      <c r="AP875" s="1" t="s">
        <v>47</v>
      </c>
      <c r="AQ875" s="1" t="s">
        <v>47</v>
      </c>
      <c r="AR875" s="1" t="s">
        <v>47</v>
      </c>
      <c r="AS875" s="1" t="s">
        <v>47</v>
      </c>
      <c r="AT875" s="1" t="s">
        <v>47</v>
      </c>
      <c r="AU875" s="1" t="s">
        <v>138</v>
      </c>
      <c r="AV875" s="1" t="s">
        <v>139</v>
      </c>
      <c r="AW875" s="1" t="s">
        <v>352</v>
      </c>
      <c r="AX875" s="1" t="s">
        <v>47</v>
      </c>
      <c r="AY875" s="1" t="s">
        <v>50</v>
      </c>
      <c r="AZ875" s="1" t="s">
        <v>4790</v>
      </c>
      <c r="BA875" s="1" t="s">
        <v>4791</v>
      </c>
      <c r="BB875" s="1" t="s">
        <v>4791</v>
      </c>
      <c r="BC875" s="1" t="s">
        <v>140</v>
      </c>
      <c r="BD875" s="1" t="s">
        <v>47</v>
      </c>
      <c r="BE875" s="1" t="s">
        <v>179</v>
      </c>
      <c r="BF875" s="1" t="s">
        <v>52</v>
      </c>
      <c r="BG875" s="1" t="s">
        <v>53</v>
      </c>
      <c r="BH875" s="1" t="s">
        <v>47</v>
      </c>
      <c r="BI875" s="1" t="s">
        <v>159</v>
      </c>
    </row>
    <row r="876" spans="2:61" x14ac:dyDescent="0.25">
      <c r="B876" s="16">
        <f t="shared" si="238"/>
        <v>872</v>
      </c>
      <c r="C876" s="16" t="str">
        <f t="shared" si="239"/>
        <v>LHR</v>
      </c>
      <c r="D876" s="16" t="str">
        <f t="shared" si="240"/>
        <v>2025-08-31</v>
      </c>
      <c r="E876" s="16" t="str">
        <f t="shared" si="241"/>
        <v>99431913836</v>
      </c>
      <c r="F876" s="16" t="str">
        <f t="shared" si="242"/>
        <v>PGB026518640</v>
      </c>
      <c r="G876" s="16" t="str">
        <f t="shared" si="243"/>
        <v>김민성</v>
      </c>
      <c r="H876" s="16" t="str">
        <f t="shared" si="244"/>
        <v>간이(Simple)</v>
      </c>
      <c r="I876" s="16">
        <f t="shared" si="245"/>
        <v>160.55000000000001</v>
      </c>
      <c r="J876" s="16">
        <f t="shared" si="246"/>
        <v>1</v>
      </c>
      <c r="K876" s="43">
        <f t="shared" si="247"/>
        <v>0.28000000000000003</v>
      </c>
      <c r="L876" s="43">
        <f t="shared" si="248"/>
        <v>0.3</v>
      </c>
      <c r="M876" s="43">
        <f t="shared" si="249"/>
        <v>0.3</v>
      </c>
      <c r="N876" s="43">
        <f t="shared" si="250"/>
        <v>0.5</v>
      </c>
      <c r="O876" s="23" t="str">
        <f t="shared" si="251"/>
        <v>PGB026518640</v>
      </c>
      <c r="P876" s="51">
        <f>VLOOKUP(C876,MAPPING!$B$24:$G$27,2,0)+(N876-0.5)/0.5*VLOOKUP(C876,MAPPING!$B$24:$G$27,4,0)</f>
        <v>7260</v>
      </c>
      <c r="Q876" s="72">
        <f>VLOOKUP(C876,MAPPING!$B$24:$G$27,6,0)</f>
        <v>4.0719439987913404</v>
      </c>
      <c r="R876" s="105">
        <f>Q876*VLOOKUP(C876,MAPPING!$B$24:$H$27,7,0)</f>
        <v>5659.8799999999992</v>
      </c>
      <c r="S876" s="29">
        <f>VLOOKUP(H876,MAPPING!$B$3:$D$12,3,0)</f>
        <v>1100</v>
      </c>
      <c r="T876" s="67">
        <f t="shared" si="237"/>
        <v>0</v>
      </c>
      <c r="U876" s="75">
        <v>0</v>
      </c>
      <c r="V876" s="29">
        <f>(J876*VLOOKUP(M876/J876,MAPPING!$B$15:$C$22,2,10))</f>
        <v>0</v>
      </c>
      <c r="W876" s="100">
        <v>0</v>
      </c>
      <c r="X876" s="68">
        <f>IFERROR(IF($M876&lt;6.000001,0,VLOOKUP($M876,할증료!$B:$C,2,1)),0)</f>
        <v>0</v>
      </c>
      <c r="Y876" s="67">
        <v>0</v>
      </c>
      <c r="Z876" s="29">
        <f t="shared" si="252"/>
        <v>14019.88</v>
      </c>
      <c r="AB876" s="1" t="s">
        <v>4775</v>
      </c>
      <c r="AC876" s="1" t="s">
        <v>137</v>
      </c>
      <c r="AD876" s="1" t="s">
        <v>4783</v>
      </c>
      <c r="AE876" s="1" t="s">
        <v>4792</v>
      </c>
      <c r="AF876" s="1" t="s">
        <v>4793</v>
      </c>
      <c r="AG876" s="1" t="s">
        <v>4794</v>
      </c>
      <c r="AH876" s="1">
        <v>44539</v>
      </c>
      <c r="AI876" s="1" t="s">
        <v>47</v>
      </c>
      <c r="AJ876" s="20">
        <v>1</v>
      </c>
      <c r="AK876" s="21">
        <v>0.28000000000000003</v>
      </c>
      <c r="AL876" s="21">
        <v>0.3</v>
      </c>
      <c r="AM876" s="21">
        <v>0.3</v>
      </c>
      <c r="AN876" s="1" t="s">
        <v>56</v>
      </c>
      <c r="AO876" s="21">
        <v>160.55000000000001</v>
      </c>
      <c r="AP876" s="1" t="s">
        <v>47</v>
      </c>
      <c r="AQ876" s="1" t="s">
        <v>47</v>
      </c>
      <c r="AR876" s="1" t="s">
        <v>47</v>
      </c>
      <c r="AS876" s="1" t="s">
        <v>47</v>
      </c>
      <c r="AT876" s="1" t="s">
        <v>47</v>
      </c>
      <c r="AU876" s="1" t="s">
        <v>138</v>
      </c>
      <c r="AV876" s="1" t="s">
        <v>139</v>
      </c>
      <c r="AW876" s="1" t="s">
        <v>4795</v>
      </c>
      <c r="AX876" s="1" t="s">
        <v>47</v>
      </c>
      <c r="AY876" s="1" t="s">
        <v>50</v>
      </c>
      <c r="AZ876" s="1" t="s">
        <v>4796</v>
      </c>
      <c r="BA876" s="1" t="s">
        <v>4797</v>
      </c>
      <c r="BB876" s="1" t="s">
        <v>4797</v>
      </c>
      <c r="BC876" s="1" t="s">
        <v>140</v>
      </c>
      <c r="BD876" s="1" t="s">
        <v>47</v>
      </c>
      <c r="BE876" s="1" t="s">
        <v>179</v>
      </c>
      <c r="BF876" s="1" t="s">
        <v>52</v>
      </c>
      <c r="BG876" s="1" t="s">
        <v>53</v>
      </c>
      <c r="BH876" s="1" t="s">
        <v>47</v>
      </c>
      <c r="BI876" s="1" t="s">
        <v>159</v>
      </c>
    </row>
    <row r="877" spans="2:61" x14ac:dyDescent="0.25">
      <c r="B877" s="16">
        <f t="shared" si="238"/>
        <v>873</v>
      </c>
      <c r="C877" s="16" t="str">
        <f t="shared" si="239"/>
        <v>LHR</v>
      </c>
      <c r="D877" s="16" t="str">
        <f t="shared" si="240"/>
        <v>2025-08-31</v>
      </c>
      <c r="E877" s="16" t="str">
        <f t="shared" si="241"/>
        <v>99431913836</v>
      </c>
      <c r="F877" s="16" t="str">
        <f t="shared" si="242"/>
        <v>PGB026518621</v>
      </c>
      <c r="G877" s="16" t="str">
        <f t="shared" si="243"/>
        <v>이종혁</v>
      </c>
      <c r="H877" s="16" t="str">
        <f t="shared" si="244"/>
        <v>목록(Manifest)</v>
      </c>
      <c r="I877" s="16">
        <f t="shared" si="245"/>
        <v>64.760000000000005</v>
      </c>
      <c r="J877" s="16">
        <f t="shared" si="246"/>
        <v>1</v>
      </c>
      <c r="K877" s="43">
        <f t="shared" si="247"/>
        <v>0.25</v>
      </c>
      <c r="L877" s="43">
        <f t="shared" si="248"/>
        <v>0.4</v>
      </c>
      <c r="M877" s="43">
        <f t="shared" si="249"/>
        <v>0.4</v>
      </c>
      <c r="N877" s="43">
        <f t="shared" si="250"/>
        <v>0.5</v>
      </c>
      <c r="O877" s="23" t="str">
        <f t="shared" si="251"/>
        <v>PGB026518621</v>
      </c>
      <c r="P877" s="51">
        <f>VLOOKUP(C877,MAPPING!$B$24:$G$27,2,0)+(N877-0.5)/0.5*VLOOKUP(C877,MAPPING!$B$24:$G$27,4,0)</f>
        <v>7260</v>
      </c>
      <c r="Q877" s="72">
        <f>VLOOKUP(C877,MAPPING!$B$24:$G$27,6,0)</f>
        <v>4.0719439987913404</v>
      </c>
      <c r="R877" s="105">
        <f>Q877*VLOOKUP(C877,MAPPING!$B$24:$H$27,7,0)</f>
        <v>5659.8799999999992</v>
      </c>
      <c r="S877" s="29">
        <f>VLOOKUP(H877,MAPPING!$B$3:$D$12,3,0)</f>
        <v>0</v>
      </c>
      <c r="T877" s="67">
        <f t="shared" si="237"/>
        <v>0</v>
      </c>
      <c r="U877" s="75">
        <v>0</v>
      </c>
      <c r="V877" s="29">
        <f>(J877*VLOOKUP(M877/J877,MAPPING!$B$15:$C$22,2,10))</f>
        <v>0</v>
      </c>
      <c r="W877" s="100">
        <v>0</v>
      </c>
      <c r="X877" s="68">
        <f>IFERROR(IF($M877&lt;6.000001,0,VLOOKUP($M877,할증료!$B:$C,2,1)),0)</f>
        <v>0</v>
      </c>
      <c r="Y877" s="67">
        <v>0</v>
      </c>
      <c r="Z877" s="29">
        <f t="shared" si="252"/>
        <v>12919.88</v>
      </c>
      <c r="AB877" s="1" t="s">
        <v>4775</v>
      </c>
      <c r="AC877" s="1" t="s">
        <v>137</v>
      </c>
      <c r="AD877" s="1" t="s">
        <v>4783</v>
      </c>
      <c r="AE877" s="1" t="s">
        <v>4798</v>
      </c>
      <c r="AF877" s="1" t="s">
        <v>1759</v>
      </c>
      <c r="AG877" s="1" t="s">
        <v>1760</v>
      </c>
      <c r="AH877" s="1">
        <v>18264</v>
      </c>
      <c r="AI877" s="1" t="s">
        <v>47</v>
      </c>
      <c r="AJ877" s="20">
        <v>1</v>
      </c>
      <c r="AK877" s="21">
        <v>0.25</v>
      </c>
      <c r="AL877" s="21">
        <v>0.4</v>
      </c>
      <c r="AM877" s="21">
        <v>0.4</v>
      </c>
      <c r="AN877" s="1" t="s">
        <v>48</v>
      </c>
      <c r="AO877" s="21">
        <v>64.760000000000005</v>
      </c>
      <c r="AP877" s="1" t="s">
        <v>47</v>
      </c>
      <c r="AQ877" s="1" t="s">
        <v>47</v>
      </c>
      <c r="AR877" s="1" t="s">
        <v>47</v>
      </c>
      <c r="AS877" s="1" t="s">
        <v>47</v>
      </c>
      <c r="AT877" s="1" t="s">
        <v>47</v>
      </c>
      <c r="AU877" s="1" t="s">
        <v>138</v>
      </c>
      <c r="AV877" s="1" t="s">
        <v>139</v>
      </c>
      <c r="AW877" s="1" t="s">
        <v>1761</v>
      </c>
      <c r="AX877" s="1" t="s">
        <v>47</v>
      </c>
      <c r="AY877" s="1" t="s">
        <v>50</v>
      </c>
      <c r="AZ877" s="1" t="s">
        <v>4799</v>
      </c>
      <c r="BA877" s="1" t="s">
        <v>4800</v>
      </c>
      <c r="BB877" s="1" t="s">
        <v>4800</v>
      </c>
      <c r="BC877" s="1" t="s">
        <v>140</v>
      </c>
      <c r="BD877" s="1" t="s">
        <v>47</v>
      </c>
      <c r="BE877" s="1" t="s">
        <v>179</v>
      </c>
      <c r="BF877" s="1" t="s">
        <v>52</v>
      </c>
      <c r="BG877" s="1" t="s">
        <v>53</v>
      </c>
      <c r="BH877" s="1" t="s">
        <v>47</v>
      </c>
      <c r="BI877" s="1" t="s">
        <v>159</v>
      </c>
    </row>
    <row r="878" spans="2:61" x14ac:dyDescent="0.25">
      <c r="B878" s="16">
        <f t="shared" si="238"/>
        <v>874</v>
      </c>
      <c r="C878" s="16" t="str">
        <f t="shared" si="239"/>
        <v>LHR</v>
      </c>
      <c r="D878" s="16" t="str">
        <f t="shared" si="240"/>
        <v>2025-08-31</v>
      </c>
      <c r="E878" s="16" t="str">
        <f t="shared" si="241"/>
        <v>99431913836</v>
      </c>
      <c r="F878" s="16" t="str">
        <f t="shared" si="242"/>
        <v>PGB026518617</v>
      </c>
      <c r="G878" s="16" t="str">
        <f t="shared" si="243"/>
        <v>박상준</v>
      </c>
      <c r="H878" s="16" t="str">
        <f t="shared" si="244"/>
        <v>간이(Simple)</v>
      </c>
      <c r="I878" s="16">
        <f t="shared" si="245"/>
        <v>283.32</v>
      </c>
      <c r="J878" s="16">
        <f t="shared" si="246"/>
        <v>1</v>
      </c>
      <c r="K878" s="43">
        <f t="shared" si="247"/>
        <v>1.44</v>
      </c>
      <c r="L878" s="43">
        <f t="shared" si="248"/>
        <v>4.0999999999999996</v>
      </c>
      <c r="M878" s="43">
        <f t="shared" si="249"/>
        <v>4.0999999999999996</v>
      </c>
      <c r="N878" s="43">
        <f t="shared" si="250"/>
        <v>4.5</v>
      </c>
      <c r="O878" s="23" t="str">
        <f t="shared" si="251"/>
        <v>PGB026518617</v>
      </c>
      <c r="P878" s="51">
        <f>VLOOKUP(C878,MAPPING!$B$24:$G$27,2,0)+(N878-0.5)/0.5*VLOOKUP(C878,MAPPING!$B$24:$G$27,4,0)</f>
        <v>26860</v>
      </c>
      <c r="Q878" s="72">
        <f>VLOOKUP(C878,MAPPING!$B$24:$G$27,6,0)</f>
        <v>4.0719439987913404</v>
      </c>
      <c r="R878" s="105">
        <f>Q878*VLOOKUP(C878,MAPPING!$B$24:$H$27,7,0)</f>
        <v>5659.8799999999992</v>
      </c>
      <c r="S878" s="29">
        <f>VLOOKUP(H878,MAPPING!$B$3:$D$12,3,0)</f>
        <v>1100</v>
      </c>
      <c r="T878" s="67">
        <f t="shared" si="237"/>
        <v>0</v>
      </c>
      <c r="U878" s="75">
        <v>0</v>
      </c>
      <c r="V878" s="29">
        <f>(J878*VLOOKUP(M878/J878,MAPPING!$B$15:$C$22,2,10))</f>
        <v>550</v>
      </c>
      <c r="W878" s="100">
        <v>0</v>
      </c>
      <c r="X878" s="68">
        <f>IFERROR(IF($M878&lt;6.000001,0,VLOOKUP($M878,할증료!$B:$C,2,1)),0)</f>
        <v>0</v>
      </c>
      <c r="Y878" s="67">
        <v>0</v>
      </c>
      <c r="Z878" s="29">
        <f t="shared" si="252"/>
        <v>34169.879999999997</v>
      </c>
      <c r="AB878" s="1" t="s">
        <v>4775</v>
      </c>
      <c r="AC878" s="1" t="s">
        <v>137</v>
      </c>
      <c r="AD878" s="1" t="s">
        <v>4783</v>
      </c>
      <c r="AE878" s="1" t="s">
        <v>4801</v>
      </c>
      <c r="AF878" s="1" t="s">
        <v>3815</v>
      </c>
      <c r="AG878" s="1" t="s">
        <v>4802</v>
      </c>
      <c r="AH878" s="1">
        <v>4387</v>
      </c>
      <c r="AI878" s="1" t="s">
        <v>47</v>
      </c>
      <c r="AJ878" s="20">
        <v>1</v>
      </c>
      <c r="AK878" s="21">
        <v>1.44</v>
      </c>
      <c r="AL878" s="21">
        <v>4.0999999999999996</v>
      </c>
      <c r="AM878" s="21">
        <v>4.0999999999999996</v>
      </c>
      <c r="AN878" s="1" t="s">
        <v>56</v>
      </c>
      <c r="AO878" s="21">
        <v>283.32</v>
      </c>
      <c r="AP878" s="1" t="s">
        <v>47</v>
      </c>
      <c r="AQ878" s="1" t="s">
        <v>47</v>
      </c>
      <c r="AR878" s="1" t="s">
        <v>47</v>
      </c>
      <c r="AS878" s="1" t="s">
        <v>47</v>
      </c>
      <c r="AT878" s="1" t="s">
        <v>47</v>
      </c>
      <c r="AU878" s="1" t="s">
        <v>138</v>
      </c>
      <c r="AV878" s="1" t="s">
        <v>139</v>
      </c>
      <c r="AW878" s="1" t="s">
        <v>4803</v>
      </c>
      <c r="AX878" s="1" t="s">
        <v>47</v>
      </c>
      <c r="AY878" s="1" t="s">
        <v>50</v>
      </c>
      <c r="AZ878" s="1" t="s">
        <v>4804</v>
      </c>
      <c r="BA878" s="1" t="s">
        <v>4805</v>
      </c>
      <c r="BB878" s="1" t="s">
        <v>4805</v>
      </c>
      <c r="BC878" s="1" t="s">
        <v>140</v>
      </c>
      <c r="BD878" s="1" t="s">
        <v>47</v>
      </c>
      <c r="BE878" s="1" t="s">
        <v>179</v>
      </c>
      <c r="BF878" s="1" t="s">
        <v>52</v>
      </c>
      <c r="BG878" s="1" t="s">
        <v>53</v>
      </c>
      <c r="BH878" s="1" t="s">
        <v>47</v>
      </c>
      <c r="BI878" s="1" t="s">
        <v>159</v>
      </c>
    </row>
    <row r="879" spans="2:61" x14ac:dyDescent="0.25">
      <c r="B879" s="16">
        <f t="shared" si="238"/>
        <v>875</v>
      </c>
      <c r="C879" s="16" t="str">
        <f t="shared" si="239"/>
        <v>LHR</v>
      </c>
      <c r="D879" s="16" t="str">
        <f t="shared" si="240"/>
        <v>2025-08-31</v>
      </c>
      <c r="E879" s="16" t="str">
        <f t="shared" si="241"/>
        <v>99431913836</v>
      </c>
      <c r="F879" s="16" t="str">
        <f t="shared" si="242"/>
        <v>PGB026518616</v>
      </c>
      <c r="G879" s="16" t="str">
        <f t="shared" si="243"/>
        <v>강세현</v>
      </c>
      <c r="H879" s="16" t="str">
        <f t="shared" si="244"/>
        <v>목록(Manifest)</v>
      </c>
      <c r="I879" s="16">
        <f t="shared" si="245"/>
        <v>105.23</v>
      </c>
      <c r="J879" s="16">
        <f t="shared" si="246"/>
        <v>1</v>
      </c>
      <c r="K879" s="43">
        <f t="shared" si="247"/>
        <v>5.24</v>
      </c>
      <c r="L879" s="43">
        <f t="shared" si="248"/>
        <v>7.5</v>
      </c>
      <c r="M879" s="43">
        <f t="shared" si="249"/>
        <v>7.5</v>
      </c>
      <c r="N879" s="43">
        <f t="shared" si="250"/>
        <v>7.5</v>
      </c>
      <c r="O879" s="23" t="str">
        <f t="shared" si="251"/>
        <v>PGB026518616</v>
      </c>
      <c r="P879" s="51">
        <f>VLOOKUP(C879,MAPPING!$B$24:$G$27,2,0)+(N879-0.5)/0.5*VLOOKUP(C879,MAPPING!$B$24:$G$27,4,0)</f>
        <v>41560</v>
      </c>
      <c r="Q879" s="72">
        <f>VLOOKUP(C879,MAPPING!$B$24:$G$27,6,0)</f>
        <v>4.0719439987913404</v>
      </c>
      <c r="R879" s="105">
        <f>Q879*VLOOKUP(C879,MAPPING!$B$24:$H$27,7,0)</f>
        <v>5659.8799999999992</v>
      </c>
      <c r="S879" s="29">
        <f>VLOOKUP(H879,MAPPING!$B$3:$D$12,3,0)</f>
        <v>0</v>
      </c>
      <c r="T879" s="67">
        <f t="shared" si="237"/>
        <v>0</v>
      </c>
      <c r="U879" s="75">
        <v>0</v>
      </c>
      <c r="V879" s="29">
        <f>(J879*VLOOKUP(M879/J879,MAPPING!$B$15:$C$22,2,10))</f>
        <v>1200</v>
      </c>
      <c r="W879" s="100">
        <v>0</v>
      </c>
      <c r="X879" s="68">
        <f>IFERROR(IF($M879&lt;6.000001,0,VLOOKUP($M879,할증료!$B:$C,2,1)),0)</f>
        <v>200</v>
      </c>
      <c r="Y879" s="67">
        <v>0</v>
      </c>
      <c r="Z879" s="29">
        <f t="shared" si="252"/>
        <v>48619.88</v>
      </c>
      <c r="AB879" s="1" t="s">
        <v>4775</v>
      </c>
      <c r="AC879" s="1" t="s">
        <v>137</v>
      </c>
      <c r="AD879" s="1" t="s">
        <v>4783</v>
      </c>
      <c r="AE879" s="1" t="s">
        <v>4806</v>
      </c>
      <c r="AF879" s="1" t="s">
        <v>4807</v>
      </c>
      <c r="AG879" s="1" t="s">
        <v>4808</v>
      </c>
      <c r="AH879" s="1">
        <v>34125</v>
      </c>
      <c r="AI879" s="1" t="s">
        <v>47</v>
      </c>
      <c r="AJ879" s="20">
        <v>1</v>
      </c>
      <c r="AK879" s="21">
        <v>5.24</v>
      </c>
      <c r="AL879" s="21">
        <v>7.5</v>
      </c>
      <c r="AM879" s="21">
        <v>7.5</v>
      </c>
      <c r="AN879" s="1" t="s">
        <v>48</v>
      </c>
      <c r="AO879" s="21">
        <v>105.23</v>
      </c>
      <c r="AP879" s="1" t="s">
        <v>47</v>
      </c>
      <c r="AQ879" s="1" t="s">
        <v>47</v>
      </c>
      <c r="AR879" s="1" t="s">
        <v>47</v>
      </c>
      <c r="AS879" s="1" t="s">
        <v>47</v>
      </c>
      <c r="AT879" s="1" t="s">
        <v>47</v>
      </c>
      <c r="AU879" s="1" t="s">
        <v>138</v>
      </c>
      <c r="AV879" s="1" t="s">
        <v>139</v>
      </c>
      <c r="AW879" s="1" t="s">
        <v>1716</v>
      </c>
      <c r="AX879" s="1" t="s">
        <v>47</v>
      </c>
      <c r="AY879" s="1" t="s">
        <v>50</v>
      </c>
      <c r="AZ879" s="1" t="s">
        <v>4809</v>
      </c>
      <c r="BA879" s="1" t="s">
        <v>4810</v>
      </c>
      <c r="BB879" s="1" t="s">
        <v>4810</v>
      </c>
      <c r="BC879" s="1" t="s">
        <v>140</v>
      </c>
      <c r="BD879" s="1" t="s">
        <v>47</v>
      </c>
      <c r="BE879" s="1" t="s">
        <v>179</v>
      </c>
      <c r="BF879" s="1" t="s">
        <v>52</v>
      </c>
      <c r="BG879" s="1" t="s">
        <v>53</v>
      </c>
      <c r="BH879" s="1" t="s">
        <v>47</v>
      </c>
      <c r="BI879" s="1" t="s">
        <v>159</v>
      </c>
    </row>
    <row r="880" spans="2:61" x14ac:dyDescent="0.25">
      <c r="B880" s="16">
        <f t="shared" si="238"/>
        <v>876</v>
      </c>
      <c r="C880" s="16" t="str">
        <f t="shared" si="239"/>
        <v>LHR</v>
      </c>
      <c r="D880" s="16" t="str">
        <f t="shared" si="240"/>
        <v>2025-08-31</v>
      </c>
      <c r="E880" s="16" t="str">
        <f t="shared" si="241"/>
        <v>99431913836</v>
      </c>
      <c r="F880" s="16" t="str">
        <f t="shared" si="242"/>
        <v>PGB026518613</v>
      </c>
      <c r="G880" s="16" t="str">
        <f t="shared" si="243"/>
        <v>이여진</v>
      </c>
      <c r="H880" s="16" t="str">
        <f t="shared" si="244"/>
        <v>목록(Manifest)</v>
      </c>
      <c r="I880" s="16">
        <f t="shared" si="245"/>
        <v>75.48</v>
      </c>
      <c r="J880" s="16">
        <f t="shared" si="246"/>
        <v>1</v>
      </c>
      <c r="K880" s="43">
        <f t="shared" si="247"/>
        <v>0.1</v>
      </c>
      <c r="L880" s="43">
        <f t="shared" si="248"/>
        <v>0.2</v>
      </c>
      <c r="M880" s="43">
        <f t="shared" si="249"/>
        <v>0.2</v>
      </c>
      <c r="N880" s="43">
        <f t="shared" si="250"/>
        <v>0.5</v>
      </c>
      <c r="O880" s="23" t="str">
        <f t="shared" si="251"/>
        <v>PGB026518613</v>
      </c>
      <c r="P880" s="51">
        <f>VLOOKUP(C880,MAPPING!$B$24:$G$27,2,0)+(N880-0.5)/0.5*VLOOKUP(C880,MAPPING!$B$24:$G$27,4,0)</f>
        <v>7260</v>
      </c>
      <c r="Q880" s="72">
        <f>VLOOKUP(C880,MAPPING!$B$24:$G$27,6,0)</f>
        <v>4.0719439987913404</v>
      </c>
      <c r="R880" s="105">
        <f>Q880*VLOOKUP(C880,MAPPING!$B$24:$H$27,7,0)</f>
        <v>5659.8799999999992</v>
      </c>
      <c r="S880" s="29">
        <f>VLOOKUP(H880,MAPPING!$B$3:$D$12,3,0)</f>
        <v>0</v>
      </c>
      <c r="T880" s="67">
        <f t="shared" si="237"/>
        <v>0</v>
      </c>
      <c r="U880" s="75">
        <v>0</v>
      </c>
      <c r="V880" s="29">
        <f>(J880*VLOOKUP(M880/J880,MAPPING!$B$15:$C$22,2,10))</f>
        <v>0</v>
      </c>
      <c r="W880" s="100">
        <v>0</v>
      </c>
      <c r="X880" s="68">
        <f>IFERROR(IF($M880&lt;6.000001,0,VLOOKUP($M880,할증료!$B:$C,2,1)),0)</f>
        <v>0</v>
      </c>
      <c r="Y880" s="67">
        <v>0</v>
      </c>
      <c r="Z880" s="29">
        <f t="shared" si="252"/>
        <v>12919.88</v>
      </c>
      <c r="AB880" s="1" t="s">
        <v>4775</v>
      </c>
      <c r="AC880" s="1" t="s">
        <v>137</v>
      </c>
      <c r="AD880" s="1" t="s">
        <v>4783</v>
      </c>
      <c r="AE880" s="1" t="s">
        <v>4811</v>
      </c>
      <c r="AF880" s="1" t="s">
        <v>4812</v>
      </c>
      <c r="AG880" s="1" t="s">
        <v>4813</v>
      </c>
      <c r="AH880" s="1">
        <v>18019</v>
      </c>
      <c r="AI880" s="1" t="s">
        <v>47</v>
      </c>
      <c r="AJ880" s="20">
        <v>1</v>
      </c>
      <c r="AK880" s="21">
        <v>0.1</v>
      </c>
      <c r="AL880" s="21">
        <v>0.2</v>
      </c>
      <c r="AM880" s="21">
        <v>0.2</v>
      </c>
      <c r="AN880" s="1" t="s">
        <v>48</v>
      </c>
      <c r="AO880" s="21">
        <v>75.48</v>
      </c>
      <c r="AP880" s="1" t="s">
        <v>47</v>
      </c>
      <c r="AQ880" s="1" t="s">
        <v>47</v>
      </c>
      <c r="AR880" s="1" t="s">
        <v>47</v>
      </c>
      <c r="AS880" s="1" t="s">
        <v>47</v>
      </c>
      <c r="AT880" s="1" t="s">
        <v>47</v>
      </c>
      <c r="AU880" s="1" t="s">
        <v>138</v>
      </c>
      <c r="AV880" s="1" t="s">
        <v>139</v>
      </c>
      <c r="AW880" s="1" t="s">
        <v>4814</v>
      </c>
      <c r="AX880" s="1" t="s">
        <v>47</v>
      </c>
      <c r="AY880" s="1" t="s">
        <v>50</v>
      </c>
      <c r="AZ880" s="1" t="s">
        <v>4815</v>
      </c>
      <c r="BA880" s="1" t="s">
        <v>4816</v>
      </c>
      <c r="BB880" s="1" t="s">
        <v>4816</v>
      </c>
      <c r="BC880" s="1" t="s">
        <v>140</v>
      </c>
      <c r="BD880" s="1" t="s">
        <v>47</v>
      </c>
      <c r="BE880" s="1" t="s">
        <v>179</v>
      </c>
      <c r="BF880" s="1" t="s">
        <v>52</v>
      </c>
      <c r="BG880" s="1" t="s">
        <v>53</v>
      </c>
      <c r="BH880" s="1" t="s">
        <v>47</v>
      </c>
      <c r="BI880" s="1" t="s">
        <v>159</v>
      </c>
    </row>
    <row r="881" spans="2:61" x14ac:dyDescent="0.25">
      <c r="B881" s="16">
        <f t="shared" si="238"/>
        <v>877</v>
      </c>
      <c r="C881" s="16" t="str">
        <f t="shared" si="239"/>
        <v>LHR</v>
      </c>
      <c r="D881" s="16" t="str">
        <f t="shared" si="240"/>
        <v>2025-08-31</v>
      </c>
      <c r="E881" s="16" t="str">
        <f t="shared" si="241"/>
        <v>99431913836</v>
      </c>
      <c r="F881" s="16" t="str">
        <f t="shared" si="242"/>
        <v>PGB026518611</v>
      </c>
      <c r="G881" s="16" t="str">
        <f t="shared" si="243"/>
        <v>박서윤</v>
      </c>
      <c r="H881" s="16" t="str">
        <f t="shared" si="244"/>
        <v>목록(Manifest)</v>
      </c>
      <c r="I881" s="16">
        <f t="shared" si="245"/>
        <v>63.38</v>
      </c>
      <c r="J881" s="16">
        <f t="shared" si="246"/>
        <v>1</v>
      </c>
      <c r="K881" s="43">
        <f t="shared" si="247"/>
        <v>0.44</v>
      </c>
      <c r="L881" s="43">
        <f t="shared" si="248"/>
        <v>0.6</v>
      </c>
      <c r="M881" s="43">
        <f t="shared" si="249"/>
        <v>0.6</v>
      </c>
      <c r="N881" s="43">
        <f t="shared" si="250"/>
        <v>1</v>
      </c>
      <c r="O881" s="23" t="str">
        <f t="shared" si="251"/>
        <v>PGB026518611</v>
      </c>
      <c r="P881" s="51">
        <f>VLOOKUP(C881,MAPPING!$B$24:$G$27,2,0)+(N881-0.5)/0.5*VLOOKUP(C881,MAPPING!$B$24:$G$27,4,0)</f>
        <v>9710</v>
      </c>
      <c r="Q881" s="72">
        <f>VLOOKUP(C881,MAPPING!$B$24:$G$27,6,0)</f>
        <v>4.0719439987913404</v>
      </c>
      <c r="R881" s="105">
        <f>Q881*VLOOKUP(C881,MAPPING!$B$24:$H$27,7,0)</f>
        <v>5659.8799999999992</v>
      </c>
      <c r="S881" s="29">
        <f>VLOOKUP(H881,MAPPING!$B$3:$D$12,3,0)</f>
        <v>0</v>
      </c>
      <c r="T881" s="67">
        <f t="shared" si="237"/>
        <v>0</v>
      </c>
      <c r="U881" s="75">
        <v>0</v>
      </c>
      <c r="V881" s="29">
        <f>(J881*VLOOKUP(M881/J881,MAPPING!$B$15:$C$22,2,10))</f>
        <v>0</v>
      </c>
      <c r="W881" s="100">
        <v>0</v>
      </c>
      <c r="X881" s="68">
        <f>IFERROR(IF($M881&lt;6.000001,0,VLOOKUP($M881,할증료!$B:$C,2,1)),0)</f>
        <v>0</v>
      </c>
      <c r="Y881" s="67">
        <v>0</v>
      </c>
      <c r="Z881" s="29">
        <f t="shared" si="252"/>
        <v>15369.88</v>
      </c>
      <c r="AB881" s="1" t="s">
        <v>4775</v>
      </c>
      <c r="AC881" s="1" t="s">
        <v>137</v>
      </c>
      <c r="AD881" s="1" t="s">
        <v>4783</v>
      </c>
      <c r="AE881" s="1" t="s">
        <v>4817</v>
      </c>
      <c r="AF881" s="1" t="s">
        <v>3235</v>
      </c>
      <c r="AG881" s="1" t="s">
        <v>4818</v>
      </c>
      <c r="AH881" s="1">
        <v>21324</v>
      </c>
      <c r="AI881" s="1" t="s">
        <v>47</v>
      </c>
      <c r="AJ881" s="20">
        <v>1</v>
      </c>
      <c r="AK881" s="21">
        <v>0.44</v>
      </c>
      <c r="AL881" s="21">
        <v>0.6</v>
      </c>
      <c r="AM881" s="21">
        <v>0.6</v>
      </c>
      <c r="AN881" s="1" t="s">
        <v>48</v>
      </c>
      <c r="AO881" s="21">
        <v>63.38</v>
      </c>
      <c r="AP881" s="1" t="s">
        <v>47</v>
      </c>
      <c r="AQ881" s="1" t="s">
        <v>47</v>
      </c>
      <c r="AR881" s="1" t="s">
        <v>47</v>
      </c>
      <c r="AS881" s="1" t="s">
        <v>47</v>
      </c>
      <c r="AT881" s="1" t="s">
        <v>47</v>
      </c>
      <c r="AU881" s="1" t="s">
        <v>138</v>
      </c>
      <c r="AV881" s="1" t="s">
        <v>139</v>
      </c>
      <c r="AW881" s="1" t="s">
        <v>4819</v>
      </c>
      <c r="AX881" s="1" t="s">
        <v>47</v>
      </c>
      <c r="AY881" s="1" t="s">
        <v>50</v>
      </c>
      <c r="AZ881" s="1" t="s">
        <v>4820</v>
      </c>
      <c r="BA881" s="1" t="s">
        <v>4821</v>
      </c>
      <c r="BB881" s="1" t="s">
        <v>4821</v>
      </c>
      <c r="BC881" s="1" t="s">
        <v>140</v>
      </c>
      <c r="BD881" s="1" t="s">
        <v>47</v>
      </c>
      <c r="BE881" s="1" t="s">
        <v>179</v>
      </c>
      <c r="BF881" s="1" t="s">
        <v>52</v>
      </c>
      <c r="BG881" s="1" t="s">
        <v>53</v>
      </c>
      <c r="BH881" s="1" t="s">
        <v>47</v>
      </c>
      <c r="BI881" s="1" t="s">
        <v>159</v>
      </c>
    </row>
    <row r="882" spans="2:61" x14ac:dyDescent="0.25">
      <c r="B882" s="16">
        <f t="shared" si="238"/>
        <v>878</v>
      </c>
      <c r="C882" s="16" t="str">
        <f t="shared" si="239"/>
        <v>LHR</v>
      </c>
      <c r="D882" s="16" t="str">
        <f t="shared" si="240"/>
        <v>2025-08-31</v>
      </c>
      <c r="E882" s="16" t="str">
        <f t="shared" si="241"/>
        <v>99431913836</v>
      </c>
      <c r="F882" s="16" t="str">
        <f t="shared" si="242"/>
        <v>PGB026518609</v>
      </c>
      <c r="G882" s="16" t="str">
        <f t="shared" si="243"/>
        <v>여선혁</v>
      </c>
      <c r="H882" s="16" t="str">
        <f t="shared" si="244"/>
        <v>목록(Manifest)</v>
      </c>
      <c r="I882" s="16">
        <f t="shared" si="245"/>
        <v>127.36</v>
      </c>
      <c r="J882" s="16">
        <f t="shared" si="246"/>
        <v>1</v>
      </c>
      <c r="K882" s="43">
        <f t="shared" si="247"/>
        <v>0.47</v>
      </c>
      <c r="L882" s="43">
        <f t="shared" si="248"/>
        <v>0.9</v>
      </c>
      <c r="M882" s="43">
        <f t="shared" si="249"/>
        <v>0.9</v>
      </c>
      <c r="N882" s="43">
        <f t="shared" si="250"/>
        <v>1</v>
      </c>
      <c r="O882" s="23" t="str">
        <f t="shared" si="251"/>
        <v>PGB026518609</v>
      </c>
      <c r="P882" s="51">
        <f>VLOOKUP(C882,MAPPING!$B$24:$G$27,2,0)+(N882-0.5)/0.5*VLOOKUP(C882,MAPPING!$B$24:$G$27,4,0)</f>
        <v>9710</v>
      </c>
      <c r="Q882" s="72">
        <f>VLOOKUP(C882,MAPPING!$B$24:$G$27,6,0)</f>
        <v>4.0719439987913404</v>
      </c>
      <c r="R882" s="105">
        <f>Q882*VLOOKUP(C882,MAPPING!$B$24:$H$27,7,0)</f>
        <v>5659.8799999999992</v>
      </c>
      <c r="S882" s="29">
        <f>VLOOKUP(H882,MAPPING!$B$3:$D$12,3,0)</f>
        <v>0</v>
      </c>
      <c r="T882" s="67">
        <f t="shared" si="237"/>
        <v>0</v>
      </c>
      <c r="U882" s="75">
        <v>0</v>
      </c>
      <c r="V882" s="29">
        <f>(J882*VLOOKUP(M882/J882,MAPPING!$B$15:$C$22,2,10))</f>
        <v>0</v>
      </c>
      <c r="W882" s="100">
        <v>0</v>
      </c>
      <c r="X882" s="68">
        <f>IFERROR(IF($M882&lt;6.000001,0,VLOOKUP($M882,할증료!$B:$C,2,1)),0)</f>
        <v>0</v>
      </c>
      <c r="Y882" s="67">
        <v>0</v>
      </c>
      <c r="Z882" s="29">
        <f t="shared" si="252"/>
        <v>15369.88</v>
      </c>
      <c r="AB882" s="1" t="s">
        <v>4775</v>
      </c>
      <c r="AC882" s="1" t="s">
        <v>137</v>
      </c>
      <c r="AD882" s="1" t="s">
        <v>4783</v>
      </c>
      <c r="AE882" s="1" t="s">
        <v>4822</v>
      </c>
      <c r="AF882" s="1" t="s">
        <v>212</v>
      </c>
      <c r="AG882" s="1" t="s">
        <v>213</v>
      </c>
      <c r="AH882" s="1">
        <v>44667</v>
      </c>
      <c r="AI882" s="1" t="s">
        <v>47</v>
      </c>
      <c r="AJ882" s="20">
        <v>1</v>
      </c>
      <c r="AK882" s="21">
        <v>0.47</v>
      </c>
      <c r="AL882" s="21">
        <v>0.9</v>
      </c>
      <c r="AM882" s="21">
        <v>0.9</v>
      </c>
      <c r="AN882" s="1" t="s">
        <v>48</v>
      </c>
      <c r="AO882" s="21">
        <v>127.36</v>
      </c>
      <c r="AP882" s="1" t="s">
        <v>47</v>
      </c>
      <c r="AQ882" s="1" t="s">
        <v>47</v>
      </c>
      <c r="AR882" s="1" t="s">
        <v>47</v>
      </c>
      <c r="AS882" s="1" t="s">
        <v>47</v>
      </c>
      <c r="AT882" s="1" t="s">
        <v>47</v>
      </c>
      <c r="AU882" s="1" t="s">
        <v>138</v>
      </c>
      <c r="AV882" s="1" t="s">
        <v>139</v>
      </c>
      <c r="AW882" s="1" t="s">
        <v>4823</v>
      </c>
      <c r="AX882" s="1" t="s">
        <v>47</v>
      </c>
      <c r="AY882" s="1" t="s">
        <v>50</v>
      </c>
      <c r="AZ882" s="1" t="s">
        <v>4824</v>
      </c>
      <c r="BA882" s="1" t="s">
        <v>4825</v>
      </c>
      <c r="BB882" s="1" t="s">
        <v>4825</v>
      </c>
      <c r="BC882" s="1" t="s">
        <v>140</v>
      </c>
      <c r="BD882" s="1" t="s">
        <v>47</v>
      </c>
      <c r="BE882" s="1" t="s">
        <v>179</v>
      </c>
      <c r="BF882" s="1" t="s">
        <v>52</v>
      </c>
      <c r="BG882" s="1" t="s">
        <v>53</v>
      </c>
      <c r="BH882" s="1" t="s">
        <v>47</v>
      </c>
      <c r="BI882" s="1" t="s">
        <v>159</v>
      </c>
    </row>
    <row r="883" spans="2:61" x14ac:dyDescent="0.25">
      <c r="B883" s="16">
        <f t="shared" si="238"/>
        <v>879</v>
      </c>
      <c r="C883" s="16" t="str">
        <f t="shared" si="239"/>
        <v>LHR</v>
      </c>
      <c r="D883" s="16" t="str">
        <f t="shared" si="240"/>
        <v>2025-08-31</v>
      </c>
      <c r="E883" s="16" t="str">
        <f t="shared" si="241"/>
        <v>99431913836</v>
      </c>
      <c r="F883" s="16" t="str">
        <f t="shared" si="242"/>
        <v>PGB026518607</v>
      </c>
      <c r="G883" s="16" t="str">
        <f t="shared" si="243"/>
        <v>이승규</v>
      </c>
      <c r="H883" s="16" t="str">
        <f t="shared" si="244"/>
        <v>목록(Manifest)</v>
      </c>
      <c r="I883" s="16">
        <f t="shared" si="245"/>
        <v>57.93</v>
      </c>
      <c r="J883" s="16">
        <f t="shared" si="246"/>
        <v>1</v>
      </c>
      <c r="K883" s="43">
        <f t="shared" si="247"/>
        <v>0.35</v>
      </c>
      <c r="L883" s="43">
        <f t="shared" si="248"/>
        <v>0.4</v>
      </c>
      <c r="M883" s="43">
        <f t="shared" si="249"/>
        <v>0.4</v>
      </c>
      <c r="N883" s="43">
        <f t="shared" si="250"/>
        <v>0.5</v>
      </c>
      <c r="O883" s="23" t="str">
        <f t="shared" si="251"/>
        <v>PGB026518607</v>
      </c>
      <c r="P883" s="51">
        <f>VLOOKUP(C883,MAPPING!$B$24:$G$27,2,0)+(N883-0.5)/0.5*VLOOKUP(C883,MAPPING!$B$24:$G$27,4,0)</f>
        <v>7260</v>
      </c>
      <c r="Q883" s="72">
        <f>VLOOKUP(C883,MAPPING!$B$24:$G$27,6,0)</f>
        <v>4.0719439987913404</v>
      </c>
      <c r="R883" s="105">
        <f>Q883*VLOOKUP(C883,MAPPING!$B$24:$H$27,7,0)</f>
        <v>5659.8799999999992</v>
      </c>
      <c r="S883" s="29">
        <f>VLOOKUP(H883,MAPPING!$B$3:$D$12,3,0)</f>
        <v>0</v>
      </c>
      <c r="T883" s="67">
        <f t="shared" si="237"/>
        <v>0</v>
      </c>
      <c r="U883" s="75">
        <v>0</v>
      </c>
      <c r="V883" s="29">
        <f>(J883*VLOOKUP(M883/J883,MAPPING!$B$15:$C$22,2,10))</f>
        <v>0</v>
      </c>
      <c r="W883" s="100">
        <v>0</v>
      </c>
      <c r="X883" s="68">
        <f>IFERROR(IF($M883&lt;6.000001,0,VLOOKUP($M883,할증료!$B:$C,2,1)),0)</f>
        <v>0</v>
      </c>
      <c r="Y883" s="67">
        <v>0</v>
      </c>
      <c r="Z883" s="29">
        <f t="shared" si="252"/>
        <v>12919.88</v>
      </c>
      <c r="AB883" s="1" t="s">
        <v>4775</v>
      </c>
      <c r="AC883" s="1" t="s">
        <v>137</v>
      </c>
      <c r="AD883" s="1" t="s">
        <v>4783</v>
      </c>
      <c r="AE883" s="1" t="s">
        <v>4826</v>
      </c>
      <c r="AF883" s="1" t="s">
        <v>4827</v>
      </c>
      <c r="AG883" s="1" t="s">
        <v>4828</v>
      </c>
      <c r="AH883" s="1">
        <v>13260</v>
      </c>
      <c r="AI883" s="1" t="s">
        <v>47</v>
      </c>
      <c r="AJ883" s="20">
        <v>1</v>
      </c>
      <c r="AK883" s="21">
        <v>0.35</v>
      </c>
      <c r="AL883" s="21">
        <v>0.4</v>
      </c>
      <c r="AM883" s="21">
        <v>0.4</v>
      </c>
      <c r="AN883" s="1" t="s">
        <v>48</v>
      </c>
      <c r="AO883" s="21">
        <v>57.93</v>
      </c>
      <c r="AP883" s="1" t="s">
        <v>47</v>
      </c>
      <c r="AQ883" s="1" t="s">
        <v>47</v>
      </c>
      <c r="AR883" s="1" t="s">
        <v>47</v>
      </c>
      <c r="AS883" s="1" t="s">
        <v>47</v>
      </c>
      <c r="AT883" s="1" t="s">
        <v>47</v>
      </c>
      <c r="AU883" s="1" t="s">
        <v>138</v>
      </c>
      <c r="AV883" s="1" t="s">
        <v>139</v>
      </c>
      <c r="AW883" s="1" t="s">
        <v>4829</v>
      </c>
      <c r="AX883" s="1" t="s">
        <v>47</v>
      </c>
      <c r="AY883" s="1" t="s">
        <v>50</v>
      </c>
      <c r="AZ883" s="1" t="s">
        <v>4830</v>
      </c>
      <c r="BA883" s="1" t="s">
        <v>4831</v>
      </c>
      <c r="BB883" s="1" t="s">
        <v>4831</v>
      </c>
      <c r="BC883" s="1" t="s">
        <v>140</v>
      </c>
      <c r="BD883" s="1" t="s">
        <v>47</v>
      </c>
      <c r="BE883" s="1" t="s">
        <v>179</v>
      </c>
      <c r="BF883" s="1" t="s">
        <v>52</v>
      </c>
      <c r="BG883" s="1" t="s">
        <v>53</v>
      </c>
      <c r="BH883" s="1" t="s">
        <v>47</v>
      </c>
      <c r="BI883" s="1" t="s">
        <v>159</v>
      </c>
    </row>
    <row r="884" spans="2:61" x14ac:dyDescent="0.25">
      <c r="B884" s="16">
        <f t="shared" si="238"/>
        <v>880</v>
      </c>
      <c r="C884" s="16" t="str">
        <f t="shared" si="239"/>
        <v>LHR</v>
      </c>
      <c r="D884" s="16" t="str">
        <f t="shared" si="240"/>
        <v>2025-08-31</v>
      </c>
      <c r="E884" s="16" t="str">
        <f t="shared" si="241"/>
        <v>99431913836</v>
      </c>
      <c r="F884" s="16" t="str">
        <f t="shared" si="242"/>
        <v>PGB026518600</v>
      </c>
      <c r="G884" s="16" t="str">
        <f t="shared" si="243"/>
        <v>유동현</v>
      </c>
      <c r="H884" s="16" t="str">
        <f t="shared" si="244"/>
        <v>간이(Simple)</v>
      </c>
      <c r="I884" s="16">
        <f t="shared" si="245"/>
        <v>412.34</v>
      </c>
      <c r="J884" s="16">
        <f t="shared" si="246"/>
        <v>1</v>
      </c>
      <c r="K884" s="43">
        <f t="shared" si="247"/>
        <v>3.61</v>
      </c>
      <c r="L884" s="43">
        <f t="shared" si="248"/>
        <v>2.2999999999999998</v>
      </c>
      <c r="M884" s="43">
        <f t="shared" si="249"/>
        <v>3.7</v>
      </c>
      <c r="N884" s="43">
        <f t="shared" si="250"/>
        <v>4</v>
      </c>
      <c r="O884" s="23" t="str">
        <f t="shared" si="251"/>
        <v>PGB026518600</v>
      </c>
      <c r="P884" s="51">
        <f>VLOOKUP(C884,MAPPING!$B$24:$G$27,2,0)+(N884-0.5)/0.5*VLOOKUP(C884,MAPPING!$B$24:$G$27,4,0)</f>
        <v>24410</v>
      </c>
      <c r="Q884" s="72">
        <f>VLOOKUP(C884,MAPPING!$B$24:$G$27,6,0)</f>
        <v>4.0719439987913404</v>
      </c>
      <c r="R884" s="105">
        <f>Q884*VLOOKUP(C884,MAPPING!$B$24:$H$27,7,0)</f>
        <v>5659.8799999999992</v>
      </c>
      <c r="S884" s="29">
        <f>VLOOKUP(H884,MAPPING!$B$3:$D$12,3,0)</f>
        <v>1100</v>
      </c>
      <c r="T884" s="67">
        <f t="shared" si="237"/>
        <v>0</v>
      </c>
      <c r="U884" s="75">
        <v>0</v>
      </c>
      <c r="V884" s="29">
        <f>(J884*VLOOKUP(M884/J884,MAPPING!$B$15:$C$22,2,10))</f>
        <v>550</v>
      </c>
      <c r="W884" s="100">
        <v>0</v>
      </c>
      <c r="X884" s="68">
        <f>IFERROR(IF($M884&lt;6.000001,0,VLOOKUP($M884,할증료!$B:$C,2,1)),0)</f>
        <v>0</v>
      </c>
      <c r="Y884" s="67">
        <v>0</v>
      </c>
      <c r="Z884" s="29">
        <f t="shared" si="252"/>
        <v>31719.879999999997</v>
      </c>
      <c r="AB884" s="1" t="s">
        <v>4775</v>
      </c>
      <c r="AC884" s="1" t="s">
        <v>137</v>
      </c>
      <c r="AD884" s="1" t="s">
        <v>4783</v>
      </c>
      <c r="AE884" s="1" t="s">
        <v>4832</v>
      </c>
      <c r="AF884" s="1" t="s">
        <v>278</v>
      </c>
      <c r="AG884" s="1" t="s">
        <v>279</v>
      </c>
      <c r="AH884" s="1">
        <v>8275</v>
      </c>
      <c r="AI884" s="1" t="s">
        <v>47</v>
      </c>
      <c r="AJ884" s="20">
        <v>1</v>
      </c>
      <c r="AK884" s="21">
        <v>3.61</v>
      </c>
      <c r="AL884" s="21">
        <v>2.2999999999999998</v>
      </c>
      <c r="AM884" s="21">
        <v>3.7</v>
      </c>
      <c r="AN884" s="1" t="s">
        <v>56</v>
      </c>
      <c r="AO884" s="21">
        <v>412.34</v>
      </c>
      <c r="AP884" s="1" t="s">
        <v>47</v>
      </c>
      <c r="AQ884" s="1" t="s">
        <v>47</v>
      </c>
      <c r="AR884" s="1" t="s">
        <v>47</v>
      </c>
      <c r="AS884" s="1" t="s">
        <v>47</v>
      </c>
      <c r="AT884" s="1" t="s">
        <v>47</v>
      </c>
      <c r="AU884" s="1" t="s">
        <v>138</v>
      </c>
      <c r="AV884" s="1" t="s">
        <v>139</v>
      </c>
      <c r="AW884" s="1" t="s">
        <v>1716</v>
      </c>
      <c r="AX884" s="1" t="s">
        <v>47</v>
      </c>
      <c r="AY884" s="1" t="s">
        <v>50</v>
      </c>
      <c r="AZ884" s="1" t="s">
        <v>4833</v>
      </c>
      <c r="BA884" s="1" t="s">
        <v>4834</v>
      </c>
      <c r="BB884" s="1" t="s">
        <v>4834</v>
      </c>
      <c r="BC884" s="1" t="s">
        <v>140</v>
      </c>
      <c r="BD884" s="1" t="s">
        <v>47</v>
      </c>
      <c r="BE884" s="1" t="s">
        <v>179</v>
      </c>
      <c r="BF884" s="1" t="s">
        <v>52</v>
      </c>
      <c r="BG884" s="1" t="s">
        <v>53</v>
      </c>
      <c r="BH884" s="1" t="s">
        <v>47</v>
      </c>
      <c r="BI884" s="1" t="s">
        <v>159</v>
      </c>
    </row>
    <row r="885" spans="2:61" x14ac:dyDescent="0.25">
      <c r="B885" s="16">
        <f t="shared" si="238"/>
        <v>881</v>
      </c>
      <c r="C885" s="16" t="str">
        <f t="shared" si="239"/>
        <v>LHR</v>
      </c>
      <c r="D885" s="16" t="str">
        <f t="shared" si="240"/>
        <v>2025-08-31</v>
      </c>
      <c r="E885" s="16" t="str">
        <f t="shared" si="241"/>
        <v>99431913836</v>
      </c>
      <c r="F885" s="16" t="str">
        <f t="shared" si="242"/>
        <v>PGB026518594</v>
      </c>
      <c r="G885" s="16" t="str">
        <f t="shared" si="243"/>
        <v>한효정</v>
      </c>
      <c r="H885" s="16" t="str">
        <f t="shared" si="244"/>
        <v>간이(Simple)</v>
      </c>
      <c r="I885" s="16">
        <f t="shared" si="245"/>
        <v>187.46</v>
      </c>
      <c r="J885" s="16">
        <f t="shared" si="246"/>
        <v>1</v>
      </c>
      <c r="K885" s="43">
        <f t="shared" si="247"/>
        <v>0.43</v>
      </c>
      <c r="L885" s="43">
        <f t="shared" si="248"/>
        <v>0.3</v>
      </c>
      <c r="M885" s="43">
        <f t="shared" si="249"/>
        <v>0.5</v>
      </c>
      <c r="N885" s="43">
        <f t="shared" si="250"/>
        <v>0.5</v>
      </c>
      <c r="O885" s="23" t="str">
        <f t="shared" si="251"/>
        <v>PGB026518594</v>
      </c>
      <c r="P885" s="51">
        <f>VLOOKUP(C885,MAPPING!$B$24:$G$27,2,0)+(N885-0.5)/0.5*VLOOKUP(C885,MAPPING!$B$24:$G$27,4,0)</f>
        <v>7260</v>
      </c>
      <c r="Q885" s="72">
        <f>VLOOKUP(C885,MAPPING!$B$24:$G$27,6,0)</f>
        <v>4.0719439987913404</v>
      </c>
      <c r="R885" s="105">
        <f>Q885*VLOOKUP(C885,MAPPING!$B$24:$H$27,7,0)</f>
        <v>5659.8799999999992</v>
      </c>
      <c r="S885" s="29">
        <f>VLOOKUP(H885,MAPPING!$B$3:$D$12,3,0)</f>
        <v>1100</v>
      </c>
      <c r="T885" s="67">
        <f t="shared" si="237"/>
        <v>0</v>
      </c>
      <c r="U885" s="75">
        <v>0</v>
      </c>
      <c r="V885" s="29">
        <f>(J885*VLOOKUP(M885/J885,MAPPING!$B$15:$C$22,2,10))</f>
        <v>0</v>
      </c>
      <c r="W885" s="100">
        <v>0</v>
      </c>
      <c r="X885" s="68">
        <f>IFERROR(IF($M885&lt;6.000001,0,VLOOKUP($M885,할증료!$B:$C,2,1)),0)</f>
        <v>0</v>
      </c>
      <c r="Y885" s="67">
        <v>0</v>
      </c>
      <c r="Z885" s="29">
        <f t="shared" si="252"/>
        <v>14019.88</v>
      </c>
      <c r="AB885" s="1" t="s">
        <v>4775</v>
      </c>
      <c r="AC885" s="1" t="s">
        <v>137</v>
      </c>
      <c r="AD885" s="1" t="s">
        <v>4783</v>
      </c>
      <c r="AE885" s="1" t="s">
        <v>4835</v>
      </c>
      <c r="AF885" s="1" t="s">
        <v>4836</v>
      </c>
      <c r="AG885" s="1" t="s">
        <v>4837</v>
      </c>
      <c r="AH885" s="1">
        <v>13616</v>
      </c>
      <c r="AI885" s="1" t="s">
        <v>47</v>
      </c>
      <c r="AJ885" s="20">
        <v>1</v>
      </c>
      <c r="AK885" s="21">
        <v>0.43</v>
      </c>
      <c r="AL885" s="21">
        <v>0.3</v>
      </c>
      <c r="AM885" s="21">
        <v>0.5</v>
      </c>
      <c r="AN885" s="1" t="s">
        <v>56</v>
      </c>
      <c r="AO885" s="21">
        <v>187.46</v>
      </c>
      <c r="AP885" s="1" t="s">
        <v>47</v>
      </c>
      <c r="AQ885" s="1" t="s">
        <v>47</v>
      </c>
      <c r="AR885" s="1" t="s">
        <v>47</v>
      </c>
      <c r="AS885" s="1" t="s">
        <v>47</v>
      </c>
      <c r="AT885" s="1" t="s">
        <v>47</v>
      </c>
      <c r="AU885" s="1" t="s">
        <v>138</v>
      </c>
      <c r="AV885" s="1" t="s">
        <v>139</v>
      </c>
      <c r="AW885" s="1" t="s">
        <v>4838</v>
      </c>
      <c r="AX885" s="1" t="s">
        <v>47</v>
      </c>
      <c r="AY885" s="1" t="s">
        <v>50</v>
      </c>
      <c r="AZ885" s="1" t="s">
        <v>4839</v>
      </c>
      <c r="BA885" s="1" t="s">
        <v>4840</v>
      </c>
      <c r="BB885" s="1" t="s">
        <v>4840</v>
      </c>
      <c r="BC885" s="1" t="s">
        <v>140</v>
      </c>
      <c r="BD885" s="1" t="s">
        <v>47</v>
      </c>
      <c r="BE885" s="1" t="s">
        <v>179</v>
      </c>
      <c r="BF885" s="1" t="s">
        <v>52</v>
      </c>
      <c r="BG885" s="1" t="s">
        <v>53</v>
      </c>
      <c r="BH885" s="1" t="s">
        <v>47</v>
      </c>
      <c r="BI885" s="1" t="s">
        <v>159</v>
      </c>
    </row>
    <row r="886" spans="2:61" x14ac:dyDescent="0.25">
      <c r="B886" s="16">
        <f t="shared" si="238"/>
        <v>882</v>
      </c>
      <c r="C886" s="16" t="str">
        <f t="shared" si="239"/>
        <v>LHR</v>
      </c>
      <c r="D886" s="16" t="str">
        <f t="shared" si="240"/>
        <v>2025-08-31</v>
      </c>
      <c r="E886" s="16" t="str">
        <f t="shared" si="241"/>
        <v>99431913836</v>
      </c>
      <c r="F886" s="16" t="str">
        <f t="shared" si="242"/>
        <v>PGB026518593</v>
      </c>
      <c r="G886" s="16" t="str">
        <f t="shared" si="243"/>
        <v>민예린</v>
      </c>
      <c r="H886" s="16" t="str">
        <f t="shared" si="244"/>
        <v>목록(Manifest)</v>
      </c>
      <c r="I886" s="16">
        <f t="shared" si="245"/>
        <v>111.96</v>
      </c>
      <c r="J886" s="16">
        <f t="shared" si="246"/>
        <v>1</v>
      </c>
      <c r="K886" s="43">
        <f t="shared" si="247"/>
        <v>0.33</v>
      </c>
      <c r="L886" s="43">
        <f t="shared" si="248"/>
        <v>0.2</v>
      </c>
      <c r="M886" s="43">
        <f t="shared" si="249"/>
        <v>0.4</v>
      </c>
      <c r="N886" s="43">
        <f t="shared" si="250"/>
        <v>0.5</v>
      </c>
      <c r="O886" s="23" t="str">
        <f t="shared" si="251"/>
        <v>PGB026518593</v>
      </c>
      <c r="P886" s="51">
        <f>VLOOKUP(C886,MAPPING!$B$24:$G$27,2,0)+(N886-0.5)/0.5*VLOOKUP(C886,MAPPING!$B$24:$G$27,4,0)</f>
        <v>7260</v>
      </c>
      <c r="Q886" s="72">
        <f>VLOOKUP(C886,MAPPING!$B$24:$G$27,6,0)</f>
        <v>4.0719439987913404</v>
      </c>
      <c r="R886" s="105">
        <f>Q886*VLOOKUP(C886,MAPPING!$B$24:$H$27,7,0)</f>
        <v>5659.8799999999992</v>
      </c>
      <c r="S886" s="29">
        <f>VLOOKUP(H886,MAPPING!$B$3:$D$12,3,0)</f>
        <v>0</v>
      </c>
      <c r="T886" s="67">
        <f t="shared" si="237"/>
        <v>0</v>
      </c>
      <c r="U886" s="75">
        <v>0</v>
      </c>
      <c r="V886" s="29">
        <f>(J886*VLOOKUP(M886/J886,MAPPING!$B$15:$C$22,2,10))</f>
        <v>0</v>
      </c>
      <c r="W886" s="100">
        <v>0</v>
      </c>
      <c r="X886" s="68">
        <f>IFERROR(IF($M886&lt;6.000001,0,VLOOKUP($M886,할증료!$B:$C,2,1)),0)</f>
        <v>0</v>
      </c>
      <c r="Y886" s="67">
        <v>0</v>
      </c>
      <c r="Z886" s="29">
        <f t="shared" si="252"/>
        <v>12919.88</v>
      </c>
      <c r="AB886" s="1" t="s">
        <v>4775</v>
      </c>
      <c r="AC886" s="1" t="s">
        <v>137</v>
      </c>
      <c r="AD886" s="1" t="s">
        <v>4783</v>
      </c>
      <c r="AE886" s="1" t="s">
        <v>4841</v>
      </c>
      <c r="AF886" s="1" t="s">
        <v>4842</v>
      </c>
      <c r="AG886" s="1" t="s">
        <v>4843</v>
      </c>
      <c r="AH886" s="1">
        <v>8209</v>
      </c>
      <c r="AI886" s="1" t="s">
        <v>47</v>
      </c>
      <c r="AJ886" s="20">
        <v>1</v>
      </c>
      <c r="AK886" s="21">
        <v>0.33</v>
      </c>
      <c r="AL886" s="21">
        <v>0.2</v>
      </c>
      <c r="AM886" s="21">
        <v>0.4</v>
      </c>
      <c r="AN886" s="1" t="s">
        <v>48</v>
      </c>
      <c r="AO886" s="21">
        <v>111.96</v>
      </c>
      <c r="AP886" s="1" t="s">
        <v>47</v>
      </c>
      <c r="AQ886" s="1" t="s">
        <v>47</v>
      </c>
      <c r="AR886" s="1" t="s">
        <v>47</v>
      </c>
      <c r="AS886" s="1" t="s">
        <v>47</v>
      </c>
      <c r="AT886" s="1" t="s">
        <v>47</v>
      </c>
      <c r="AU886" s="1" t="s">
        <v>138</v>
      </c>
      <c r="AV886" s="1" t="s">
        <v>139</v>
      </c>
      <c r="AW886" s="1" t="s">
        <v>4844</v>
      </c>
      <c r="AX886" s="1" t="s">
        <v>47</v>
      </c>
      <c r="AY886" s="1" t="s">
        <v>50</v>
      </c>
      <c r="AZ886" s="1" t="s">
        <v>4845</v>
      </c>
      <c r="BA886" s="1" t="s">
        <v>4846</v>
      </c>
      <c r="BB886" s="1" t="s">
        <v>4846</v>
      </c>
      <c r="BC886" s="1" t="s">
        <v>140</v>
      </c>
      <c r="BD886" s="1" t="s">
        <v>47</v>
      </c>
      <c r="BE886" s="1" t="s">
        <v>179</v>
      </c>
      <c r="BF886" s="1" t="s">
        <v>52</v>
      </c>
      <c r="BG886" s="1" t="s">
        <v>53</v>
      </c>
      <c r="BH886" s="1" t="s">
        <v>47</v>
      </c>
      <c r="BI886" s="1" t="s">
        <v>159</v>
      </c>
    </row>
    <row r="887" spans="2:61" x14ac:dyDescent="0.25">
      <c r="B887" s="16">
        <f t="shared" si="238"/>
        <v>883</v>
      </c>
      <c r="C887" s="16" t="str">
        <f t="shared" si="239"/>
        <v>LHR</v>
      </c>
      <c r="D887" s="16" t="str">
        <f t="shared" si="240"/>
        <v>2025-08-31</v>
      </c>
      <c r="E887" s="16" t="str">
        <f t="shared" si="241"/>
        <v>99431913836</v>
      </c>
      <c r="F887" s="16" t="str">
        <f t="shared" si="242"/>
        <v>PGB026518591</v>
      </c>
      <c r="G887" s="16" t="str">
        <f t="shared" si="243"/>
        <v>고명진</v>
      </c>
      <c r="H887" s="16" t="str">
        <f t="shared" si="244"/>
        <v>목록(Manifest)</v>
      </c>
      <c r="I887" s="16">
        <f t="shared" si="245"/>
        <v>130.86000000000001</v>
      </c>
      <c r="J887" s="16">
        <f t="shared" si="246"/>
        <v>1</v>
      </c>
      <c r="K887" s="43">
        <f t="shared" si="247"/>
        <v>0.5</v>
      </c>
      <c r="L887" s="43">
        <f t="shared" si="248"/>
        <v>1</v>
      </c>
      <c r="M887" s="43">
        <f t="shared" si="249"/>
        <v>1</v>
      </c>
      <c r="N887" s="43">
        <f t="shared" si="250"/>
        <v>1</v>
      </c>
      <c r="O887" s="23" t="str">
        <f t="shared" si="251"/>
        <v>PGB026518591</v>
      </c>
      <c r="P887" s="51">
        <f>VLOOKUP(C887,MAPPING!$B$24:$G$27,2,0)+(N887-0.5)/0.5*VLOOKUP(C887,MAPPING!$B$24:$G$27,4,0)</f>
        <v>9710</v>
      </c>
      <c r="Q887" s="72">
        <f>VLOOKUP(C887,MAPPING!$B$24:$G$27,6,0)</f>
        <v>4.0719439987913404</v>
      </c>
      <c r="R887" s="105">
        <f>Q887*VLOOKUP(C887,MAPPING!$B$24:$H$27,7,0)</f>
        <v>5659.8799999999992</v>
      </c>
      <c r="S887" s="29">
        <f>VLOOKUP(H887,MAPPING!$B$3:$D$12,3,0)</f>
        <v>0</v>
      </c>
      <c r="T887" s="67">
        <f t="shared" si="237"/>
        <v>0</v>
      </c>
      <c r="U887" s="75">
        <v>0</v>
      </c>
      <c r="V887" s="29">
        <f>(J887*VLOOKUP(M887/J887,MAPPING!$B$15:$C$22,2,10))</f>
        <v>0</v>
      </c>
      <c r="W887" s="100">
        <v>0</v>
      </c>
      <c r="X887" s="68">
        <f>IFERROR(IF($M887&lt;6.000001,0,VLOOKUP($M887,할증료!$B:$C,2,1)),0)</f>
        <v>0</v>
      </c>
      <c r="Y887" s="67">
        <v>0</v>
      </c>
      <c r="Z887" s="29">
        <f t="shared" si="252"/>
        <v>15369.88</v>
      </c>
      <c r="AB887" s="1" t="s">
        <v>4775</v>
      </c>
      <c r="AC887" s="1" t="s">
        <v>137</v>
      </c>
      <c r="AD887" s="1" t="s">
        <v>4783</v>
      </c>
      <c r="AE887" s="1" t="s">
        <v>4847</v>
      </c>
      <c r="AF887" s="1" t="s">
        <v>265</v>
      </c>
      <c r="AG887" s="1" t="s">
        <v>277</v>
      </c>
      <c r="AH887" s="1">
        <v>62013</v>
      </c>
      <c r="AI887" s="1" t="s">
        <v>47</v>
      </c>
      <c r="AJ887" s="20">
        <v>1</v>
      </c>
      <c r="AK887" s="21">
        <v>0.5</v>
      </c>
      <c r="AL887" s="21">
        <v>1</v>
      </c>
      <c r="AM887" s="21">
        <v>1</v>
      </c>
      <c r="AN887" s="1" t="s">
        <v>48</v>
      </c>
      <c r="AO887" s="21">
        <v>130.86000000000001</v>
      </c>
      <c r="AP887" s="1" t="s">
        <v>47</v>
      </c>
      <c r="AQ887" s="1" t="s">
        <v>47</v>
      </c>
      <c r="AR887" s="1" t="s">
        <v>47</v>
      </c>
      <c r="AS887" s="1" t="s">
        <v>47</v>
      </c>
      <c r="AT887" s="1" t="s">
        <v>47</v>
      </c>
      <c r="AU887" s="1" t="s">
        <v>138</v>
      </c>
      <c r="AV887" s="1" t="s">
        <v>139</v>
      </c>
      <c r="AW887" s="1" t="s">
        <v>4848</v>
      </c>
      <c r="AX887" s="1" t="s">
        <v>47</v>
      </c>
      <c r="AY887" s="1" t="s">
        <v>50</v>
      </c>
      <c r="AZ887" s="1" t="s">
        <v>4849</v>
      </c>
      <c r="BA887" s="1" t="s">
        <v>4850</v>
      </c>
      <c r="BB887" s="1" t="s">
        <v>4850</v>
      </c>
      <c r="BC887" s="1" t="s">
        <v>140</v>
      </c>
      <c r="BD887" s="1" t="s">
        <v>47</v>
      </c>
      <c r="BE887" s="1" t="s">
        <v>179</v>
      </c>
      <c r="BF887" s="1" t="s">
        <v>52</v>
      </c>
      <c r="BG887" s="1" t="s">
        <v>53</v>
      </c>
      <c r="BH887" s="1" t="s">
        <v>47</v>
      </c>
      <c r="BI887" s="1" t="s">
        <v>159</v>
      </c>
    </row>
    <row r="888" spans="2:61" x14ac:dyDescent="0.25">
      <c r="B888" s="16">
        <f t="shared" si="238"/>
        <v>884</v>
      </c>
      <c r="C888" s="16" t="str">
        <f t="shared" si="239"/>
        <v>LHR</v>
      </c>
      <c r="D888" s="16" t="str">
        <f t="shared" si="240"/>
        <v>2025-08-31</v>
      </c>
      <c r="E888" s="16" t="str">
        <f t="shared" si="241"/>
        <v>99431913836</v>
      </c>
      <c r="F888" s="16" t="str">
        <f t="shared" si="242"/>
        <v>PGB026518584</v>
      </c>
      <c r="G888" s="16" t="str">
        <f t="shared" si="243"/>
        <v>김길수</v>
      </c>
      <c r="H888" s="16" t="str">
        <f t="shared" si="244"/>
        <v>일반(목록배제,Normal-Manifest Exception)</v>
      </c>
      <c r="I888" s="16">
        <f t="shared" si="245"/>
        <v>96.89</v>
      </c>
      <c r="J888" s="16">
        <f t="shared" si="246"/>
        <v>1</v>
      </c>
      <c r="K888" s="43">
        <f t="shared" si="247"/>
        <v>1.43</v>
      </c>
      <c r="L888" s="43">
        <f t="shared" si="248"/>
        <v>0.9</v>
      </c>
      <c r="M888" s="43">
        <f t="shared" si="249"/>
        <v>1.5</v>
      </c>
      <c r="N888" s="43">
        <f t="shared" si="250"/>
        <v>1.5</v>
      </c>
      <c r="O888" s="23" t="str">
        <f t="shared" si="251"/>
        <v>PGB026518584</v>
      </c>
      <c r="P888" s="51">
        <f>VLOOKUP(C888,MAPPING!$B$24:$G$27,2,0)+(N888-0.5)/0.5*VLOOKUP(C888,MAPPING!$B$24:$G$27,4,0)</f>
        <v>12160</v>
      </c>
      <c r="Q888" s="72">
        <f>VLOOKUP(C888,MAPPING!$B$24:$G$27,6,0)</f>
        <v>4.0719439987913404</v>
      </c>
      <c r="R888" s="105">
        <f>Q888*VLOOKUP(C888,MAPPING!$B$24:$H$27,7,0)</f>
        <v>5659.8799999999992</v>
      </c>
      <c r="S888" s="29">
        <f>VLOOKUP(H888,MAPPING!$B$3:$D$12,3,0)</f>
        <v>1100</v>
      </c>
      <c r="T888" s="67">
        <f t="shared" si="237"/>
        <v>0</v>
      </c>
      <c r="U888" s="75">
        <v>0</v>
      </c>
      <c r="V888" s="29">
        <f>(J888*VLOOKUP(M888/J888,MAPPING!$B$15:$C$22,2,10))</f>
        <v>0</v>
      </c>
      <c r="W888" s="100">
        <v>0</v>
      </c>
      <c r="X888" s="68">
        <f>IFERROR(IF($M888&lt;6.000001,0,VLOOKUP($M888,할증료!$B:$C,2,1)),0)</f>
        <v>0</v>
      </c>
      <c r="Y888" s="67">
        <v>0</v>
      </c>
      <c r="Z888" s="29">
        <f t="shared" si="252"/>
        <v>18919.879999999997</v>
      </c>
      <c r="AB888" s="1" t="s">
        <v>4775</v>
      </c>
      <c r="AC888" s="1" t="s">
        <v>137</v>
      </c>
      <c r="AD888" s="1" t="s">
        <v>4783</v>
      </c>
      <c r="AE888" s="1" t="s">
        <v>4851</v>
      </c>
      <c r="AF888" s="1" t="s">
        <v>355</v>
      </c>
      <c r="AG888" s="1" t="s">
        <v>356</v>
      </c>
      <c r="AH888" s="1">
        <v>8512</v>
      </c>
      <c r="AI888" s="1" t="s">
        <v>47</v>
      </c>
      <c r="AJ888" s="20">
        <v>1</v>
      </c>
      <c r="AK888" s="21">
        <v>1.43</v>
      </c>
      <c r="AL888" s="21">
        <v>0.9</v>
      </c>
      <c r="AM888" s="21">
        <v>1.5</v>
      </c>
      <c r="AN888" s="1" t="s">
        <v>54</v>
      </c>
      <c r="AO888" s="21">
        <v>96.89</v>
      </c>
      <c r="AP888" s="1" t="s">
        <v>47</v>
      </c>
      <c r="AQ888" s="1" t="s">
        <v>47</v>
      </c>
      <c r="AR888" s="1" t="s">
        <v>47</v>
      </c>
      <c r="AS888" s="1" t="s">
        <v>47</v>
      </c>
      <c r="AT888" s="1" t="s">
        <v>47</v>
      </c>
      <c r="AU888" s="1" t="s">
        <v>138</v>
      </c>
      <c r="AV888" s="1" t="s">
        <v>139</v>
      </c>
      <c r="AW888" s="1" t="s">
        <v>4852</v>
      </c>
      <c r="AX888" s="1" t="s">
        <v>47</v>
      </c>
      <c r="AY888" s="1" t="s">
        <v>50</v>
      </c>
      <c r="AZ888" s="1" t="s">
        <v>4853</v>
      </c>
      <c r="BA888" s="1" t="s">
        <v>4854</v>
      </c>
      <c r="BB888" s="1" t="s">
        <v>4854</v>
      </c>
      <c r="BC888" s="1" t="s">
        <v>140</v>
      </c>
      <c r="BD888" s="1" t="s">
        <v>47</v>
      </c>
      <c r="BE888" s="1" t="s">
        <v>179</v>
      </c>
      <c r="BF888" s="1" t="s">
        <v>52</v>
      </c>
      <c r="BG888" s="1" t="s">
        <v>53</v>
      </c>
      <c r="BH888" s="1" t="s">
        <v>47</v>
      </c>
      <c r="BI888" s="1" t="s">
        <v>159</v>
      </c>
    </row>
    <row r="889" spans="2:61" x14ac:dyDescent="0.25">
      <c r="B889" s="16">
        <f t="shared" si="238"/>
        <v>885</v>
      </c>
      <c r="C889" s="16" t="str">
        <f t="shared" si="239"/>
        <v>LHR</v>
      </c>
      <c r="D889" s="16" t="str">
        <f t="shared" si="240"/>
        <v>2025-08-31</v>
      </c>
      <c r="E889" s="16" t="str">
        <f t="shared" si="241"/>
        <v>99431913836</v>
      </c>
      <c r="F889" s="16" t="str">
        <f t="shared" si="242"/>
        <v>PGB026518583</v>
      </c>
      <c r="G889" s="16" t="str">
        <f t="shared" si="243"/>
        <v>이지민</v>
      </c>
      <c r="H889" s="16" t="str">
        <f t="shared" si="244"/>
        <v>목록(Manifest)</v>
      </c>
      <c r="I889" s="16">
        <f t="shared" si="245"/>
        <v>97.14</v>
      </c>
      <c r="J889" s="16">
        <f t="shared" si="246"/>
        <v>1</v>
      </c>
      <c r="K889" s="43">
        <f t="shared" si="247"/>
        <v>1.8</v>
      </c>
      <c r="L889" s="43">
        <f t="shared" si="248"/>
        <v>2.1</v>
      </c>
      <c r="M889" s="43">
        <f t="shared" si="249"/>
        <v>2.1</v>
      </c>
      <c r="N889" s="43">
        <f t="shared" si="250"/>
        <v>2.5</v>
      </c>
      <c r="O889" s="23" t="str">
        <f t="shared" si="251"/>
        <v>PGB026518583</v>
      </c>
      <c r="P889" s="51">
        <f>VLOOKUP(C889,MAPPING!$B$24:$G$27,2,0)+(N889-0.5)/0.5*VLOOKUP(C889,MAPPING!$B$24:$G$27,4,0)</f>
        <v>17060</v>
      </c>
      <c r="Q889" s="72">
        <f>VLOOKUP(C889,MAPPING!$B$24:$G$27,6,0)</f>
        <v>4.0719439987913404</v>
      </c>
      <c r="R889" s="105">
        <f>Q889*VLOOKUP(C889,MAPPING!$B$24:$H$27,7,0)</f>
        <v>5659.8799999999992</v>
      </c>
      <c r="S889" s="29">
        <f>VLOOKUP(H889,MAPPING!$B$3:$D$12,3,0)</f>
        <v>0</v>
      </c>
      <c r="T889" s="67">
        <f t="shared" si="237"/>
        <v>0</v>
      </c>
      <c r="U889" s="75">
        <v>0</v>
      </c>
      <c r="V889" s="29">
        <f>(J889*VLOOKUP(M889/J889,MAPPING!$B$15:$C$22,2,10))</f>
        <v>550</v>
      </c>
      <c r="W889" s="100">
        <v>0</v>
      </c>
      <c r="X889" s="68">
        <f>IFERROR(IF($M889&lt;6.000001,0,VLOOKUP($M889,할증료!$B:$C,2,1)),0)</f>
        <v>0</v>
      </c>
      <c r="Y889" s="67">
        <v>0</v>
      </c>
      <c r="Z889" s="29">
        <f t="shared" si="252"/>
        <v>23269.879999999997</v>
      </c>
      <c r="AB889" s="1" t="s">
        <v>4775</v>
      </c>
      <c r="AC889" s="1" t="s">
        <v>137</v>
      </c>
      <c r="AD889" s="1" t="s">
        <v>4783</v>
      </c>
      <c r="AE889" s="1" t="s">
        <v>4855</v>
      </c>
      <c r="AF889" s="1" t="s">
        <v>481</v>
      </c>
      <c r="AG889" s="1" t="s">
        <v>2666</v>
      </c>
      <c r="AH889" s="1">
        <v>4736</v>
      </c>
      <c r="AI889" s="1" t="s">
        <v>47</v>
      </c>
      <c r="AJ889" s="20">
        <v>1</v>
      </c>
      <c r="AK889" s="21">
        <v>1.8</v>
      </c>
      <c r="AL889" s="21">
        <v>2.1</v>
      </c>
      <c r="AM889" s="21">
        <v>2.1</v>
      </c>
      <c r="AN889" s="1" t="s">
        <v>48</v>
      </c>
      <c r="AO889" s="21">
        <v>97.14</v>
      </c>
      <c r="AP889" s="1" t="s">
        <v>47</v>
      </c>
      <c r="AQ889" s="1" t="s">
        <v>47</v>
      </c>
      <c r="AR889" s="1" t="s">
        <v>47</v>
      </c>
      <c r="AS889" s="1" t="s">
        <v>47</v>
      </c>
      <c r="AT889" s="1" t="s">
        <v>47</v>
      </c>
      <c r="AU889" s="1" t="s">
        <v>138</v>
      </c>
      <c r="AV889" s="1" t="s">
        <v>139</v>
      </c>
      <c r="AW889" s="1" t="s">
        <v>2667</v>
      </c>
      <c r="AX889" s="1" t="s">
        <v>47</v>
      </c>
      <c r="AY889" s="1" t="s">
        <v>50</v>
      </c>
      <c r="AZ889" s="1" t="s">
        <v>4856</v>
      </c>
      <c r="BA889" s="1" t="s">
        <v>4857</v>
      </c>
      <c r="BB889" s="1" t="s">
        <v>4857</v>
      </c>
      <c r="BC889" s="1" t="s">
        <v>140</v>
      </c>
      <c r="BD889" s="1" t="s">
        <v>47</v>
      </c>
      <c r="BE889" s="1" t="s">
        <v>179</v>
      </c>
      <c r="BF889" s="1" t="s">
        <v>52</v>
      </c>
      <c r="BG889" s="1" t="s">
        <v>53</v>
      </c>
      <c r="BH889" s="1" t="s">
        <v>47</v>
      </c>
      <c r="BI889" s="1" t="s">
        <v>159</v>
      </c>
    </row>
    <row r="890" spans="2:61" x14ac:dyDescent="0.25">
      <c r="B890" s="16">
        <f t="shared" si="238"/>
        <v>886</v>
      </c>
      <c r="C890" s="16" t="str">
        <f t="shared" si="239"/>
        <v>LHR</v>
      </c>
      <c r="D890" s="16" t="str">
        <f t="shared" si="240"/>
        <v>2025-08-31</v>
      </c>
      <c r="E890" s="16" t="str">
        <f t="shared" si="241"/>
        <v>99431913836</v>
      </c>
      <c r="F890" s="16" t="str">
        <f t="shared" si="242"/>
        <v>PGB026518567</v>
      </c>
      <c r="G890" s="16" t="str">
        <f t="shared" si="243"/>
        <v>변지훈</v>
      </c>
      <c r="H890" s="16" t="str">
        <f t="shared" si="244"/>
        <v>목록(Manifest)</v>
      </c>
      <c r="I890" s="16">
        <f t="shared" si="245"/>
        <v>129.52000000000001</v>
      </c>
      <c r="J890" s="16">
        <f t="shared" si="246"/>
        <v>1</v>
      </c>
      <c r="K890" s="43">
        <f t="shared" si="247"/>
        <v>1.06</v>
      </c>
      <c r="L890" s="43">
        <f t="shared" si="248"/>
        <v>1.9</v>
      </c>
      <c r="M890" s="43">
        <f t="shared" si="249"/>
        <v>1.9</v>
      </c>
      <c r="N890" s="43">
        <f t="shared" si="250"/>
        <v>2</v>
      </c>
      <c r="O890" s="23" t="str">
        <f t="shared" si="251"/>
        <v>PGB026518567</v>
      </c>
      <c r="P890" s="51">
        <f>VLOOKUP(C890,MAPPING!$B$24:$G$27,2,0)+(N890-0.5)/0.5*VLOOKUP(C890,MAPPING!$B$24:$G$27,4,0)</f>
        <v>14610</v>
      </c>
      <c r="Q890" s="72">
        <f>VLOOKUP(C890,MAPPING!$B$24:$G$27,6,0)</f>
        <v>4.0719439987913404</v>
      </c>
      <c r="R890" s="105">
        <f>Q890*VLOOKUP(C890,MAPPING!$B$24:$H$27,7,0)</f>
        <v>5659.8799999999992</v>
      </c>
      <c r="S890" s="29">
        <f>VLOOKUP(H890,MAPPING!$B$3:$D$12,3,0)</f>
        <v>0</v>
      </c>
      <c r="T890" s="67">
        <f t="shared" si="237"/>
        <v>0</v>
      </c>
      <c r="U890" s="75">
        <v>0</v>
      </c>
      <c r="V890" s="29">
        <f>(J890*VLOOKUP(M890/J890,MAPPING!$B$15:$C$22,2,10))</f>
        <v>0</v>
      </c>
      <c r="W890" s="100">
        <v>0</v>
      </c>
      <c r="X890" s="68">
        <f>IFERROR(IF($M890&lt;6.000001,0,VLOOKUP($M890,할증료!$B:$C,2,1)),0)</f>
        <v>0</v>
      </c>
      <c r="Y890" s="67">
        <v>0</v>
      </c>
      <c r="Z890" s="29">
        <f t="shared" si="252"/>
        <v>20269.879999999997</v>
      </c>
      <c r="AB890" s="1" t="s">
        <v>4775</v>
      </c>
      <c r="AC890" s="1" t="s">
        <v>137</v>
      </c>
      <c r="AD890" s="1" t="s">
        <v>4783</v>
      </c>
      <c r="AE890" s="1" t="s">
        <v>4858</v>
      </c>
      <c r="AF890" s="1" t="s">
        <v>4859</v>
      </c>
      <c r="AG890" s="1" t="s">
        <v>4860</v>
      </c>
      <c r="AH890" s="1">
        <v>16952</v>
      </c>
      <c r="AI890" s="1" t="s">
        <v>47</v>
      </c>
      <c r="AJ890" s="20">
        <v>1</v>
      </c>
      <c r="AK890" s="21">
        <v>1.06</v>
      </c>
      <c r="AL890" s="21">
        <v>1.9</v>
      </c>
      <c r="AM890" s="21">
        <v>1.9</v>
      </c>
      <c r="AN890" s="1" t="s">
        <v>48</v>
      </c>
      <c r="AO890" s="21">
        <v>129.52000000000001</v>
      </c>
      <c r="AP890" s="1" t="s">
        <v>47</v>
      </c>
      <c r="AQ890" s="1" t="s">
        <v>47</v>
      </c>
      <c r="AR890" s="1" t="s">
        <v>47</v>
      </c>
      <c r="AS890" s="1" t="s">
        <v>47</v>
      </c>
      <c r="AT890" s="1" t="s">
        <v>47</v>
      </c>
      <c r="AU890" s="1" t="s">
        <v>138</v>
      </c>
      <c r="AV890" s="1" t="s">
        <v>139</v>
      </c>
      <c r="AW890" s="1" t="s">
        <v>4861</v>
      </c>
      <c r="AX890" s="1" t="s">
        <v>47</v>
      </c>
      <c r="AY890" s="1" t="s">
        <v>50</v>
      </c>
      <c r="AZ890" s="1" t="s">
        <v>4862</v>
      </c>
      <c r="BA890" s="1" t="s">
        <v>4863</v>
      </c>
      <c r="BB890" s="1" t="s">
        <v>4863</v>
      </c>
      <c r="BC890" s="1" t="s">
        <v>140</v>
      </c>
      <c r="BD890" s="1" t="s">
        <v>47</v>
      </c>
      <c r="BE890" s="1" t="s">
        <v>179</v>
      </c>
      <c r="BF890" s="1" t="s">
        <v>52</v>
      </c>
      <c r="BG890" s="1" t="s">
        <v>53</v>
      </c>
      <c r="BH890" s="1" t="s">
        <v>47</v>
      </c>
      <c r="BI890" s="1" t="s">
        <v>159</v>
      </c>
    </row>
    <row r="891" spans="2:61" x14ac:dyDescent="0.25">
      <c r="B891" s="16">
        <f t="shared" si="238"/>
        <v>887</v>
      </c>
      <c r="C891" s="16" t="str">
        <f t="shared" si="239"/>
        <v>LHR</v>
      </c>
      <c r="D891" s="16" t="str">
        <f t="shared" si="240"/>
        <v>2025-08-31</v>
      </c>
      <c r="E891" s="16" t="str">
        <f t="shared" si="241"/>
        <v>99431913836</v>
      </c>
      <c r="F891" s="16" t="str">
        <f t="shared" si="242"/>
        <v>PGB026518563</v>
      </c>
      <c r="G891" s="16" t="str">
        <f t="shared" si="243"/>
        <v>김명찬</v>
      </c>
      <c r="H891" s="16" t="str">
        <f t="shared" si="244"/>
        <v>목록(Manifest)</v>
      </c>
      <c r="I891" s="16">
        <f t="shared" si="245"/>
        <v>10.79</v>
      </c>
      <c r="J891" s="16">
        <f t="shared" si="246"/>
        <v>1</v>
      </c>
      <c r="K891" s="43">
        <f t="shared" si="247"/>
        <v>0.1</v>
      </c>
      <c r="L891" s="43">
        <f t="shared" si="248"/>
        <v>0.1</v>
      </c>
      <c r="M891" s="43">
        <f t="shared" si="249"/>
        <v>0.1</v>
      </c>
      <c r="N891" s="43">
        <f t="shared" si="250"/>
        <v>0.5</v>
      </c>
      <c r="O891" s="23" t="str">
        <f t="shared" si="251"/>
        <v>PGB026518563</v>
      </c>
      <c r="P891" s="51">
        <f>VLOOKUP(C891,MAPPING!$B$24:$G$27,2,0)+(N891-0.5)/0.5*VLOOKUP(C891,MAPPING!$B$24:$G$27,4,0)</f>
        <v>7260</v>
      </c>
      <c r="Q891" s="72">
        <f>VLOOKUP(C891,MAPPING!$B$24:$G$27,6,0)</f>
        <v>4.0719439987913404</v>
      </c>
      <c r="R891" s="105">
        <f>Q891*VLOOKUP(C891,MAPPING!$B$24:$H$27,7,0)</f>
        <v>5659.8799999999992</v>
      </c>
      <c r="S891" s="29">
        <f>VLOOKUP(H891,MAPPING!$B$3:$D$12,3,0)</f>
        <v>0</v>
      </c>
      <c r="T891" s="67">
        <f t="shared" si="237"/>
        <v>0</v>
      </c>
      <c r="U891" s="75">
        <v>0</v>
      </c>
      <c r="V891" s="29">
        <f>(J891*VLOOKUP(M891/J891,MAPPING!$B$15:$C$22,2,10))</f>
        <v>0</v>
      </c>
      <c r="W891" s="100">
        <v>0</v>
      </c>
      <c r="X891" s="68">
        <f>IFERROR(IF($M891&lt;6.000001,0,VLOOKUP($M891,할증료!$B:$C,2,1)),0)</f>
        <v>0</v>
      </c>
      <c r="Y891" s="67">
        <v>0</v>
      </c>
      <c r="Z891" s="29">
        <f t="shared" si="252"/>
        <v>12919.88</v>
      </c>
      <c r="AB891" s="1" t="s">
        <v>4775</v>
      </c>
      <c r="AC891" s="1" t="s">
        <v>137</v>
      </c>
      <c r="AD891" s="1" t="s">
        <v>4783</v>
      </c>
      <c r="AE891" s="1" t="s">
        <v>4864</v>
      </c>
      <c r="AF891" s="1" t="s">
        <v>4865</v>
      </c>
      <c r="AG891" s="1" t="s">
        <v>4866</v>
      </c>
      <c r="AH891" s="1">
        <v>6000</v>
      </c>
      <c r="AI891" s="1" t="s">
        <v>47</v>
      </c>
      <c r="AJ891" s="20">
        <v>1</v>
      </c>
      <c r="AK891" s="21">
        <v>0.1</v>
      </c>
      <c r="AL891" s="21">
        <v>0.1</v>
      </c>
      <c r="AM891" s="21">
        <v>0.1</v>
      </c>
      <c r="AN891" s="1" t="s">
        <v>48</v>
      </c>
      <c r="AO891" s="21">
        <v>10.79</v>
      </c>
      <c r="AP891" s="1" t="s">
        <v>47</v>
      </c>
      <c r="AQ891" s="1" t="s">
        <v>47</v>
      </c>
      <c r="AR891" s="1" t="s">
        <v>47</v>
      </c>
      <c r="AS891" s="1" t="s">
        <v>47</v>
      </c>
      <c r="AT891" s="1" t="s">
        <v>47</v>
      </c>
      <c r="AU891" s="1" t="s">
        <v>138</v>
      </c>
      <c r="AV891" s="1" t="s">
        <v>139</v>
      </c>
      <c r="AW891" s="1" t="s">
        <v>4867</v>
      </c>
      <c r="AX891" s="1" t="s">
        <v>47</v>
      </c>
      <c r="AY891" s="1" t="s">
        <v>50</v>
      </c>
      <c r="AZ891" s="1" t="s">
        <v>4868</v>
      </c>
      <c r="BA891" s="1" t="s">
        <v>4869</v>
      </c>
      <c r="BB891" s="1" t="s">
        <v>4869</v>
      </c>
      <c r="BC891" s="1" t="s">
        <v>140</v>
      </c>
      <c r="BD891" s="1" t="s">
        <v>47</v>
      </c>
      <c r="BE891" s="1" t="s">
        <v>179</v>
      </c>
      <c r="BF891" s="1" t="s">
        <v>52</v>
      </c>
      <c r="BG891" s="1" t="s">
        <v>53</v>
      </c>
      <c r="BH891" s="1" t="s">
        <v>47</v>
      </c>
      <c r="BI891" s="1" t="s">
        <v>159</v>
      </c>
    </row>
    <row r="892" spans="2:61" x14ac:dyDescent="0.25">
      <c r="B892" s="16">
        <f t="shared" si="238"/>
        <v>888</v>
      </c>
      <c r="C892" s="16" t="str">
        <f t="shared" si="239"/>
        <v>LHR</v>
      </c>
      <c r="D892" s="16" t="str">
        <f t="shared" si="240"/>
        <v>2025-08-31</v>
      </c>
      <c r="E892" s="16" t="str">
        <f t="shared" si="241"/>
        <v>99431913836</v>
      </c>
      <c r="F892" s="16" t="str">
        <f t="shared" si="242"/>
        <v>PGB026518561</v>
      </c>
      <c r="G892" s="16" t="str">
        <f t="shared" si="243"/>
        <v>김태은</v>
      </c>
      <c r="H892" s="16" t="str">
        <f t="shared" si="244"/>
        <v>일반(목록배제,Normal-Manifest Exception)</v>
      </c>
      <c r="I892" s="16">
        <f t="shared" si="245"/>
        <v>98.5</v>
      </c>
      <c r="J892" s="16">
        <f t="shared" si="246"/>
        <v>1</v>
      </c>
      <c r="K892" s="43">
        <f t="shared" si="247"/>
        <v>0.37</v>
      </c>
      <c r="L892" s="43">
        <f t="shared" si="248"/>
        <v>0.7</v>
      </c>
      <c r="M892" s="43">
        <f t="shared" si="249"/>
        <v>0.7</v>
      </c>
      <c r="N892" s="43">
        <f t="shared" si="250"/>
        <v>1</v>
      </c>
      <c r="O892" s="23" t="str">
        <f t="shared" si="251"/>
        <v>PGB026518561</v>
      </c>
      <c r="P892" s="51">
        <f>VLOOKUP(C892,MAPPING!$B$24:$G$27,2,0)+(N892-0.5)/0.5*VLOOKUP(C892,MAPPING!$B$24:$G$27,4,0)</f>
        <v>9710</v>
      </c>
      <c r="Q892" s="72">
        <f>VLOOKUP(C892,MAPPING!$B$24:$G$27,6,0)</f>
        <v>4.0719439987913404</v>
      </c>
      <c r="R892" s="105">
        <f>Q892*VLOOKUP(C892,MAPPING!$B$24:$H$27,7,0)</f>
        <v>5659.8799999999992</v>
      </c>
      <c r="S892" s="29">
        <f>VLOOKUP(H892,MAPPING!$B$3:$D$12,3,0)</f>
        <v>1100</v>
      </c>
      <c r="T892" s="67">
        <f t="shared" si="237"/>
        <v>0</v>
      </c>
      <c r="U892" s="75">
        <v>0</v>
      </c>
      <c r="V892" s="29">
        <f>(J892*VLOOKUP(M892/J892,MAPPING!$B$15:$C$22,2,10))</f>
        <v>0</v>
      </c>
      <c r="W892" s="100">
        <v>0</v>
      </c>
      <c r="X892" s="68">
        <f>IFERROR(IF($M892&lt;6.000001,0,VLOOKUP($M892,할증료!$B:$C,2,1)),0)</f>
        <v>0</v>
      </c>
      <c r="Y892" s="67">
        <v>0</v>
      </c>
      <c r="Z892" s="29">
        <f t="shared" si="252"/>
        <v>16469.879999999997</v>
      </c>
      <c r="AB892" s="1" t="s">
        <v>4775</v>
      </c>
      <c r="AC892" s="1" t="s">
        <v>137</v>
      </c>
      <c r="AD892" s="1" t="s">
        <v>4783</v>
      </c>
      <c r="AE892" s="1" t="s">
        <v>4870</v>
      </c>
      <c r="AF892" s="1" t="s">
        <v>4871</v>
      </c>
      <c r="AG892" s="1" t="s">
        <v>4872</v>
      </c>
      <c r="AH892" s="1">
        <v>10066</v>
      </c>
      <c r="AI892" s="1" t="s">
        <v>47</v>
      </c>
      <c r="AJ892" s="20">
        <v>1</v>
      </c>
      <c r="AK892" s="21">
        <v>0.37</v>
      </c>
      <c r="AL892" s="21">
        <v>0.7</v>
      </c>
      <c r="AM892" s="21">
        <v>0.7</v>
      </c>
      <c r="AN892" s="1" t="s">
        <v>54</v>
      </c>
      <c r="AO892" s="21">
        <v>98.5</v>
      </c>
      <c r="AP892" s="1" t="s">
        <v>47</v>
      </c>
      <c r="AQ892" s="1" t="s">
        <v>47</v>
      </c>
      <c r="AR892" s="1" t="s">
        <v>47</v>
      </c>
      <c r="AS892" s="1" t="s">
        <v>47</v>
      </c>
      <c r="AT892" s="1" t="s">
        <v>47</v>
      </c>
      <c r="AU892" s="1" t="s">
        <v>138</v>
      </c>
      <c r="AV892" s="1" t="s">
        <v>139</v>
      </c>
      <c r="AW892" s="1" t="s">
        <v>4873</v>
      </c>
      <c r="AX892" s="1" t="s">
        <v>47</v>
      </c>
      <c r="AY892" s="1" t="s">
        <v>50</v>
      </c>
      <c r="AZ892" s="1" t="s">
        <v>4874</v>
      </c>
      <c r="BA892" s="1" t="s">
        <v>4875</v>
      </c>
      <c r="BB892" s="1" t="s">
        <v>4875</v>
      </c>
      <c r="BC892" s="1" t="s">
        <v>140</v>
      </c>
      <c r="BD892" s="1" t="s">
        <v>47</v>
      </c>
      <c r="BE892" s="1" t="s">
        <v>179</v>
      </c>
      <c r="BF892" s="1" t="s">
        <v>52</v>
      </c>
      <c r="BG892" s="1" t="s">
        <v>53</v>
      </c>
      <c r="BH892" s="1" t="s">
        <v>47</v>
      </c>
      <c r="BI892" s="1" t="s">
        <v>159</v>
      </c>
    </row>
    <row r="893" spans="2:61" x14ac:dyDescent="0.25">
      <c r="B893" s="16">
        <f t="shared" si="238"/>
        <v>889</v>
      </c>
      <c r="C893" s="16" t="str">
        <f t="shared" si="239"/>
        <v>LHR</v>
      </c>
      <c r="D893" s="16" t="str">
        <f t="shared" si="240"/>
        <v>2025-08-31</v>
      </c>
      <c r="E893" s="16" t="str">
        <f t="shared" si="241"/>
        <v>99431913836</v>
      </c>
      <c r="F893" s="16" t="str">
        <f t="shared" si="242"/>
        <v>PGB026518559</v>
      </c>
      <c r="G893" s="16" t="str">
        <f t="shared" si="243"/>
        <v>서경헌</v>
      </c>
      <c r="H893" s="16" t="str">
        <f t="shared" si="244"/>
        <v>일반(목록배제,Normal-Manifest Exception)</v>
      </c>
      <c r="I893" s="16">
        <f t="shared" si="245"/>
        <v>94.43</v>
      </c>
      <c r="J893" s="16">
        <f t="shared" si="246"/>
        <v>1</v>
      </c>
      <c r="K893" s="43">
        <f t="shared" si="247"/>
        <v>0.77</v>
      </c>
      <c r="L893" s="43">
        <f t="shared" si="248"/>
        <v>0.6</v>
      </c>
      <c r="M893" s="43">
        <f t="shared" si="249"/>
        <v>0.8</v>
      </c>
      <c r="N893" s="43">
        <f t="shared" si="250"/>
        <v>1</v>
      </c>
      <c r="O893" s="23" t="str">
        <f t="shared" si="251"/>
        <v>PGB026518559</v>
      </c>
      <c r="P893" s="51">
        <f>VLOOKUP(C893,MAPPING!$B$24:$G$27,2,0)+(N893-0.5)/0.5*VLOOKUP(C893,MAPPING!$B$24:$G$27,4,0)</f>
        <v>9710</v>
      </c>
      <c r="Q893" s="72">
        <f>VLOOKUP(C893,MAPPING!$B$24:$G$27,6,0)</f>
        <v>4.0719439987913404</v>
      </c>
      <c r="R893" s="105">
        <f>Q893*VLOOKUP(C893,MAPPING!$B$24:$H$27,7,0)</f>
        <v>5659.8799999999992</v>
      </c>
      <c r="S893" s="29">
        <f>VLOOKUP(H893,MAPPING!$B$3:$D$12,3,0)</f>
        <v>1100</v>
      </c>
      <c r="T893" s="67">
        <f t="shared" si="237"/>
        <v>0</v>
      </c>
      <c r="U893" s="75">
        <v>0</v>
      </c>
      <c r="V893" s="29">
        <f>(J893*VLOOKUP(M893/J893,MAPPING!$B$15:$C$22,2,10))</f>
        <v>0</v>
      </c>
      <c r="W893" s="100">
        <v>0</v>
      </c>
      <c r="X893" s="68">
        <f>IFERROR(IF($M893&lt;6.000001,0,VLOOKUP($M893,할증료!$B:$C,2,1)),0)</f>
        <v>0</v>
      </c>
      <c r="Y893" s="67">
        <v>0</v>
      </c>
      <c r="Z893" s="29">
        <f t="shared" si="252"/>
        <v>16469.879999999997</v>
      </c>
      <c r="AB893" s="1" t="s">
        <v>4775</v>
      </c>
      <c r="AC893" s="1" t="s">
        <v>137</v>
      </c>
      <c r="AD893" s="1" t="s">
        <v>4783</v>
      </c>
      <c r="AE893" s="1" t="s">
        <v>4876</v>
      </c>
      <c r="AF893" s="1" t="s">
        <v>488</v>
      </c>
      <c r="AG893" s="1" t="s">
        <v>1578</v>
      </c>
      <c r="AH893" s="1">
        <v>5698</v>
      </c>
      <c r="AI893" s="1" t="s">
        <v>260</v>
      </c>
      <c r="AJ893" s="20">
        <v>1</v>
      </c>
      <c r="AK893" s="21">
        <v>0.77</v>
      </c>
      <c r="AL893" s="21">
        <v>0.6</v>
      </c>
      <c r="AM893" s="21">
        <v>0.8</v>
      </c>
      <c r="AN893" s="1" t="s">
        <v>54</v>
      </c>
      <c r="AO893" s="21">
        <v>94.43</v>
      </c>
      <c r="AP893" s="1" t="s">
        <v>47</v>
      </c>
      <c r="AQ893" s="1" t="s">
        <v>47</v>
      </c>
      <c r="AR893" s="1" t="s">
        <v>47</v>
      </c>
      <c r="AS893" s="1" t="s">
        <v>47</v>
      </c>
      <c r="AT893" s="1" t="s">
        <v>47</v>
      </c>
      <c r="AU893" s="1" t="s">
        <v>138</v>
      </c>
      <c r="AV893" s="1" t="s">
        <v>139</v>
      </c>
      <c r="AW893" s="1" t="s">
        <v>1716</v>
      </c>
      <c r="AX893" s="1" t="s">
        <v>47</v>
      </c>
      <c r="AY893" s="1" t="s">
        <v>50</v>
      </c>
      <c r="AZ893" s="1" t="s">
        <v>4877</v>
      </c>
      <c r="BA893" s="1" t="s">
        <v>4878</v>
      </c>
      <c r="BB893" s="1" t="s">
        <v>4878</v>
      </c>
      <c r="BC893" s="1" t="s">
        <v>140</v>
      </c>
      <c r="BD893" s="1" t="s">
        <v>47</v>
      </c>
      <c r="BE893" s="1" t="s">
        <v>179</v>
      </c>
      <c r="BF893" s="1" t="s">
        <v>52</v>
      </c>
      <c r="BG893" s="1" t="s">
        <v>53</v>
      </c>
      <c r="BH893" s="1" t="s">
        <v>47</v>
      </c>
      <c r="BI893" s="1" t="s">
        <v>159</v>
      </c>
    </row>
    <row r="894" spans="2:61" x14ac:dyDescent="0.25">
      <c r="B894" s="16">
        <f t="shared" si="238"/>
        <v>890</v>
      </c>
      <c r="C894" s="16" t="str">
        <f t="shared" si="239"/>
        <v>LHR</v>
      </c>
      <c r="D894" s="16" t="str">
        <f t="shared" si="240"/>
        <v>2025-08-31</v>
      </c>
      <c r="E894" s="16" t="str">
        <f t="shared" si="241"/>
        <v>99431913836</v>
      </c>
      <c r="F894" s="16" t="str">
        <f t="shared" si="242"/>
        <v>PGB026518558</v>
      </c>
      <c r="G894" s="16" t="str">
        <f t="shared" si="243"/>
        <v>이연주</v>
      </c>
      <c r="H894" s="16" t="str">
        <f t="shared" si="244"/>
        <v>목록(Manifest)</v>
      </c>
      <c r="I894" s="16">
        <f t="shared" si="245"/>
        <v>122.7</v>
      </c>
      <c r="J894" s="16">
        <f t="shared" si="246"/>
        <v>1</v>
      </c>
      <c r="K894" s="43">
        <f t="shared" si="247"/>
        <v>0.18</v>
      </c>
      <c r="L894" s="43">
        <f t="shared" si="248"/>
        <v>0.3</v>
      </c>
      <c r="M894" s="43">
        <f t="shared" si="249"/>
        <v>0.3</v>
      </c>
      <c r="N894" s="43">
        <f t="shared" si="250"/>
        <v>0.5</v>
      </c>
      <c r="O894" s="23" t="str">
        <f t="shared" si="251"/>
        <v>PGB026518558</v>
      </c>
      <c r="P894" s="51">
        <f>VLOOKUP(C894,MAPPING!$B$24:$G$27,2,0)+(N894-0.5)/0.5*VLOOKUP(C894,MAPPING!$B$24:$G$27,4,0)</f>
        <v>7260</v>
      </c>
      <c r="Q894" s="72">
        <f>VLOOKUP(C894,MAPPING!$B$24:$G$27,6,0)</f>
        <v>4.0719439987913404</v>
      </c>
      <c r="R894" s="105">
        <f>Q894*VLOOKUP(C894,MAPPING!$B$24:$H$27,7,0)</f>
        <v>5659.8799999999992</v>
      </c>
      <c r="S894" s="29">
        <f>VLOOKUP(H894,MAPPING!$B$3:$D$12,3,0)</f>
        <v>0</v>
      </c>
      <c r="T894" s="67">
        <f t="shared" si="237"/>
        <v>0</v>
      </c>
      <c r="U894" s="75">
        <v>0</v>
      </c>
      <c r="V894" s="29">
        <f>(J894*VLOOKUP(M894/J894,MAPPING!$B$15:$C$22,2,10))</f>
        <v>0</v>
      </c>
      <c r="W894" s="100">
        <v>0</v>
      </c>
      <c r="X894" s="68">
        <f>IFERROR(IF($M894&lt;6.000001,0,VLOOKUP($M894,할증료!$B:$C,2,1)),0)</f>
        <v>0</v>
      </c>
      <c r="Y894" s="67">
        <v>0</v>
      </c>
      <c r="Z894" s="29">
        <f t="shared" si="252"/>
        <v>12919.88</v>
      </c>
      <c r="AB894" s="1" t="s">
        <v>4775</v>
      </c>
      <c r="AC894" s="1" t="s">
        <v>137</v>
      </c>
      <c r="AD894" s="1" t="s">
        <v>4783</v>
      </c>
      <c r="AE894" s="1" t="s">
        <v>4879</v>
      </c>
      <c r="AF894" s="1" t="s">
        <v>4880</v>
      </c>
      <c r="AG894" s="1" t="s">
        <v>4881</v>
      </c>
      <c r="AH894" s="1">
        <v>28291</v>
      </c>
      <c r="AI894" s="1" t="s">
        <v>47</v>
      </c>
      <c r="AJ894" s="20">
        <v>1</v>
      </c>
      <c r="AK894" s="21">
        <v>0.18</v>
      </c>
      <c r="AL894" s="21">
        <v>0.3</v>
      </c>
      <c r="AM894" s="21">
        <v>0.3</v>
      </c>
      <c r="AN894" s="1" t="s">
        <v>48</v>
      </c>
      <c r="AO894" s="21">
        <v>122.7</v>
      </c>
      <c r="AP894" s="1" t="s">
        <v>47</v>
      </c>
      <c r="AQ894" s="1" t="s">
        <v>47</v>
      </c>
      <c r="AR894" s="1" t="s">
        <v>47</v>
      </c>
      <c r="AS894" s="1" t="s">
        <v>47</v>
      </c>
      <c r="AT894" s="1" t="s">
        <v>47</v>
      </c>
      <c r="AU894" s="1" t="s">
        <v>138</v>
      </c>
      <c r="AV894" s="1" t="s">
        <v>139</v>
      </c>
      <c r="AW894" s="1" t="s">
        <v>4882</v>
      </c>
      <c r="AX894" s="1" t="s">
        <v>47</v>
      </c>
      <c r="AY894" s="1" t="s">
        <v>50</v>
      </c>
      <c r="AZ894" s="1" t="s">
        <v>4883</v>
      </c>
      <c r="BA894" s="1" t="s">
        <v>4884</v>
      </c>
      <c r="BB894" s="1" t="s">
        <v>4884</v>
      </c>
      <c r="BC894" s="1" t="s">
        <v>140</v>
      </c>
      <c r="BD894" s="1" t="s">
        <v>47</v>
      </c>
      <c r="BE894" s="1" t="s">
        <v>179</v>
      </c>
      <c r="BF894" s="1" t="s">
        <v>52</v>
      </c>
      <c r="BG894" s="1" t="s">
        <v>53</v>
      </c>
      <c r="BH894" s="1" t="s">
        <v>47</v>
      </c>
      <c r="BI894" s="1" t="s">
        <v>159</v>
      </c>
    </row>
    <row r="895" spans="2:61" x14ac:dyDescent="0.25">
      <c r="B895" s="16">
        <f t="shared" si="238"/>
        <v>891</v>
      </c>
      <c r="C895" s="16" t="str">
        <f t="shared" si="239"/>
        <v>LHR</v>
      </c>
      <c r="D895" s="16" t="str">
        <f t="shared" si="240"/>
        <v>2025-08-31</v>
      </c>
      <c r="E895" s="16" t="str">
        <f t="shared" si="241"/>
        <v>99431913836</v>
      </c>
      <c r="F895" s="16" t="str">
        <f t="shared" si="242"/>
        <v>PGB026518557</v>
      </c>
      <c r="G895" s="16" t="str">
        <f t="shared" si="243"/>
        <v>최은주</v>
      </c>
      <c r="H895" s="16" t="str">
        <f t="shared" si="244"/>
        <v>일반(목록배제,Normal-Manifest Exception)</v>
      </c>
      <c r="I895" s="16">
        <f t="shared" si="245"/>
        <v>72.84</v>
      </c>
      <c r="J895" s="16">
        <f t="shared" si="246"/>
        <v>1</v>
      </c>
      <c r="K895" s="43">
        <f t="shared" si="247"/>
        <v>0.93</v>
      </c>
      <c r="L895" s="43">
        <f t="shared" si="248"/>
        <v>0.7</v>
      </c>
      <c r="M895" s="43">
        <f t="shared" si="249"/>
        <v>1</v>
      </c>
      <c r="N895" s="43">
        <f t="shared" si="250"/>
        <v>1</v>
      </c>
      <c r="O895" s="23" t="str">
        <f t="shared" si="251"/>
        <v>PGB026518557</v>
      </c>
      <c r="P895" s="51">
        <f>VLOOKUP(C895,MAPPING!$B$24:$G$27,2,0)+(N895-0.5)/0.5*VLOOKUP(C895,MAPPING!$B$24:$G$27,4,0)</f>
        <v>9710</v>
      </c>
      <c r="Q895" s="72">
        <f>VLOOKUP(C895,MAPPING!$B$24:$G$27,6,0)</f>
        <v>4.0719439987913404</v>
      </c>
      <c r="R895" s="105">
        <f>Q895*VLOOKUP(C895,MAPPING!$B$24:$H$27,7,0)</f>
        <v>5659.8799999999992</v>
      </c>
      <c r="S895" s="29">
        <f>VLOOKUP(H895,MAPPING!$B$3:$D$12,3,0)</f>
        <v>1100</v>
      </c>
      <c r="T895" s="67">
        <f t="shared" si="237"/>
        <v>0</v>
      </c>
      <c r="U895" s="75">
        <v>0</v>
      </c>
      <c r="V895" s="29">
        <f>(J895*VLOOKUP(M895/J895,MAPPING!$B$15:$C$22,2,10))</f>
        <v>0</v>
      </c>
      <c r="W895" s="100">
        <v>0</v>
      </c>
      <c r="X895" s="68">
        <f>IFERROR(IF($M895&lt;6.000001,0,VLOOKUP($M895,할증료!$B:$C,2,1)),0)</f>
        <v>0</v>
      </c>
      <c r="Y895" s="67">
        <v>0</v>
      </c>
      <c r="Z895" s="29">
        <f t="shared" si="252"/>
        <v>16469.879999999997</v>
      </c>
      <c r="AB895" s="1" t="s">
        <v>4775</v>
      </c>
      <c r="AC895" s="1" t="s">
        <v>137</v>
      </c>
      <c r="AD895" s="1" t="s">
        <v>4783</v>
      </c>
      <c r="AE895" s="1" t="s">
        <v>4885</v>
      </c>
      <c r="AF895" s="1" t="s">
        <v>903</v>
      </c>
      <c r="AG895" s="1" t="s">
        <v>904</v>
      </c>
      <c r="AH895" s="1">
        <v>31402</v>
      </c>
      <c r="AI895" s="1" t="s">
        <v>47</v>
      </c>
      <c r="AJ895" s="20">
        <v>1</v>
      </c>
      <c r="AK895" s="21">
        <v>0.93</v>
      </c>
      <c r="AL895" s="21">
        <v>0.7</v>
      </c>
      <c r="AM895" s="21">
        <v>1</v>
      </c>
      <c r="AN895" s="1" t="s">
        <v>54</v>
      </c>
      <c r="AO895" s="21">
        <v>72.84</v>
      </c>
      <c r="AP895" s="1" t="s">
        <v>47</v>
      </c>
      <c r="AQ895" s="1" t="s">
        <v>47</v>
      </c>
      <c r="AR895" s="1" t="s">
        <v>47</v>
      </c>
      <c r="AS895" s="1" t="s">
        <v>47</v>
      </c>
      <c r="AT895" s="1" t="s">
        <v>47</v>
      </c>
      <c r="AU895" s="1" t="s">
        <v>138</v>
      </c>
      <c r="AV895" s="1" t="s">
        <v>139</v>
      </c>
      <c r="AW895" s="1" t="s">
        <v>4886</v>
      </c>
      <c r="AX895" s="1" t="s">
        <v>47</v>
      </c>
      <c r="AY895" s="1" t="s">
        <v>50</v>
      </c>
      <c r="AZ895" s="1" t="s">
        <v>4887</v>
      </c>
      <c r="BA895" s="1" t="s">
        <v>4888</v>
      </c>
      <c r="BB895" s="1" t="s">
        <v>4888</v>
      </c>
      <c r="BC895" s="1" t="s">
        <v>140</v>
      </c>
      <c r="BD895" s="1" t="s">
        <v>47</v>
      </c>
      <c r="BE895" s="1" t="s">
        <v>179</v>
      </c>
      <c r="BF895" s="1" t="s">
        <v>52</v>
      </c>
      <c r="BG895" s="1" t="s">
        <v>53</v>
      </c>
      <c r="BH895" s="1" t="s">
        <v>47</v>
      </c>
      <c r="BI895" s="1" t="s">
        <v>159</v>
      </c>
    </row>
    <row r="896" spans="2:61" x14ac:dyDescent="0.25">
      <c r="B896" s="16">
        <f t="shared" si="238"/>
        <v>892</v>
      </c>
      <c r="C896" s="16" t="str">
        <f t="shared" si="239"/>
        <v>LHR</v>
      </c>
      <c r="D896" s="16" t="str">
        <f t="shared" si="240"/>
        <v>2025-08-31</v>
      </c>
      <c r="E896" s="16" t="str">
        <f t="shared" si="241"/>
        <v>99431913836</v>
      </c>
      <c r="F896" s="16" t="str">
        <f t="shared" si="242"/>
        <v>PGB026518555</v>
      </c>
      <c r="G896" s="16" t="str">
        <f t="shared" si="243"/>
        <v>박예지</v>
      </c>
      <c r="H896" s="16" t="str">
        <f t="shared" si="244"/>
        <v>목록(Manifest)</v>
      </c>
      <c r="I896" s="16">
        <f t="shared" si="245"/>
        <v>72.849999999999994</v>
      </c>
      <c r="J896" s="16">
        <f t="shared" si="246"/>
        <v>1</v>
      </c>
      <c r="K896" s="43">
        <f t="shared" si="247"/>
        <v>0.11</v>
      </c>
      <c r="L896" s="43">
        <f t="shared" si="248"/>
        <v>0.2</v>
      </c>
      <c r="M896" s="43">
        <f t="shared" si="249"/>
        <v>0.2</v>
      </c>
      <c r="N896" s="43">
        <f t="shared" si="250"/>
        <v>0.5</v>
      </c>
      <c r="O896" s="23" t="str">
        <f t="shared" si="251"/>
        <v>PGB026518555</v>
      </c>
      <c r="P896" s="51">
        <f>VLOOKUP(C896,MAPPING!$B$24:$G$27,2,0)+(N896-0.5)/0.5*VLOOKUP(C896,MAPPING!$B$24:$G$27,4,0)</f>
        <v>7260</v>
      </c>
      <c r="Q896" s="72">
        <f>VLOOKUP(C896,MAPPING!$B$24:$G$27,6,0)</f>
        <v>4.0719439987913404</v>
      </c>
      <c r="R896" s="105">
        <f>Q896*VLOOKUP(C896,MAPPING!$B$24:$H$27,7,0)</f>
        <v>5659.8799999999992</v>
      </c>
      <c r="S896" s="29">
        <f>VLOOKUP(H896,MAPPING!$B$3:$D$12,3,0)</f>
        <v>0</v>
      </c>
      <c r="T896" s="67">
        <f t="shared" si="237"/>
        <v>0</v>
      </c>
      <c r="U896" s="75">
        <v>0</v>
      </c>
      <c r="V896" s="29">
        <f>(J896*VLOOKUP(M896/J896,MAPPING!$B$15:$C$22,2,10))</f>
        <v>0</v>
      </c>
      <c r="W896" s="100">
        <v>0</v>
      </c>
      <c r="X896" s="68">
        <f>IFERROR(IF($M896&lt;6.000001,0,VLOOKUP($M896,할증료!$B:$C,2,1)),0)</f>
        <v>0</v>
      </c>
      <c r="Y896" s="67">
        <v>0</v>
      </c>
      <c r="Z896" s="29">
        <f t="shared" si="252"/>
        <v>12919.88</v>
      </c>
      <c r="AB896" s="1" t="s">
        <v>4775</v>
      </c>
      <c r="AC896" s="1" t="s">
        <v>137</v>
      </c>
      <c r="AD896" s="1" t="s">
        <v>4783</v>
      </c>
      <c r="AE896" s="1" t="s">
        <v>4889</v>
      </c>
      <c r="AF896" s="1" t="s">
        <v>395</v>
      </c>
      <c r="AG896" s="1" t="s">
        <v>396</v>
      </c>
      <c r="AH896" s="1">
        <v>44706</v>
      </c>
      <c r="AI896" s="1" t="s">
        <v>47</v>
      </c>
      <c r="AJ896" s="20">
        <v>1</v>
      </c>
      <c r="AK896" s="21">
        <v>0.11</v>
      </c>
      <c r="AL896" s="21">
        <v>0.2</v>
      </c>
      <c r="AM896" s="21">
        <v>0.2</v>
      </c>
      <c r="AN896" s="1" t="s">
        <v>48</v>
      </c>
      <c r="AO896" s="21">
        <v>72.849999999999994</v>
      </c>
      <c r="AP896" s="1" t="s">
        <v>47</v>
      </c>
      <c r="AQ896" s="1" t="s">
        <v>47</v>
      </c>
      <c r="AR896" s="1" t="s">
        <v>47</v>
      </c>
      <c r="AS896" s="1" t="s">
        <v>47</v>
      </c>
      <c r="AT896" s="1" t="s">
        <v>47</v>
      </c>
      <c r="AU896" s="1" t="s">
        <v>138</v>
      </c>
      <c r="AV896" s="1" t="s">
        <v>139</v>
      </c>
      <c r="AW896" s="1" t="s">
        <v>4890</v>
      </c>
      <c r="AX896" s="1" t="s">
        <v>47</v>
      </c>
      <c r="AY896" s="1" t="s">
        <v>50</v>
      </c>
      <c r="AZ896" s="1" t="s">
        <v>4891</v>
      </c>
      <c r="BA896" s="1" t="s">
        <v>4892</v>
      </c>
      <c r="BB896" s="1" t="s">
        <v>4892</v>
      </c>
      <c r="BC896" s="1" t="s">
        <v>140</v>
      </c>
      <c r="BD896" s="1" t="s">
        <v>47</v>
      </c>
      <c r="BE896" s="1" t="s">
        <v>179</v>
      </c>
      <c r="BF896" s="1" t="s">
        <v>52</v>
      </c>
      <c r="BG896" s="1" t="s">
        <v>53</v>
      </c>
      <c r="BH896" s="1" t="s">
        <v>47</v>
      </c>
      <c r="BI896" s="1" t="s">
        <v>159</v>
      </c>
    </row>
    <row r="897" spans="2:61" x14ac:dyDescent="0.25">
      <c r="B897" s="16">
        <f t="shared" si="238"/>
        <v>893</v>
      </c>
      <c r="C897" s="16" t="str">
        <f t="shared" si="239"/>
        <v>LHR</v>
      </c>
      <c r="D897" s="16" t="str">
        <f t="shared" si="240"/>
        <v>2025-08-31</v>
      </c>
      <c r="E897" s="16" t="str">
        <f t="shared" si="241"/>
        <v>99431913836</v>
      </c>
      <c r="F897" s="16" t="str">
        <f t="shared" si="242"/>
        <v>PGB026518554</v>
      </c>
      <c r="G897" s="16" t="str">
        <f t="shared" si="243"/>
        <v>김대솔</v>
      </c>
      <c r="H897" s="16" t="str">
        <f t="shared" si="244"/>
        <v>목록(Manifest)</v>
      </c>
      <c r="I897" s="16">
        <f t="shared" si="245"/>
        <v>145.30000000000001</v>
      </c>
      <c r="J897" s="16">
        <f t="shared" si="246"/>
        <v>1</v>
      </c>
      <c r="K897" s="43">
        <f t="shared" si="247"/>
        <v>2.3199999999999998</v>
      </c>
      <c r="L897" s="43">
        <f t="shared" si="248"/>
        <v>2.2000000000000002</v>
      </c>
      <c r="M897" s="43">
        <f t="shared" si="249"/>
        <v>2.4</v>
      </c>
      <c r="N897" s="43">
        <f t="shared" si="250"/>
        <v>2.5</v>
      </c>
      <c r="O897" s="23" t="str">
        <f t="shared" si="251"/>
        <v>PGB026518554</v>
      </c>
      <c r="P897" s="51">
        <f>VLOOKUP(C897,MAPPING!$B$24:$G$27,2,0)+(N897-0.5)/0.5*VLOOKUP(C897,MAPPING!$B$24:$G$27,4,0)</f>
        <v>17060</v>
      </c>
      <c r="Q897" s="72">
        <f>VLOOKUP(C897,MAPPING!$B$24:$G$27,6,0)</f>
        <v>4.0719439987913404</v>
      </c>
      <c r="R897" s="105">
        <f>Q897*VLOOKUP(C897,MAPPING!$B$24:$H$27,7,0)</f>
        <v>5659.8799999999992</v>
      </c>
      <c r="S897" s="29">
        <f>VLOOKUP(H897,MAPPING!$B$3:$D$12,3,0)</f>
        <v>0</v>
      </c>
      <c r="T897" s="67">
        <f t="shared" si="237"/>
        <v>0</v>
      </c>
      <c r="U897" s="75">
        <v>0</v>
      </c>
      <c r="V897" s="29">
        <f>(J897*VLOOKUP(M897/J897,MAPPING!$B$15:$C$22,2,10))</f>
        <v>550</v>
      </c>
      <c r="W897" s="100">
        <v>0</v>
      </c>
      <c r="X897" s="68">
        <f>IFERROR(IF($M897&lt;6.000001,0,VLOOKUP($M897,할증료!$B:$C,2,1)),0)</f>
        <v>0</v>
      </c>
      <c r="Y897" s="67">
        <v>0</v>
      </c>
      <c r="Z897" s="29">
        <f t="shared" si="252"/>
        <v>23269.879999999997</v>
      </c>
      <c r="AB897" s="1" t="s">
        <v>4775</v>
      </c>
      <c r="AC897" s="1" t="s">
        <v>137</v>
      </c>
      <c r="AD897" s="1" t="s">
        <v>4783</v>
      </c>
      <c r="AE897" s="1" t="s">
        <v>4893</v>
      </c>
      <c r="AF897" s="1" t="s">
        <v>330</v>
      </c>
      <c r="AG897" s="1" t="s">
        <v>331</v>
      </c>
      <c r="AH897" s="1">
        <v>41543</v>
      </c>
      <c r="AI897" s="1" t="s">
        <v>47</v>
      </c>
      <c r="AJ897" s="20">
        <v>1</v>
      </c>
      <c r="AK897" s="21">
        <v>2.3199999999999998</v>
      </c>
      <c r="AL897" s="21">
        <v>2.2000000000000002</v>
      </c>
      <c r="AM897" s="21">
        <v>2.4</v>
      </c>
      <c r="AN897" s="1" t="s">
        <v>48</v>
      </c>
      <c r="AO897" s="21">
        <v>145.30000000000001</v>
      </c>
      <c r="AP897" s="1" t="s">
        <v>47</v>
      </c>
      <c r="AQ897" s="1" t="s">
        <v>47</v>
      </c>
      <c r="AR897" s="1" t="s">
        <v>47</v>
      </c>
      <c r="AS897" s="1" t="s">
        <v>47</v>
      </c>
      <c r="AT897" s="1" t="s">
        <v>47</v>
      </c>
      <c r="AU897" s="1" t="s">
        <v>138</v>
      </c>
      <c r="AV897" s="1" t="s">
        <v>139</v>
      </c>
      <c r="AW897" s="1" t="s">
        <v>4894</v>
      </c>
      <c r="AX897" s="1" t="s">
        <v>47</v>
      </c>
      <c r="AY897" s="1" t="s">
        <v>50</v>
      </c>
      <c r="AZ897" s="1" t="s">
        <v>4895</v>
      </c>
      <c r="BA897" s="1" t="s">
        <v>4896</v>
      </c>
      <c r="BB897" s="1" t="s">
        <v>4896</v>
      </c>
      <c r="BC897" s="1" t="s">
        <v>140</v>
      </c>
      <c r="BD897" s="1" t="s">
        <v>47</v>
      </c>
      <c r="BE897" s="1" t="s">
        <v>179</v>
      </c>
      <c r="BF897" s="1" t="s">
        <v>52</v>
      </c>
      <c r="BG897" s="1" t="s">
        <v>53</v>
      </c>
      <c r="BH897" s="1" t="s">
        <v>47</v>
      </c>
      <c r="BI897" s="1" t="s">
        <v>159</v>
      </c>
    </row>
    <row r="898" spans="2:61" x14ac:dyDescent="0.25">
      <c r="B898" s="16">
        <f t="shared" si="238"/>
        <v>894</v>
      </c>
      <c r="C898" s="16" t="str">
        <f t="shared" si="239"/>
        <v>LHR</v>
      </c>
      <c r="D898" s="16" t="str">
        <f t="shared" si="240"/>
        <v>2025-08-31</v>
      </c>
      <c r="E898" s="16" t="str">
        <f t="shared" si="241"/>
        <v>99431913836</v>
      </c>
      <c r="F898" s="16" t="str">
        <f t="shared" si="242"/>
        <v>PGB026518550</v>
      </c>
      <c r="G898" s="16" t="str">
        <f t="shared" si="243"/>
        <v>김문환</v>
      </c>
      <c r="H898" s="16" t="str">
        <f t="shared" si="244"/>
        <v>목록(Manifest)</v>
      </c>
      <c r="I898" s="16">
        <f t="shared" si="245"/>
        <v>119.52</v>
      </c>
      <c r="J898" s="16">
        <f t="shared" si="246"/>
        <v>1</v>
      </c>
      <c r="K898" s="43">
        <f t="shared" si="247"/>
        <v>0.4</v>
      </c>
      <c r="L898" s="43">
        <f t="shared" si="248"/>
        <v>0.5</v>
      </c>
      <c r="M898" s="43">
        <f t="shared" si="249"/>
        <v>0.5</v>
      </c>
      <c r="N898" s="43">
        <f t="shared" si="250"/>
        <v>0.5</v>
      </c>
      <c r="O898" s="23" t="str">
        <f t="shared" si="251"/>
        <v>PGB026518550</v>
      </c>
      <c r="P898" s="51">
        <f>VLOOKUP(C898,MAPPING!$B$24:$G$27,2,0)+(N898-0.5)/0.5*VLOOKUP(C898,MAPPING!$B$24:$G$27,4,0)</f>
        <v>7260</v>
      </c>
      <c r="Q898" s="72">
        <f>VLOOKUP(C898,MAPPING!$B$24:$G$27,6,0)</f>
        <v>4.0719439987913404</v>
      </c>
      <c r="R898" s="105">
        <f>Q898*VLOOKUP(C898,MAPPING!$B$24:$H$27,7,0)</f>
        <v>5659.8799999999992</v>
      </c>
      <c r="S898" s="29">
        <f>VLOOKUP(H898,MAPPING!$B$3:$D$12,3,0)</f>
        <v>0</v>
      </c>
      <c r="T898" s="67">
        <f t="shared" si="237"/>
        <v>0</v>
      </c>
      <c r="U898" s="75">
        <v>0</v>
      </c>
      <c r="V898" s="29">
        <f>(J898*VLOOKUP(M898/J898,MAPPING!$B$15:$C$22,2,10))</f>
        <v>0</v>
      </c>
      <c r="W898" s="100">
        <v>0</v>
      </c>
      <c r="X898" s="68">
        <f>IFERROR(IF($M898&lt;6.000001,0,VLOOKUP($M898,할증료!$B:$C,2,1)),0)</f>
        <v>0</v>
      </c>
      <c r="Y898" s="67">
        <v>0</v>
      </c>
      <c r="Z898" s="29">
        <f t="shared" si="252"/>
        <v>12919.88</v>
      </c>
      <c r="AB898" s="1" t="s">
        <v>4775</v>
      </c>
      <c r="AC898" s="1" t="s">
        <v>137</v>
      </c>
      <c r="AD898" s="1" t="s">
        <v>4783</v>
      </c>
      <c r="AE898" s="1" t="s">
        <v>4897</v>
      </c>
      <c r="AF898" s="1" t="s">
        <v>175</v>
      </c>
      <c r="AG898" s="1" t="s">
        <v>176</v>
      </c>
      <c r="AH898" s="1">
        <v>4781</v>
      </c>
      <c r="AI898" s="1" t="s">
        <v>47</v>
      </c>
      <c r="AJ898" s="20">
        <v>1</v>
      </c>
      <c r="AK898" s="21">
        <v>0.4</v>
      </c>
      <c r="AL898" s="21">
        <v>0.5</v>
      </c>
      <c r="AM898" s="21">
        <v>0.5</v>
      </c>
      <c r="AN898" s="1" t="s">
        <v>48</v>
      </c>
      <c r="AO898" s="21">
        <v>119.52</v>
      </c>
      <c r="AP898" s="1" t="s">
        <v>47</v>
      </c>
      <c r="AQ898" s="1" t="s">
        <v>47</v>
      </c>
      <c r="AR898" s="1" t="s">
        <v>47</v>
      </c>
      <c r="AS898" s="1" t="s">
        <v>47</v>
      </c>
      <c r="AT898" s="1" t="s">
        <v>47</v>
      </c>
      <c r="AU898" s="1" t="s">
        <v>138</v>
      </c>
      <c r="AV898" s="1" t="s">
        <v>139</v>
      </c>
      <c r="AW898" s="1" t="s">
        <v>4898</v>
      </c>
      <c r="AX898" s="1" t="s">
        <v>47</v>
      </c>
      <c r="AY898" s="1" t="s">
        <v>50</v>
      </c>
      <c r="AZ898" s="1" t="s">
        <v>4899</v>
      </c>
      <c r="BA898" s="1" t="s">
        <v>4900</v>
      </c>
      <c r="BB898" s="1" t="s">
        <v>4900</v>
      </c>
      <c r="BC898" s="1" t="s">
        <v>140</v>
      </c>
      <c r="BD898" s="1" t="s">
        <v>47</v>
      </c>
      <c r="BE898" s="1" t="s">
        <v>179</v>
      </c>
      <c r="BF898" s="1" t="s">
        <v>52</v>
      </c>
      <c r="BG898" s="1" t="s">
        <v>53</v>
      </c>
      <c r="BH898" s="1" t="s">
        <v>47</v>
      </c>
      <c r="BI898" s="1" t="s">
        <v>159</v>
      </c>
    </row>
    <row r="899" spans="2:61" x14ac:dyDescent="0.25">
      <c r="B899" s="16">
        <f t="shared" si="238"/>
        <v>895</v>
      </c>
      <c r="C899" s="16" t="str">
        <f t="shared" si="239"/>
        <v>LHR</v>
      </c>
      <c r="D899" s="16" t="str">
        <f t="shared" si="240"/>
        <v>2025-08-31</v>
      </c>
      <c r="E899" s="16" t="str">
        <f t="shared" si="241"/>
        <v>99431913836</v>
      </c>
      <c r="F899" s="16" t="str">
        <f t="shared" si="242"/>
        <v>PGB026518549</v>
      </c>
      <c r="G899" s="16" t="str">
        <f t="shared" si="243"/>
        <v>김도현</v>
      </c>
      <c r="H899" s="16" t="str">
        <f t="shared" si="244"/>
        <v>목록(Manifest)</v>
      </c>
      <c r="I899" s="16">
        <f t="shared" si="245"/>
        <v>61.86</v>
      </c>
      <c r="J899" s="16">
        <f t="shared" si="246"/>
        <v>1</v>
      </c>
      <c r="K899" s="43">
        <f t="shared" si="247"/>
        <v>0.42</v>
      </c>
      <c r="L899" s="43">
        <f t="shared" si="248"/>
        <v>0.7</v>
      </c>
      <c r="M899" s="43">
        <f t="shared" si="249"/>
        <v>0.7</v>
      </c>
      <c r="N899" s="43">
        <f t="shared" si="250"/>
        <v>1</v>
      </c>
      <c r="O899" s="23" t="str">
        <f t="shared" si="251"/>
        <v>PGB026518549</v>
      </c>
      <c r="P899" s="51">
        <f>VLOOKUP(C899,MAPPING!$B$24:$G$27,2,0)+(N899-0.5)/0.5*VLOOKUP(C899,MAPPING!$B$24:$G$27,4,0)</f>
        <v>9710</v>
      </c>
      <c r="Q899" s="72">
        <f>VLOOKUP(C899,MAPPING!$B$24:$G$27,6,0)</f>
        <v>4.0719439987913404</v>
      </c>
      <c r="R899" s="105">
        <f>Q899*VLOOKUP(C899,MAPPING!$B$24:$H$27,7,0)</f>
        <v>5659.8799999999992</v>
      </c>
      <c r="S899" s="29">
        <f>VLOOKUP(H899,MAPPING!$B$3:$D$12,3,0)</f>
        <v>0</v>
      </c>
      <c r="T899" s="67">
        <f t="shared" si="237"/>
        <v>0</v>
      </c>
      <c r="U899" s="75">
        <v>0</v>
      </c>
      <c r="V899" s="29">
        <f>(J899*VLOOKUP(M899/J899,MAPPING!$B$15:$C$22,2,10))</f>
        <v>0</v>
      </c>
      <c r="W899" s="100">
        <v>0</v>
      </c>
      <c r="X899" s="68">
        <f>IFERROR(IF($M899&lt;6.000001,0,VLOOKUP($M899,할증료!$B:$C,2,1)),0)</f>
        <v>0</v>
      </c>
      <c r="Y899" s="67">
        <v>0</v>
      </c>
      <c r="Z899" s="29">
        <f t="shared" si="252"/>
        <v>15369.88</v>
      </c>
      <c r="AB899" s="1" t="s">
        <v>4775</v>
      </c>
      <c r="AC899" s="1" t="s">
        <v>137</v>
      </c>
      <c r="AD899" s="1" t="s">
        <v>4783</v>
      </c>
      <c r="AE899" s="1" t="s">
        <v>4901</v>
      </c>
      <c r="AF899" s="1" t="s">
        <v>4902</v>
      </c>
      <c r="AG899" s="1" t="s">
        <v>4903</v>
      </c>
      <c r="AH899" s="1">
        <v>61036</v>
      </c>
      <c r="AI899" s="1" t="s">
        <v>47</v>
      </c>
      <c r="AJ899" s="20">
        <v>1</v>
      </c>
      <c r="AK899" s="21">
        <v>0.42</v>
      </c>
      <c r="AL899" s="21">
        <v>0.7</v>
      </c>
      <c r="AM899" s="21">
        <v>0.7</v>
      </c>
      <c r="AN899" s="1" t="s">
        <v>48</v>
      </c>
      <c r="AO899" s="21">
        <v>61.86</v>
      </c>
      <c r="AP899" s="1" t="s">
        <v>47</v>
      </c>
      <c r="AQ899" s="1" t="s">
        <v>47</v>
      </c>
      <c r="AR899" s="1" t="s">
        <v>47</v>
      </c>
      <c r="AS899" s="1" t="s">
        <v>47</v>
      </c>
      <c r="AT899" s="1" t="s">
        <v>47</v>
      </c>
      <c r="AU899" s="1" t="s">
        <v>138</v>
      </c>
      <c r="AV899" s="1" t="s">
        <v>139</v>
      </c>
      <c r="AW899" s="1" t="s">
        <v>256</v>
      </c>
      <c r="AX899" s="1" t="s">
        <v>47</v>
      </c>
      <c r="AY899" s="1" t="s">
        <v>50</v>
      </c>
      <c r="AZ899" s="1" t="s">
        <v>4904</v>
      </c>
      <c r="BA899" s="1" t="s">
        <v>4905</v>
      </c>
      <c r="BB899" s="1" t="s">
        <v>4905</v>
      </c>
      <c r="BC899" s="1" t="s">
        <v>140</v>
      </c>
      <c r="BD899" s="1" t="s">
        <v>47</v>
      </c>
      <c r="BE899" s="1" t="s">
        <v>179</v>
      </c>
      <c r="BF899" s="1" t="s">
        <v>52</v>
      </c>
      <c r="BG899" s="1" t="s">
        <v>53</v>
      </c>
      <c r="BH899" s="1" t="s">
        <v>47</v>
      </c>
      <c r="BI899" s="1" t="s">
        <v>159</v>
      </c>
    </row>
    <row r="900" spans="2:61" x14ac:dyDescent="0.25">
      <c r="B900" s="16">
        <f t="shared" si="238"/>
        <v>896</v>
      </c>
      <c r="C900" s="16" t="str">
        <f t="shared" si="239"/>
        <v>LHR</v>
      </c>
      <c r="D900" s="16" t="str">
        <f t="shared" si="240"/>
        <v>2025-08-31</v>
      </c>
      <c r="E900" s="16" t="str">
        <f t="shared" si="241"/>
        <v>99431913836</v>
      </c>
      <c r="F900" s="16" t="str">
        <f t="shared" si="242"/>
        <v>PGB026518547</v>
      </c>
      <c r="G900" s="16" t="str">
        <f t="shared" si="243"/>
        <v>김효정</v>
      </c>
      <c r="H900" s="16" t="str">
        <f t="shared" si="244"/>
        <v>목록(Manifest)</v>
      </c>
      <c r="I900" s="16">
        <f t="shared" si="245"/>
        <v>145.18</v>
      </c>
      <c r="J900" s="16">
        <f t="shared" si="246"/>
        <v>1</v>
      </c>
      <c r="K900" s="43">
        <f t="shared" si="247"/>
        <v>1.01</v>
      </c>
      <c r="L900" s="43">
        <f t="shared" si="248"/>
        <v>2.1</v>
      </c>
      <c r="M900" s="43">
        <f t="shared" si="249"/>
        <v>2.1</v>
      </c>
      <c r="N900" s="43">
        <f t="shared" si="250"/>
        <v>2.5</v>
      </c>
      <c r="O900" s="23" t="str">
        <f t="shared" si="251"/>
        <v>PGB026518547</v>
      </c>
      <c r="P900" s="51">
        <f>VLOOKUP(C900,MAPPING!$B$24:$G$27,2,0)+(N900-0.5)/0.5*VLOOKUP(C900,MAPPING!$B$24:$G$27,4,0)</f>
        <v>17060</v>
      </c>
      <c r="Q900" s="72">
        <f>VLOOKUP(C900,MAPPING!$B$24:$G$27,6,0)</f>
        <v>4.0719439987913404</v>
      </c>
      <c r="R900" s="105">
        <f>Q900*VLOOKUP(C900,MAPPING!$B$24:$H$27,7,0)</f>
        <v>5659.8799999999992</v>
      </c>
      <c r="S900" s="29">
        <f>VLOOKUP(H900,MAPPING!$B$3:$D$12,3,0)</f>
        <v>0</v>
      </c>
      <c r="T900" s="67">
        <f t="shared" si="237"/>
        <v>0</v>
      </c>
      <c r="U900" s="75">
        <v>0</v>
      </c>
      <c r="V900" s="29">
        <f>(J900*VLOOKUP(M900/J900,MAPPING!$B$15:$C$22,2,10))</f>
        <v>550</v>
      </c>
      <c r="W900" s="100">
        <v>0</v>
      </c>
      <c r="X900" s="68">
        <f>IFERROR(IF($M900&lt;6.000001,0,VLOOKUP($M900,할증료!$B:$C,2,1)),0)</f>
        <v>0</v>
      </c>
      <c r="Y900" s="67">
        <v>0</v>
      </c>
      <c r="Z900" s="29">
        <f t="shared" si="252"/>
        <v>23269.879999999997</v>
      </c>
      <c r="AB900" s="1" t="s">
        <v>4775</v>
      </c>
      <c r="AC900" s="1" t="s">
        <v>137</v>
      </c>
      <c r="AD900" s="1" t="s">
        <v>4783</v>
      </c>
      <c r="AE900" s="1" t="s">
        <v>4906</v>
      </c>
      <c r="AF900" s="1" t="s">
        <v>225</v>
      </c>
      <c r="AG900" s="1" t="s">
        <v>288</v>
      </c>
      <c r="AH900" s="1">
        <v>15011</v>
      </c>
      <c r="AI900" s="1" t="s">
        <v>47</v>
      </c>
      <c r="AJ900" s="20">
        <v>1</v>
      </c>
      <c r="AK900" s="21">
        <v>1.01</v>
      </c>
      <c r="AL900" s="21">
        <v>2.1</v>
      </c>
      <c r="AM900" s="21">
        <v>2.1</v>
      </c>
      <c r="AN900" s="1" t="s">
        <v>48</v>
      </c>
      <c r="AO900" s="21">
        <v>145.18</v>
      </c>
      <c r="AP900" s="1" t="s">
        <v>47</v>
      </c>
      <c r="AQ900" s="1" t="s">
        <v>47</v>
      </c>
      <c r="AR900" s="1" t="s">
        <v>47</v>
      </c>
      <c r="AS900" s="1" t="s">
        <v>47</v>
      </c>
      <c r="AT900" s="1" t="s">
        <v>47</v>
      </c>
      <c r="AU900" s="1" t="s">
        <v>138</v>
      </c>
      <c r="AV900" s="1" t="s">
        <v>139</v>
      </c>
      <c r="AW900" s="1" t="s">
        <v>156</v>
      </c>
      <c r="AX900" s="1" t="s">
        <v>47</v>
      </c>
      <c r="AY900" s="1" t="s">
        <v>50</v>
      </c>
      <c r="AZ900" s="1" t="s">
        <v>4907</v>
      </c>
      <c r="BA900" s="1" t="s">
        <v>4908</v>
      </c>
      <c r="BB900" s="1" t="s">
        <v>4908</v>
      </c>
      <c r="BC900" s="1" t="s">
        <v>140</v>
      </c>
      <c r="BD900" s="1" t="s">
        <v>47</v>
      </c>
      <c r="BE900" s="1" t="s">
        <v>179</v>
      </c>
      <c r="BF900" s="1" t="s">
        <v>52</v>
      </c>
      <c r="BG900" s="1" t="s">
        <v>53</v>
      </c>
      <c r="BH900" s="1" t="s">
        <v>47</v>
      </c>
      <c r="BI900" s="1" t="s">
        <v>159</v>
      </c>
    </row>
    <row r="901" spans="2:61" x14ac:dyDescent="0.25">
      <c r="B901" s="16">
        <f t="shared" si="238"/>
        <v>897</v>
      </c>
      <c r="C901" s="16" t="str">
        <f t="shared" si="239"/>
        <v>LHR</v>
      </c>
      <c r="D901" s="16" t="str">
        <f t="shared" si="240"/>
        <v>2025-08-31</v>
      </c>
      <c r="E901" s="16" t="str">
        <f t="shared" si="241"/>
        <v>99431913836</v>
      </c>
      <c r="F901" s="16" t="str">
        <f t="shared" si="242"/>
        <v>PGB026518546</v>
      </c>
      <c r="G901" s="16" t="str">
        <f t="shared" si="243"/>
        <v>주성우</v>
      </c>
      <c r="H901" s="16" t="str">
        <f t="shared" si="244"/>
        <v>목록(Manifest)</v>
      </c>
      <c r="I901" s="16">
        <f t="shared" si="245"/>
        <v>125.88</v>
      </c>
      <c r="J901" s="16">
        <f t="shared" si="246"/>
        <v>1</v>
      </c>
      <c r="K901" s="43">
        <f t="shared" si="247"/>
        <v>1.59</v>
      </c>
      <c r="L901" s="43">
        <f t="shared" si="248"/>
        <v>2.6</v>
      </c>
      <c r="M901" s="43">
        <f t="shared" si="249"/>
        <v>2.6</v>
      </c>
      <c r="N901" s="43">
        <f t="shared" si="250"/>
        <v>3</v>
      </c>
      <c r="O901" s="23" t="str">
        <f t="shared" si="251"/>
        <v>PGB026518546</v>
      </c>
      <c r="P901" s="51">
        <f>VLOOKUP(C901,MAPPING!$B$24:$G$27,2,0)+(N901-0.5)/0.5*VLOOKUP(C901,MAPPING!$B$24:$G$27,4,0)</f>
        <v>19510</v>
      </c>
      <c r="Q901" s="72">
        <f>VLOOKUP(C901,MAPPING!$B$24:$G$27,6,0)</f>
        <v>4.0719439987913404</v>
      </c>
      <c r="R901" s="105">
        <f>Q901*VLOOKUP(C901,MAPPING!$B$24:$H$27,7,0)</f>
        <v>5659.8799999999992</v>
      </c>
      <c r="S901" s="29">
        <f>VLOOKUP(H901,MAPPING!$B$3:$D$12,3,0)</f>
        <v>0</v>
      </c>
      <c r="T901" s="67">
        <f t="shared" ref="T901:T956" si="253">2500*(J901-1)</f>
        <v>0</v>
      </c>
      <c r="U901" s="75">
        <v>0</v>
      </c>
      <c r="V901" s="29">
        <f>(J901*VLOOKUP(M901/J901,MAPPING!$B$15:$C$22,2,10))</f>
        <v>550</v>
      </c>
      <c r="W901" s="100">
        <v>0</v>
      </c>
      <c r="X901" s="68">
        <f>IFERROR(IF($M901&lt;6.000001,0,VLOOKUP($M901,할증료!$B:$C,2,1)),0)</f>
        <v>0</v>
      </c>
      <c r="Y901" s="67">
        <v>0</v>
      </c>
      <c r="Z901" s="29">
        <f t="shared" si="252"/>
        <v>25719.879999999997</v>
      </c>
      <c r="AB901" s="1" t="s">
        <v>4775</v>
      </c>
      <c r="AC901" s="1" t="s">
        <v>137</v>
      </c>
      <c r="AD901" s="1" t="s">
        <v>4783</v>
      </c>
      <c r="AE901" s="1" t="s">
        <v>4909</v>
      </c>
      <c r="AF901" s="1" t="s">
        <v>244</v>
      </c>
      <c r="AG901" s="1" t="s">
        <v>245</v>
      </c>
      <c r="AH901" s="1">
        <v>24554</v>
      </c>
      <c r="AI901" s="1" t="s">
        <v>47</v>
      </c>
      <c r="AJ901" s="20">
        <v>1</v>
      </c>
      <c r="AK901" s="21">
        <v>1.59</v>
      </c>
      <c r="AL901" s="21">
        <v>2.6</v>
      </c>
      <c r="AM901" s="21">
        <v>2.6</v>
      </c>
      <c r="AN901" s="1" t="s">
        <v>48</v>
      </c>
      <c r="AO901" s="21">
        <v>125.88</v>
      </c>
      <c r="AP901" s="1" t="s">
        <v>47</v>
      </c>
      <c r="AQ901" s="1" t="s">
        <v>47</v>
      </c>
      <c r="AR901" s="1" t="s">
        <v>47</v>
      </c>
      <c r="AS901" s="1" t="s">
        <v>47</v>
      </c>
      <c r="AT901" s="1" t="s">
        <v>47</v>
      </c>
      <c r="AU901" s="1" t="s">
        <v>138</v>
      </c>
      <c r="AV901" s="1" t="s">
        <v>139</v>
      </c>
      <c r="AW901" s="1" t="s">
        <v>4910</v>
      </c>
      <c r="AX901" s="1" t="s">
        <v>47</v>
      </c>
      <c r="AY901" s="1" t="s">
        <v>50</v>
      </c>
      <c r="AZ901" s="1" t="s">
        <v>4911</v>
      </c>
      <c r="BA901" s="1" t="s">
        <v>4912</v>
      </c>
      <c r="BB901" s="1" t="s">
        <v>4912</v>
      </c>
      <c r="BC901" s="1" t="s">
        <v>140</v>
      </c>
      <c r="BD901" s="1" t="s">
        <v>47</v>
      </c>
      <c r="BE901" s="1" t="s">
        <v>179</v>
      </c>
      <c r="BF901" s="1" t="s">
        <v>52</v>
      </c>
      <c r="BG901" s="1" t="s">
        <v>53</v>
      </c>
      <c r="BH901" s="1" t="s">
        <v>47</v>
      </c>
      <c r="BI901" s="1" t="s">
        <v>159</v>
      </c>
    </row>
    <row r="902" spans="2:61" x14ac:dyDescent="0.25">
      <c r="B902" s="16">
        <f t="shared" ref="B902:B956" si="254">B901+1</f>
        <v>898</v>
      </c>
      <c r="C902" s="16" t="str">
        <f t="shared" si="239"/>
        <v>LHR</v>
      </c>
      <c r="D902" s="16" t="str">
        <f t="shared" si="240"/>
        <v>2025-08-31</v>
      </c>
      <c r="E902" s="16" t="str">
        <f t="shared" si="241"/>
        <v>99431913836</v>
      </c>
      <c r="F902" s="16" t="str">
        <f t="shared" si="242"/>
        <v>PGB026518545</v>
      </c>
      <c r="G902" s="16" t="str">
        <f t="shared" si="243"/>
        <v>김영진</v>
      </c>
      <c r="H902" s="16" t="str">
        <f t="shared" si="244"/>
        <v>목록(Manifest)</v>
      </c>
      <c r="I902" s="16">
        <f t="shared" si="245"/>
        <v>149.69999999999999</v>
      </c>
      <c r="J902" s="16">
        <f t="shared" si="246"/>
        <v>1</v>
      </c>
      <c r="K902" s="43">
        <f t="shared" si="247"/>
        <v>0.84</v>
      </c>
      <c r="L902" s="43">
        <f t="shared" si="248"/>
        <v>1</v>
      </c>
      <c r="M902" s="43">
        <f t="shared" si="249"/>
        <v>1</v>
      </c>
      <c r="N902" s="43">
        <f t="shared" si="250"/>
        <v>1</v>
      </c>
      <c r="O902" s="23" t="str">
        <f t="shared" si="251"/>
        <v>PGB026518545</v>
      </c>
      <c r="P902" s="51">
        <f>VLOOKUP(C902,MAPPING!$B$24:$G$27,2,0)+(N902-0.5)/0.5*VLOOKUP(C902,MAPPING!$B$24:$G$27,4,0)</f>
        <v>9710</v>
      </c>
      <c r="Q902" s="72">
        <f>VLOOKUP(C902,MAPPING!$B$24:$G$27,6,0)</f>
        <v>4.0719439987913404</v>
      </c>
      <c r="R902" s="105">
        <f>Q902*VLOOKUP(C902,MAPPING!$B$24:$H$27,7,0)</f>
        <v>5659.8799999999992</v>
      </c>
      <c r="S902" s="29">
        <f>VLOOKUP(H902,MAPPING!$B$3:$D$12,3,0)</f>
        <v>0</v>
      </c>
      <c r="T902" s="67">
        <f t="shared" si="253"/>
        <v>0</v>
      </c>
      <c r="U902" s="75">
        <v>0</v>
      </c>
      <c r="V902" s="29">
        <f>(J902*VLOOKUP(M902/J902,MAPPING!$B$15:$C$22,2,10))</f>
        <v>0</v>
      </c>
      <c r="W902" s="100">
        <v>0</v>
      </c>
      <c r="X902" s="68">
        <f>IFERROR(IF($M902&lt;6.000001,0,VLOOKUP($M902,할증료!$B:$C,2,1)),0)</f>
        <v>0</v>
      </c>
      <c r="Y902" s="67">
        <v>0</v>
      </c>
      <c r="Z902" s="29">
        <f t="shared" si="252"/>
        <v>15369.88</v>
      </c>
      <c r="AB902" s="1" t="s">
        <v>4775</v>
      </c>
      <c r="AC902" s="1" t="s">
        <v>137</v>
      </c>
      <c r="AD902" s="1" t="s">
        <v>4783</v>
      </c>
      <c r="AE902" s="1" t="s">
        <v>4913</v>
      </c>
      <c r="AF902" s="1" t="s">
        <v>318</v>
      </c>
      <c r="AG902" s="1" t="s">
        <v>3309</v>
      </c>
      <c r="AH902" s="1">
        <v>32955</v>
      </c>
      <c r="AI902" s="1" t="s">
        <v>47</v>
      </c>
      <c r="AJ902" s="20">
        <v>1</v>
      </c>
      <c r="AK902" s="21">
        <v>0.84</v>
      </c>
      <c r="AL902" s="21">
        <v>1</v>
      </c>
      <c r="AM902" s="21">
        <v>1</v>
      </c>
      <c r="AN902" s="1" t="s">
        <v>48</v>
      </c>
      <c r="AO902" s="21">
        <v>149.69999999999999</v>
      </c>
      <c r="AP902" s="1" t="s">
        <v>47</v>
      </c>
      <c r="AQ902" s="1" t="s">
        <v>47</v>
      </c>
      <c r="AR902" s="1" t="s">
        <v>47</v>
      </c>
      <c r="AS902" s="1" t="s">
        <v>47</v>
      </c>
      <c r="AT902" s="1" t="s">
        <v>47</v>
      </c>
      <c r="AU902" s="1" t="s">
        <v>138</v>
      </c>
      <c r="AV902" s="1" t="s">
        <v>139</v>
      </c>
      <c r="AW902" s="1" t="s">
        <v>4914</v>
      </c>
      <c r="AX902" s="1" t="s">
        <v>47</v>
      </c>
      <c r="AY902" s="1" t="s">
        <v>50</v>
      </c>
      <c r="AZ902" s="1" t="s">
        <v>4915</v>
      </c>
      <c r="BA902" s="1" t="s">
        <v>4916</v>
      </c>
      <c r="BB902" s="1" t="s">
        <v>4916</v>
      </c>
      <c r="BC902" s="1" t="s">
        <v>140</v>
      </c>
      <c r="BD902" s="1" t="s">
        <v>47</v>
      </c>
      <c r="BE902" s="1" t="s">
        <v>179</v>
      </c>
      <c r="BF902" s="1" t="s">
        <v>52</v>
      </c>
      <c r="BG902" s="1" t="s">
        <v>53</v>
      </c>
      <c r="BH902" s="1" t="s">
        <v>47</v>
      </c>
      <c r="BI902" s="1" t="s">
        <v>159</v>
      </c>
    </row>
    <row r="903" spans="2:61" x14ac:dyDescent="0.25">
      <c r="B903" s="16">
        <f t="shared" si="254"/>
        <v>899</v>
      </c>
      <c r="C903" s="16" t="str">
        <f t="shared" si="239"/>
        <v>LHR</v>
      </c>
      <c r="D903" s="16" t="str">
        <f t="shared" si="240"/>
        <v>2025-08-31</v>
      </c>
      <c r="E903" s="16" t="str">
        <f t="shared" si="241"/>
        <v>99431913836</v>
      </c>
      <c r="F903" s="16" t="str">
        <f t="shared" si="242"/>
        <v>PGB026518543</v>
      </c>
      <c r="G903" s="16" t="str">
        <f t="shared" si="243"/>
        <v>도재연</v>
      </c>
      <c r="H903" s="16" t="str">
        <f t="shared" si="244"/>
        <v>목록(Manifest)</v>
      </c>
      <c r="I903" s="16">
        <f t="shared" si="245"/>
        <v>78.239999999999995</v>
      </c>
      <c r="J903" s="16">
        <f t="shared" si="246"/>
        <v>1</v>
      </c>
      <c r="K903" s="43">
        <f t="shared" si="247"/>
        <v>2.79</v>
      </c>
      <c r="L903" s="43">
        <f t="shared" si="248"/>
        <v>6</v>
      </c>
      <c r="M903" s="43">
        <f t="shared" si="249"/>
        <v>6</v>
      </c>
      <c r="N903" s="43">
        <f t="shared" si="250"/>
        <v>6</v>
      </c>
      <c r="O903" s="23" t="str">
        <f t="shared" si="251"/>
        <v>PGB026518543</v>
      </c>
      <c r="P903" s="51">
        <f>VLOOKUP(C903,MAPPING!$B$24:$G$27,2,0)+(N903-0.5)/0.5*VLOOKUP(C903,MAPPING!$B$24:$G$27,4,0)</f>
        <v>34210</v>
      </c>
      <c r="Q903" s="72">
        <f>VLOOKUP(C903,MAPPING!$B$24:$G$27,6,0)</f>
        <v>4.0719439987913404</v>
      </c>
      <c r="R903" s="105">
        <f>Q903*VLOOKUP(C903,MAPPING!$B$24:$H$27,7,0)</f>
        <v>5659.8799999999992</v>
      </c>
      <c r="S903" s="29">
        <f>VLOOKUP(H903,MAPPING!$B$3:$D$12,3,0)</f>
        <v>0</v>
      </c>
      <c r="T903" s="67">
        <f t="shared" si="253"/>
        <v>0</v>
      </c>
      <c r="U903" s="75">
        <v>0</v>
      </c>
      <c r="V903" s="29">
        <f>(J903*VLOOKUP(M903/J903,MAPPING!$B$15:$C$22,2,10))</f>
        <v>1200</v>
      </c>
      <c r="W903" s="100">
        <v>0</v>
      </c>
      <c r="X903" s="68">
        <f>IFERROR(IF($M903&lt;6.000001,0,VLOOKUP($M903,할증료!$B:$C,2,1)),0)</f>
        <v>0</v>
      </c>
      <c r="Y903" s="67">
        <v>0</v>
      </c>
      <c r="Z903" s="29">
        <f t="shared" si="252"/>
        <v>41069.879999999997</v>
      </c>
      <c r="AB903" s="1" t="s">
        <v>4775</v>
      </c>
      <c r="AC903" s="1" t="s">
        <v>137</v>
      </c>
      <c r="AD903" s="1" t="s">
        <v>4783</v>
      </c>
      <c r="AE903" s="1" t="s">
        <v>4917</v>
      </c>
      <c r="AF903" s="1" t="s">
        <v>208</v>
      </c>
      <c r="AG903" s="1" t="s">
        <v>211</v>
      </c>
      <c r="AH903" s="1">
        <v>5698</v>
      </c>
      <c r="AI903" s="1" t="s">
        <v>47</v>
      </c>
      <c r="AJ903" s="20">
        <v>1</v>
      </c>
      <c r="AK903" s="21">
        <v>2.79</v>
      </c>
      <c r="AL903" s="21">
        <v>6</v>
      </c>
      <c r="AM903" s="21">
        <v>6</v>
      </c>
      <c r="AN903" s="1" t="s">
        <v>48</v>
      </c>
      <c r="AO903" s="21">
        <v>78.239999999999995</v>
      </c>
      <c r="AP903" s="1" t="s">
        <v>47</v>
      </c>
      <c r="AQ903" s="1" t="s">
        <v>47</v>
      </c>
      <c r="AR903" s="1" t="s">
        <v>47</v>
      </c>
      <c r="AS903" s="1" t="s">
        <v>47</v>
      </c>
      <c r="AT903" s="1" t="s">
        <v>47</v>
      </c>
      <c r="AU903" s="1" t="s">
        <v>138</v>
      </c>
      <c r="AV903" s="1" t="s">
        <v>139</v>
      </c>
      <c r="AW903" s="1" t="s">
        <v>4918</v>
      </c>
      <c r="AX903" s="1" t="s">
        <v>47</v>
      </c>
      <c r="AY903" s="1" t="s">
        <v>50</v>
      </c>
      <c r="AZ903" s="1" t="s">
        <v>4919</v>
      </c>
      <c r="BA903" s="1" t="s">
        <v>4920</v>
      </c>
      <c r="BB903" s="1" t="s">
        <v>4920</v>
      </c>
      <c r="BC903" s="1" t="s">
        <v>140</v>
      </c>
      <c r="BD903" s="1" t="s">
        <v>47</v>
      </c>
      <c r="BE903" s="1" t="s">
        <v>179</v>
      </c>
      <c r="BF903" s="1" t="s">
        <v>52</v>
      </c>
      <c r="BG903" s="1" t="s">
        <v>53</v>
      </c>
      <c r="BH903" s="1" t="s">
        <v>47</v>
      </c>
      <c r="BI903" s="1" t="s">
        <v>159</v>
      </c>
    </row>
    <row r="904" spans="2:61" x14ac:dyDescent="0.25">
      <c r="B904" s="16">
        <f t="shared" si="254"/>
        <v>900</v>
      </c>
      <c r="C904" s="16" t="str">
        <f t="shared" si="239"/>
        <v>LHR</v>
      </c>
      <c r="D904" s="16" t="str">
        <f t="shared" si="240"/>
        <v>2025-08-31</v>
      </c>
      <c r="E904" s="16" t="str">
        <f t="shared" si="241"/>
        <v>99431913836</v>
      </c>
      <c r="F904" s="16" t="str">
        <f t="shared" si="242"/>
        <v>PGB026518542</v>
      </c>
      <c r="G904" s="16" t="str">
        <f t="shared" si="243"/>
        <v>서경헌</v>
      </c>
      <c r="H904" s="16" t="str">
        <f t="shared" si="244"/>
        <v>일반(목록배제,Normal-Manifest Exception)</v>
      </c>
      <c r="I904" s="16">
        <f t="shared" si="245"/>
        <v>140.24</v>
      </c>
      <c r="J904" s="16">
        <f t="shared" si="246"/>
        <v>1</v>
      </c>
      <c r="K904" s="43">
        <f t="shared" si="247"/>
        <v>1.46</v>
      </c>
      <c r="L904" s="43">
        <f t="shared" si="248"/>
        <v>0.8</v>
      </c>
      <c r="M904" s="43">
        <f t="shared" si="249"/>
        <v>1.5</v>
      </c>
      <c r="N904" s="43">
        <f t="shared" si="250"/>
        <v>1.5</v>
      </c>
      <c r="O904" s="23" t="str">
        <f t="shared" si="251"/>
        <v>PGB026518542</v>
      </c>
      <c r="P904" s="51">
        <f>VLOOKUP(C904,MAPPING!$B$24:$G$27,2,0)+(N904-0.5)/0.5*VLOOKUP(C904,MAPPING!$B$24:$G$27,4,0)</f>
        <v>12160</v>
      </c>
      <c r="Q904" s="72">
        <f>VLOOKUP(C904,MAPPING!$B$24:$G$27,6,0)</f>
        <v>4.0719439987913404</v>
      </c>
      <c r="R904" s="105">
        <f>Q904*VLOOKUP(C904,MAPPING!$B$24:$H$27,7,0)</f>
        <v>5659.8799999999992</v>
      </c>
      <c r="S904" s="29">
        <f>VLOOKUP(H904,MAPPING!$B$3:$D$12,3,0)</f>
        <v>1100</v>
      </c>
      <c r="T904" s="67">
        <f t="shared" si="253"/>
        <v>0</v>
      </c>
      <c r="U904" s="75">
        <v>0</v>
      </c>
      <c r="V904" s="29">
        <f>(J904*VLOOKUP(M904/J904,MAPPING!$B$15:$C$22,2,10))</f>
        <v>0</v>
      </c>
      <c r="W904" s="100">
        <v>0</v>
      </c>
      <c r="X904" s="68">
        <f>IFERROR(IF($M904&lt;6.000001,0,VLOOKUP($M904,할증료!$B:$C,2,1)),0)</f>
        <v>0</v>
      </c>
      <c r="Y904" s="67">
        <v>0</v>
      </c>
      <c r="Z904" s="29">
        <f t="shared" si="252"/>
        <v>18919.879999999997</v>
      </c>
      <c r="AB904" s="1" t="s">
        <v>4775</v>
      </c>
      <c r="AC904" s="1" t="s">
        <v>137</v>
      </c>
      <c r="AD904" s="1" t="s">
        <v>4783</v>
      </c>
      <c r="AE904" s="1" t="s">
        <v>4921</v>
      </c>
      <c r="AF904" s="1" t="s">
        <v>488</v>
      </c>
      <c r="AG904" s="1" t="s">
        <v>1578</v>
      </c>
      <c r="AH904" s="1">
        <v>5698</v>
      </c>
      <c r="AI904" s="1" t="s">
        <v>260</v>
      </c>
      <c r="AJ904" s="20">
        <v>1</v>
      </c>
      <c r="AK904" s="21">
        <v>1.46</v>
      </c>
      <c r="AL904" s="21">
        <v>0.8</v>
      </c>
      <c r="AM904" s="21">
        <v>1.5</v>
      </c>
      <c r="AN904" s="1" t="s">
        <v>54</v>
      </c>
      <c r="AO904" s="21">
        <v>140.24</v>
      </c>
      <c r="AP904" s="1" t="s">
        <v>47</v>
      </c>
      <c r="AQ904" s="1" t="s">
        <v>47</v>
      </c>
      <c r="AR904" s="1" t="s">
        <v>47</v>
      </c>
      <c r="AS904" s="1" t="s">
        <v>47</v>
      </c>
      <c r="AT904" s="1" t="s">
        <v>47</v>
      </c>
      <c r="AU904" s="1" t="s">
        <v>138</v>
      </c>
      <c r="AV904" s="1" t="s">
        <v>139</v>
      </c>
      <c r="AW904" s="1" t="s">
        <v>1716</v>
      </c>
      <c r="AX904" s="1" t="s">
        <v>47</v>
      </c>
      <c r="AY904" s="1" t="s">
        <v>50</v>
      </c>
      <c r="AZ904" s="1" t="s">
        <v>4922</v>
      </c>
      <c r="BA904" s="1" t="s">
        <v>4923</v>
      </c>
      <c r="BB904" s="1" t="s">
        <v>4923</v>
      </c>
      <c r="BC904" s="1" t="s">
        <v>140</v>
      </c>
      <c r="BD904" s="1" t="s">
        <v>47</v>
      </c>
      <c r="BE904" s="1" t="s">
        <v>179</v>
      </c>
      <c r="BF904" s="1" t="s">
        <v>52</v>
      </c>
      <c r="BG904" s="1" t="s">
        <v>53</v>
      </c>
      <c r="BH904" s="1" t="s">
        <v>47</v>
      </c>
      <c r="BI904" s="1" t="s">
        <v>159</v>
      </c>
    </row>
    <row r="905" spans="2:61" x14ac:dyDescent="0.25">
      <c r="B905" s="16">
        <f t="shared" si="254"/>
        <v>901</v>
      </c>
      <c r="C905" s="16" t="str">
        <f t="shared" si="239"/>
        <v>LHR</v>
      </c>
      <c r="D905" s="16" t="str">
        <f t="shared" si="240"/>
        <v>2025-08-31</v>
      </c>
      <c r="E905" s="16" t="str">
        <f t="shared" si="241"/>
        <v>99431913836</v>
      </c>
      <c r="F905" s="16" t="str">
        <f t="shared" si="242"/>
        <v>PGB026518537</v>
      </c>
      <c r="G905" s="16" t="str">
        <f t="shared" si="243"/>
        <v>강문희</v>
      </c>
      <c r="H905" s="16" t="str">
        <f t="shared" si="244"/>
        <v>목록(Manifest)</v>
      </c>
      <c r="I905" s="16">
        <f t="shared" si="245"/>
        <v>24.8</v>
      </c>
      <c r="J905" s="16">
        <f t="shared" si="246"/>
        <v>1</v>
      </c>
      <c r="K905" s="43">
        <f t="shared" si="247"/>
        <v>0.18</v>
      </c>
      <c r="L905" s="43">
        <f t="shared" si="248"/>
        <v>0.2</v>
      </c>
      <c r="M905" s="43">
        <f t="shared" si="249"/>
        <v>0.2</v>
      </c>
      <c r="N905" s="43">
        <f t="shared" si="250"/>
        <v>0.5</v>
      </c>
      <c r="O905" s="23" t="str">
        <f t="shared" si="251"/>
        <v>PGB026518537</v>
      </c>
      <c r="P905" s="51">
        <f>VLOOKUP(C905,MAPPING!$B$24:$G$27,2,0)+(N905-0.5)/0.5*VLOOKUP(C905,MAPPING!$B$24:$G$27,4,0)</f>
        <v>7260</v>
      </c>
      <c r="Q905" s="72">
        <f>VLOOKUP(C905,MAPPING!$B$24:$G$27,6,0)</f>
        <v>4.0719439987913404</v>
      </c>
      <c r="R905" s="105">
        <f>Q905*VLOOKUP(C905,MAPPING!$B$24:$H$27,7,0)</f>
        <v>5659.8799999999992</v>
      </c>
      <c r="S905" s="29">
        <f>VLOOKUP(H905,MAPPING!$B$3:$D$12,3,0)</f>
        <v>0</v>
      </c>
      <c r="T905" s="67">
        <f t="shared" si="253"/>
        <v>0</v>
      </c>
      <c r="U905" s="75">
        <v>0</v>
      </c>
      <c r="V905" s="29">
        <f>(J905*VLOOKUP(M905/J905,MAPPING!$B$15:$C$22,2,10))</f>
        <v>0</v>
      </c>
      <c r="W905" s="100">
        <v>0</v>
      </c>
      <c r="X905" s="68">
        <f>IFERROR(IF($M905&lt;6.000001,0,VLOOKUP($M905,할증료!$B:$C,2,1)),0)</f>
        <v>0</v>
      </c>
      <c r="Y905" s="67">
        <v>0</v>
      </c>
      <c r="Z905" s="29">
        <f t="shared" si="252"/>
        <v>12919.88</v>
      </c>
      <c r="AB905" s="1" t="s">
        <v>4775</v>
      </c>
      <c r="AC905" s="1" t="s">
        <v>137</v>
      </c>
      <c r="AD905" s="1" t="s">
        <v>4783</v>
      </c>
      <c r="AE905" s="1" t="s">
        <v>4924</v>
      </c>
      <c r="AF905" s="1" t="s">
        <v>4925</v>
      </c>
      <c r="AG905" s="1" t="s">
        <v>4926</v>
      </c>
      <c r="AH905" s="1">
        <v>3194</v>
      </c>
      <c r="AI905" s="1" t="s">
        <v>47</v>
      </c>
      <c r="AJ905" s="20">
        <v>1</v>
      </c>
      <c r="AK905" s="21">
        <v>0.18</v>
      </c>
      <c r="AL905" s="21">
        <v>0.2</v>
      </c>
      <c r="AM905" s="21">
        <v>0.2</v>
      </c>
      <c r="AN905" s="1" t="s">
        <v>48</v>
      </c>
      <c r="AO905" s="21">
        <v>24.8</v>
      </c>
      <c r="AP905" s="1" t="s">
        <v>47</v>
      </c>
      <c r="AQ905" s="1" t="s">
        <v>47</v>
      </c>
      <c r="AR905" s="1" t="s">
        <v>47</v>
      </c>
      <c r="AS905" s="1" t="s">
        <v>47</v>
      </c>
      <c r="AT905" s="1" t="s">
        <v>47</v>
      </c>
      <c r="AU905" s="1" t="s">
        <v>138</v>
      </c>
      <c r="AV905" s="1" t="s">
        <v>139</v>
      </c>
      <c r="AW905" s="1" t="s">
        <v>4927</v>
      </c>
      <c r="AX905" s="1" t="s">
        <v>47</v>
      </c>
      <c r="AY905" s="1" t="s">
        <v>50</v>
      </c>
      <c r="AZ905" s="1" t="s">
        <v>4928</v>
      </c>
      <c r="BA905" s="1" t="s">
        <v>4929</v>
      </c>
      <c r="BB905" s="1" t="s">
        <v>4929</v>
      </c>
      <c r="BC905" s="1" t="s">
        <v>140</v>
      </c>
      <c r="BD905" s="1" t="s">
        <v>47</v>
      </c>
      <c r="BE905" s="1" t="s">
        <v>179</v>
      </c>
      <c r="BF905" s="1" t="s">
        <v>52</v>
      </c>
      <c r="BG905" s="1" t="s">
        <v>53</v>
      </c>
      <c r="BH905" s="1" t="s">
        <v>47</v>
      </c>
      <c r="BI905" s="1" t="s">
        <v>159</v>
      </c>
    </row>
    <row r="906" spans="2:61" x14ac:dyDescent="0.25">
      <c r="B906" s="16">
        <f t="shared" si="254"/>
        <v>902</v>
      </c>
      <c r="C906" s="16" t="str">
        <f t="shared" si="239"/>
        <v>LHR</v>
      </c>
      <c r="D906" s="16" t="str">
        <f t="shared" si="240"/>
        <v>2025-08-31</v>
      </c>
      <c r="E906" s="16" t="str">
        <f t="shared" si="241"/>
        <v>99431913836</v>
      </c>
      <c r="F906" s="16" t="str">
        <f t="shared" si="242"/>
        <v>PGB026518534</v>
      </c>
      <c r="G906" s="16" t="str">
        <f t="shared" si="243"/>
        <v>주영식</v>
      </c>
      <c r="H906" s="16" t="str">
        <f t="shared" si="244"/>
        <v>목록(Manifest)</v>
      </c>
      <c r="I906" s="16">
        <f t="shared" si="245"/>
        <v>101.18</v>
      </c>
      <c r="J906" s="16">
        <f t="shared" si="246"/>
        <v>1</v>
      </c>
      <c r="K906" s="43">
        <f t="shared" si="247"/>
        <v>0.64</v>
      </c>
      <c r="L906" s="43">
        <f t="shared" si="248"/>
        <v>0.6</v>
      </c>
      <c r="M906" s="43">
        <f t="shared" si="249"/>
        <v>0.7</v>
      </c>
      <c r="N906" s="43">
        <f t="shared" si="250"/>
        <v>1</v>
      </c>
      <c r="O906" s="23" t="str">
        <f t="shared" si="251"/>
        <v>PGB026518534</v>
      </c>
      <c r="P906" s="51">
        <f>VLOOKUP(C906,MAPPING!$B$24:$G$27,2,0)+(N906-0.5)/0.5*VLOOKUP(C906,MAPPING!$B$24:$G$27,4,0)</f>
        <v>9710</v>
      </c>
      <c r="Q906" s="72">
        <f>VLOOKUP(C906,MAPPING!$B$24:$G$27,6,0)</f>
        <v>4.0719439987913404</v>
      </c>
      <c r="R906" s="105">
        <f>Q906*VLOOKUP(C906,MAPPING!$B$24:$H$27,7,0)</f>
        <v>5659.8799999999992</v>
      </c>
      <c r="S906" s="29">
        <f>VLOOKUP(H906,MAPPING!$B$3:$D$12,3,0)</f>
        <v>0</v>
      </c>
      <c r="T906" s="67">
        <f t="shared" si="253"/>
        <v>0</v>
      </c>
      <c r="U906" s="75">
        <v>0</v>
      </c>
      <c r="V906" s="29">
        <f>(J906*VLOOKUP(M906/J906,MAPPING!$B$15:$C$22,2,10))</f>
        <v>0</v>
      </c>
      <c r="W906" s="100">
        <v>0</v>
      </c>
      <c r="X906" s="68">
        <f>IFERROR(IF($M906&lt;6.000001,0,VLOOKUP($M906,할증료!$B:$C,2,1)),0)</f>
        <v>0</v>
      </c>
      <c r="Y906" s="67">
        <v>0</v>
      </c>
      <c r="Z906" s="29">
        <f t="shared" si="252"/>
        <v>15369.88</v>
      </c>
      <c r="AB906" s="1" t="s">
        <v>4775</v>
      </c>
      <c r="AC906" s="1" t="s">
        <v>137</v>
      </c>
      <c r="AD906" s="1" t="s">
        <v>4783</v>
      </c>
      <c r="AE906" s="1" t="s">
        <v>4930</v>
      </c>
      <c r="AF906" s="1" t="s">
        <v>4931</v>
      </c>
      <c r="AG906" s="1" t="s">
        <v>4932</v>
      </c>
      <c r="AH906" s="1">
        <v>3916</v>
      </c>
      <c r="AI906" s="1" t="s">
        <v>47</v>
      </c>
      <c r="AJ906" s="20">
        <v>1</v>
      </c>
      <c r="AK906" s="21">
        <v>0.64</v>
      </c>
      <c r="AL906" s="21">
        <v>0.6</v>
      </c>
      <c r="AM906" s="21">
        <v>0.7</v>
      </c>
      <c r="AN906" s="1" t="s">
        <v>48</v>
      </c>
      <c r="AO906" s="21">
        <v>101.18</v>
      </c>
      <c r="AP906" s="1" t="s">
        <v>47</v>
      </c>
      <c r="AQ906" s="1" t="s">
        <v>47</v>
      </c>
      <c r="AR906" s="1" t="s">
        <v>47</v>
      </c>
      <c r="AS906" s="1" t="s">
        <v>47</v>
      </c>
      <c r="AT906" s="1" t="s">
        <v>47</v>
      </c>
      <c r="AU906" s="1" t="s">
        <v>138</v>
      </c>
      <c r="AV906" s="1" t="s">
        <v>139</v>
      </c>
      <c r="AW906" s="1" t="s">
        <v>4933</v>
      </c>
      <c r="AX906" s="1" t="s">
        <v>47</v>
      </c>
      <c r="AY906" s="1" t="s">
        <v>50</v>
      </c>
      <c r="AZ906" s="1" t="s">
        <v>4934</v>
      </c>
      <c r="BA906" s="1" t="s">
        <v>4935</v>
      </c>
      <c r="BB906" s="1" t="s">
        <v>4935</v>
      </c>
      <c r="BC906" s="1" t="s">
        <v>140</v>
      </c>
      <c r="BD906" s="1" t="s">
        <v>47</v>
      </c>
      <c r="BE906" s="1" t="s">
        <v>179</v>
      </c>
      <c r="BF906" s="1" t="s">
        <v>52</v>
      </c>
      <c r="BG906" s="1" t="s">
        <v>53</v>
      </c>
      <c r="BH906" s="1" t="s">
        <v>47</v>
      </c>
      <c r="BI906" s="1" t="s">
        <v>159</v>
      </c>
    </row>
    <row r="907" spans="2:61" x14ac:dyDescent="0.25">
      <c r="B907" s="16">
        <f t="shared" si="254"/>
        <v>903</v>
      </c>
      <c r="C907" s="16" t="str">
        <f t="shared" si="239"/>
        <v>LHR</v>
      </c>
      <c r="D907" s="16" t="str">
        <f t="shared" si="240"/>
        <v>2025-08-31</v>
      </c>
      <c r="E907" s="16" t="str">
        <f t="shared" si="241"/>
        <v>99431913836</v>
      </c>
      <c r="F907" s="16" t="str">
        <f t="shared" si="242"/>
        <v>PGB026518533</v>
      </c>
      <c r="G907" s="16" t="str">
        <f t="shared" si="243"/>
        <v>이제홍</v>
      </c>
      <c r="H907" s="16" t="str">
        <f t="shared" si="244"/>
        <v>일반(목록배제,Normal-Manifest Exception)</v>
      </c>
      <c r="I907" s="16">
        <f t="shared" si="245"/>
        <v>80.91</v>
      </c>
      <c r="J907" s="16">
        <f t="shared" si="246"/>
        <v>1</v>
      </c>
      <c r="K907" s="43">
        <f t="shared" si="247"/>
        <v>0.14000000000000001</v>
      </c>
      <c r="L907" s="43">
        <f t="shared" si="248"/>
        <v>0.3</v>
      </c>
      <c r="M907" s="43">
        <f t="shared" si="249"/>
        <v>0.3</v>
      </c>
      <c r="N907" s="43">
        <f t="shared" si="250"/>
        <v>0.5</v>
      </c>
      <c r="O907" s="23" t="str">
        <f t="shared" si="251"/>
        <v>PGB026518533</v>
      </c>
      <c r="P907" s="51">
        <f>VLOOKUP(C907,MAPPING!$B$24:$G$27,2,0)+(N907-0.5)/0.5*VLOOKUP(C907,MAPPING!$B$24:$G$27,4,0)</f>
        <v>7260</v>
      </c>
      <c r="Q907" s="72">
        <f>VLOOKUP(C907,MAPPING!$B$24:$G$27,6,0)</f>
        <v>4.0719439987913404</v>
      </c>
      <c r="R907" s="105">
        <f>Q907*VLOOKUP(C907,MAPPING!$B$24:$H$27,7,0)</f>
        <v>5659.8799999999992</v>
      </c>
      <c r="S907" s="29">
        <f>VLOOKUP(H907,MAPPING!$B$3:$D$12,3,0)</f>
        <v>1100</v>
      </c>
      <c r="T907" s="67">
        <f t="shared" si="253"/>
        <v>0</v>
      </c>
      <c r="U907" s="75">
        <v>0</v>
      </c>
      <c r="V907" s="29">
        <f>(J907*VLOOKUP(M907/J907,MAPPING!$B$15:$C$22,2,10))</f>
        <v>0</v>
      </c>
      <c r="W907" s="100">
        <v>0</v>
      </c>
      <c r="X907" s="68">
        <f>IFERROR(IF($M907&lt;6.000001,0,VLOOKUP($M907,할증료!$B:$C,2,1)),0)</f>
        <v>0</v>
      </c>
      <c r="Y907" s="67">
        <v>0</v>
      </c>
      <c r="Z907" s="29">
        <f t="shared" si="252"/>
        <v>14019.88</v>
      </c>
      <c r="AB907" s="1" t="s">
        <v>4775</v>
      </c>
      <c r="AC907" s="1" t="s">
        <v>137</v>
      </c>
      <c r="AD907" s="1" t="s">
        <v>4783</v>
      </c>
      <c r="AE907" s="1" t="s">
        <v>4936</v>
      </c>
      <c r="AF907" s="1" t="s">
        <v>4937</v>
      </c>
      <c r="AG907" s="1" t="s">
        <v>4938</v>
      </c>
      <c r="AH907" s="1">
        <v>14101</v>
      </c>
      <c r="AI907" s="1" t="s">
        <v>47</v>
      </c>
      <c r="AJ907" s="20">
        <v>1</v>
      </c>
      <c r="AK907" s="21">
        <v>0.14000000000000001</v>
      </c>
      <c r="AL907" s="21">
        <v>0.3</v>
      </c>
      <c r="AM907" s="21">
        <v>0.3</v>
      </c>
      <c r="AN907" s="1" t="s">
        <v>54</v>
      </c>
      <c r="AO907" s="21">
        <v>80.91</v>
      </c>
      <c r="AP907" s="1" t="s">
        <v>47</v>
      </c>
      <c r="AQ907" s="1" t="s">
        <v>47</v>
      </c>
      <c r="AR907" s="1" t="s">
        <v>47</v>
      </c>
      <c r="AS907" s="1" t="s">
        <v>47</v>
      </c>
      <c r="AT907" s="1" t="s">
        <v>47</v>
      </c>
      <c r="AU907" s="1" t="s">
        <v>138</v>
      </c>
      <c r="AV907" s="1" t="s">
        <v>139</v>
      </c>
      <c r="AW907" s="1" t="s">
        <v>4939</v>
      </c>
      <c r="AX907" s="1" t="s">
        <v>47</v>
      </c>
      <c r="AY907" s="1" t="s">
        <v>50</v>
      </c>
      <c r="AZ907" s="1" t="s">
        <v>4940</v>
      </c>
      <c r="BA907" s="1" t="s">
        <v>4941</v>
      </c>
      <c r="BB907" s="1" t="s">
        <v>4941</v>
      </c>
      <c r="BC907" s="1" t="s">
        <v>140</v>
      </c>
      <c r="BD907" s="1" t="s">
        <v>47</v>
      </c>
      <c r="BE907" s="1" t="s">
        <v>179</v>
      </c>
      <c r="BF907" s="1" t="s">
        <v>52</v>
      </c>
      <c r="BG907" s="1" t="s">
        <v>53</v>
      </c>
      <c r="BH907" s="1" t="s">
        <v>47</v>
      </c>
      <c r="BI907" s="1" t="s">
        <v>159</v>
      </c>
    </row>
    <row r="908" spans="2:61" x14ac:dyDescent="0.25">
      <c r="B908" s="16">
        <f t="shared" si="254"/>
        <v>904</v>
      </c>
      <c r="C908" s="16" t="str">
        <f t="shared" si="239"/>
        <v>LHR</v>
      </c>
      <c r="D908" s="16" t="str">
        <f t="shared" si="240"/>
        <v>2025-08-31</v>
      </c>
      <c r="E908" s="16" t="str">
        <f t="shared" si="241"/>
        <v>99431913836</v>
      </c>
      <c r="F908" s="16" t="str">
        <f t="shared" si="242"/>
        <v>PGB026518510</v>
      </c>
      <c r="G908" s="16" t="str">
        <f t="shared" si="243"/>
        <v>윤해진</v>
      </c>
      <c r="H908" s="16" t="str">
        <f t="shared" si="244"/>
        <v>간이(Simple)</v>
      </c>
      <c r="I908" s="16">
        <f t="shared" si="245"/>
        <v>501.96</v>
      </c>
      <c r="J908" s="16">
        <f t="shared" si="246"/>
        <v>1</v>
      </c>
      <c r="K908" s="43">
        <f t="shared" si="247"/>
        <v>0.74</v>
      </c>
      <c r="L908" s="43">
        <f t="shared" si="248"/>
        <v>1</v>
      </c>
      <c r="M908" s="43">
        <f t="shared" si="249"/>
        <v>1</v>
      </c>
      <c r="N908" s="43">
        <f t="shared" si="250"/>
        <v>1</v>
      </c>
      <c r="O908" s="23" t="str">
        <f t="shared" si="251"/>
        <v>PGB026518510</v>
      </c>
      <c r="P908" s="51">
        <f>VLOOKUP(C908,MAPPING!$B$24:$G$27,2,0)+(N908-0.5)/0.5*VLOOKUP(C908,MAPPING!$B$24:$G$27,4,0)</f>
        <v>9710</v>
      </c>
      <c r="Q908" s="72">
        <f>VLOOKUP(C908,MAPPING!$B$24:$G$27,6,0)</f>
        <v>4.0719439987913404</v>
      </c>
      <c r="R908" s="105">
        <f>Q908*VLOOKUP(C908,MAPPING!$B$24:$H$27,7,0)</f>
        <v>5659.8799999999992</v>
      </c>
      <c r="S908" s="29">
        <f>VLOOKUP(H908,MAPPING!$B$3:$D$12,3,0)</f>
        <v>1100</v>
      </c>
      <c r="T908" s="67">
        <f t="shared" si="253"/>
        <v>0</v>
      </c>
      <c r="U908" s="75">
        <v>0</v>
      </c>
      <c r="V908" s="29">
        <f>(J908*VLOOKUP(M908/J908,MAPPING!$B$15:$C$22,2,10))</f>
        <v>0</v>
      </c>
      <c r="W908" s="100">
        <v>0</v>
      </c>
      <c r="X908" s="68">
        <f>IFERROR(IF($M908&lt;6.000001,0,VLOOKUP($M908,할증료!$B:$C,2,1)),0)</f>
        <v>0</v>
      </c>
      <c r="Y908" s="67">
        <v>0</v>
      </c>
      <c r="Z908" s="29">
        <f t="shared" si="252"/>
        <v>16469.879999999997</v>
      </c>
      <c r="AB908" s="1" t="s">
        <v>4775</v>
      </c>
      <c r="AC908" s="1" t="s">
        <v>137</v>
      </c>
      <c r="AD908" s="1" t="s">
        <v>4783</v>
      </c>
      <c r="AE908" s="1" t="s">
        <v>4942</v>
      </c>
      <c r="AF908" s="1" t="s">
        <v>4943</v>
      </c>
      <c r="AG908" s="1" t="s">
        <v>4944</v>
      </c>
      <c r="AH908" s="1">
        <v>8343</v>
      </c>
      <c r="AI908" s="1" t="s">
        <v>47</v>
      </c>
      <c r="AJ908" s="20">
        <v>1</v>
      </c>
      <c r="AK908" s="21">
        <v>0.74</v>
      </c>
      <c r="AL908" s="21">
        <v>1</v>
      </c>
      <c r="AM908" s="21">
        <v>1</v>
      </c>
      <c r="AN908" s="1" t="s">
        <v>56</v>
      </c>
      <c r="AO908" s="21">
        <v>501.96</v>
      </c>
      <c r="AP908" s="1" t="s">
        <v>47</v>
      </c>
      <c r="AQ908" s="1" t="s">
        <v>47</v>
      </c>
      <c r="AR908" s="1" t="s">
        <v>47</v>
      </c>
      <c r="AS908" s="1" t="s">
        <v>47</v>
      </c>
      <c r="AT908" s="1" t="s">
        <v>47</v>
      </c>
      <c r="AU908" s="1" t="s">
        <v>138</v>
      </c>
      <c r="AV908" s="1" t="s">
        <v>139</v>
      </c>
      <c r="AW908" s="1" t="s">
        <v>4945</v>
      </c>
      <c r="AX908" s="1" t="s">
        <v>47</v>
      </c>
      <c r="AY908" s="1" t="s">
        <v>50</v>
      </c>
      <c r="AZ908" s="1" t="s">
        <v>4946</v>
      </c>
      <c r="BA908" s="1" t="s">
        <v>4947</v>
      </c>
      <c r="BB908" s="1" t="s">
        <v>4947</v>
      </c>
      <c r="BC908" s="1" t="s">
        <v>140</v>
      </c>
      <c r="BD908" s="1" t="s">
        <v>47</v>
      </c>
      <c r="BE908" s="1" t="s">
        <v>179</v>
      </c>
      <c r="BF908" s="1" t="s">
        <v>52</v>
      </c>
      <c r="BG908" s="1" t="s">
        <v>53</v>
      </c>
      <c r="BH908" s="1" t="s">
        <v>47</v>
      </c>
      <c r="BI908" s="1" t="s">
        <v>159</v>
      </c>
    </row>
    <row r="909" spans="2:61" x14ac:dyDescent="0.25">
      <c r="B909" s="16">
        <f t="shared" si="254"/>
        <v>905</v>
      </c>
      <c r="C909" s="16" t="str">
        <f t="shared" si="239"/>
        <v>LHR</v>
      </c>
      <c r="D909" s="16" t="str">
        <f t="shared" si="240"/>
        <v>2025-08-31</v>
      </c>
      <c r="E909" s="16" t="str">
        <f t="shared" si="241"/>
        <v>99431913836</v>
      </c>
      <c r="F909" s="16" t="str">
        <f t="shared" si="242"/>
        <v>PGB026518501</v>
      </c>
      <c r="G909" s="16" t="str">
        <f t="shared" si="243"/>
        <v>김예은</v>
      </c>
      <c r="H909" s="16" t="str">
        <f t="shared" si="244"/>
        <v>목록(Manifest)</v>
      </c>
      <c r="I909" s="16">
        <f t="shared" si="245"/>
        <v>105.76</v>
      </c>
      <c r="J909" s="16">
        <f t="shared" si="246"/>
        <v>1</v>
      </c>
      <c r="K909" s="43">
        <f t="shared" si="247"/>
        <v>0.55000000000000004</v>
      </c>
      <c r="L909" s="43">
        <f t="shared" si="248"/>
        <v>0.5</v>
      </c>
      <c r="M909" s="43">
        <f t="shared" si="249"/>
        <v>0.6</v>
      </c>
      <c r="N909" s="43">
        <f t="shared" si="250"/>
        <v>1</v>
      </c>
      <c r="O909" s="23" t="str">
        <f t="shared" si="251"/>
        <v>PGB026518501</v>
      </c>
      <c r="P909" s="51">
        <f>VLOOKUP(C909,MAPPING!$B$24:$G$27,2,0)+(N909-0.5)/0.5*VLOOKUP(C909,MAPPING!$B$24:$G$27,4,0)</f>
        <v>9710</v>
      </c>
      <c r="Q909" s="72">
        <f>VLOOKUP(C909,MAPPING!$B$24:$G$27,6,0)</f>
        <v>4.0719439987913404</v>
      </c>
      <c r="R909" s="105">
        <f>Q909*VLOOKUP(C909,MAPPING!$B$24:$H$27,7,0)</f>
        <v>5659.8799999999992</v>
      </c>
      <c r="S909" s="29">
        <f>VLOOKUP(H909,MAPPING!$B$3:$D$12,3,0)</f>
        <v>0</v>
      </c>
      <c r="T909" s="67">
        <f t="shared" si="253"/>
        <v>0</v>
      </c>
      <c r="U909" s="75">
        <v>0</v>
      </c>
      <c r="V909" s="29">
        <f>(J909*VLOOKUP(M909/J909,MAPPING!$B$15:$C$22,2,10))</f>
        <v>0</v>
      </c>
      <c r="W909" s="100">
        <v>0</v>
      </c>
      <c r="X909" s="68">
        <f>IFERROR(IF($M909&lt;6.000001,0,VLOOKUP($M909,할증료!$B:$C,2,1)),0)</f>
        <v>0</v>
      </c>
      <c r="Y909" s="67">
        <v>0</v>
      </c>
      <c r="Z909" s="29">
        <f t="shared" si="252"/>
        <v>15369.88</v>
      </c>
      <c r="AB909" s="1" t="s">
        <v>4775</v>
      </c>
      <c r="AC909" s="1" t="s">
        <v>137</v>
      </c>
      <c r="AD909" s="1" t="s">
        <v>4783</v>
      </c>
      <c r="AE909" s="1" t="s">
        <v>4948</v>
      </c>
      <c r="AF909" s="1" t="s">
        <v>2449</v>
      </c>
      <c r="AG909" s="1" t="s">
        <v>2450</v>
      </c>
      <c r="AH909" s="1">
        <v>5676</v>
      </c>
      <c r="AI909" s="1" t="s">
        <v>47</v>
      </c>
      <c r="AJ909" s="20">
        <v>1</v>
      </c>
      <c r="AK909" s="21">
        <v>0.55000000000000004</v>
      </c>
      <c r="AL909" s="21">
        <v>0.5</v>
      </c>
      <c r="AM909" s="21">
        <v>0.6</v>
      </c>
      <c r="AN909" s="1" t="s">
        <v>48</v>
      </c>
      <c r="AO909" s="21">
        <v>105.76</v>
      </c>
      <c r="AP909" s="1" t="s">
        <v>47</v>
      </c>
      <c r="AQ909" s="1" t="s">
        <v>47</v>
      </c>
      <c r="AR909" s="1" t="s">
        <v>47</v>
      </c>
      <c r="AS909" s="1" t="s">
        <v>47</v>
      </c>
      <c r="AT909" s="1" t="s">
        <v>47</v>
      </c>
      <c r="AU909" s="1" t="s">
        <v>138</v>
      </c>
      <c r="AV909" s="1" t="s">
        <v>139</v>
      </c>
      <c r="AW909" s="1" t="s">
        <v>4949</v>
      </c>
      <c r="AX909" s="1" t="s">
        <v>47</v>
      </c>
      <c r="AY909" s="1" t="s">
        <v>50</v>
      </c>
      <c r="AZ909" s="1" t="s">
        <v>4950</v>
      </c>
      <c r="BA909" s="1" t="s">
        <v>4951</v>
      </c>
      <c r="BB909" s="1" t="s">
        <v>4951</v>
      </c>
      <c r="BC909" s="1" t="s">
        <v>140</v>
      </c>
      <c r="BD909" s="1" t="s">
        <v>47</v>
      </c>
      <c r="BE909" s="1" t="s">
        <v>179</v>
      </c>
      <c r="BF909" s="1" t="s">
        <v>52</v>
      </c>
      <c r="BG909" s="1" t="s">
        <v>53</v>
      </c>
      <c r="BH909" s="1" t="s">
        <v>47</v>
      </c>
      <c r="BI909" s="1" t="s">
        <v>159</v>
      </c>
    </row>
    <row r="910" spans="2:61" x14ac:dyDescent="0.25">
      <c r="B910" s="16">
        <f t="shared" si="254"/>
        <v>906</v>
      </c>
      <c r="C910" s="16" t="str">
        <f t="shared" si="239"/>
        <v>LHR</v>
      </c>
      <c r="D910" s="16" t="str">
        <f t="shared" si="240"/>
        <v>2025-08-31</v>
      </c>
      <c r="E910" s="16" t="str">
        <f t="shared" si="241"/>
        <v>99431913836</v>
      </c>
      <c r="F910" s="16" t="str">
        <f t="shared" si="242"/>
        <v>PGB026518498</v>
      </c>
      <c r="G910" s="16" t="str">
        <f t="shared" si="243"/>
        <v>정영화</v>
      </c>
      <c r="H910" s="16" t="str">
        <f t="shared" si="244"/>
        <v>목록(Manifest)</v>
      </c>
      <c r="I910" s="16">
        <f t="shared" si="245"/>
        <v>54.91</v>
      </c>
      <c r="J910" s="16">
        <f t="shared" si="246"/>
        <v>1</v>
      </c>
      <c r="K910" s="43">
        <f t="shared" si="247"/>
        <v>0.28000000000000003</v>
      </c>
      <c r="L910" s="43">
        <f t="shared" si="248"/>
        <v>0.3</v>
      </c>
      <c r="M910" s="43">
        <f t="shared" si="249"/>
        <v>0.3</v>
      </c>
      <c r="N910" s="43">
        <f t="shared" si="250"/>
        <v>0.5</v>
      </c>
      <c r="O910" s="23" t="str">
        <f t="shared" si="251"/>
        <v>PGB026518498</v>
      </c>
      <c r="P910" s="51">
        <f>VLOOKUP(C910,MAPPING!$B$24:$G$27,2,0)+(N910-0.5)/0.5*VLOOKUP(C910,MAPPING!$B$24:$G$27,4,0)</f>
        <v>7260</v>
      </c>
      <c r="Q910" s="72">
        <f>VLOOKUP(C910,MAPPING!$B$24:$G$27,6,0)</f>
        <v>4.0719439987913404</v>
      </c>
      <c r="R910" s="105">
        <f>Q910*VLOOKUP(C910,MAPPING!$B$24:$H$27,7,0)</f>
        <v>5659.8799999999992</v>
      </c>
      <c r="S910" s="29">
        <f>VLOOKUP(H910,MAPPING!$B$3:$D$12,3,0)</f>
        <v>0</v>
      </c>
      <c r="T910" s="67">
        <f t="shared" si="253"/>
        <v>0</v>
      </c>
      <c r="U910" s="75">
        <v>0</v>
      </c>
      <c r="V910" s="29">
        <f>(J910*VLOOKUP(M910/J910,MAPPING!$B$15:$C$22,2,10))</f>
        <v>0</v>
      </c>
      <c r="W910" s="100">
        <v>0</v>
      </c>
      <c r="X910" s="68">
        <f>IFERROR(IF($M910&lt;6.000001,0,VLOOKUP($M910,할증료!$B:$C,2,1)),0)</f>
        <v>0</v>
      </c>
      <c r="Y910" s="67">
        <v>0</v>
      </c>
      <c r="Z910" s="29">
        <f t="shared" si="252"/>
        <v>12919.88</v>
      </c>
      <c r="AB910" s="1" t="s">
        <v>4775</v>
      </c>
      <c r="AC910" s="1" t="s">
        <v>137</v>
      </c>
      <c r="AD910" s="1" t="s">
        <v>4783</v>
      </c>
      <c r="AE910" s="1" t="s">
        <v>4952</v>
      </c>
      <c r="AF910" s="1" t="s">
        <v>163</v>
      </c>
      <c r="AG910" s="1" t="s">
        <v>164</v>
      </c>
      <c r="AH910" s="1">
        <v>59713</v>
      </c>
      <c r="AI910" s="1" t="s">
        <v>47</v>
      </c>
      <c r="AJ910" s="20">
        <v>1</v>
      </c>
      <c r="AK910" s="21">
        <v>0.28000000000000003</v>
      </c>
      <c r="AL910" s="21">
        <v>0.3</v>
      </c>
      <c r="AM910" s="21">
        <v>0.3</v>
      </c>
      <c r="AN910" s="1" t="s">
        <v>48</v>
      </c>
      <c r="AO910" s="21">
        <v>54.91</v>
      </c>
      <c r="AP910" s="1" t="s">
        <v>47</v>
      </c>
      <c r="AQ910" s="1" t="s">
        <v>47</v>
      </c>
      <c r="AR910" s="1" t="s">
        <v>47</v>
      </c>
      <c r="AS910" s="1" t="s">
        <v>47</v>
      </c>
      <c r="AT910" s="1" t="s">
        <v>47</v>
      </c>
      <c r="AU910" s="1" t="s">
        <v>138</v>
      </c>
      <c r="AV910" s="1" t="s">
        <v>139</v>
      </c>
      <c r="AW910" s="1" t="s">
        <v>4953</v>
      </c>
      <c r="AX910" s="1" t="s">
        <v>47</v>
      </c>
      <c r="AY910" s="1" t="s">
        <v>50</v>
      </c>
      <c r="AZ910" s="1" t="s">
        <v>4954</v>
      </c>
      <c r="BA910" s="1" t="s">
        <v>4955</v>
      </c>
      <c r="BB910" s="1" t="s">
        <v>4955</v>
      </c>
      <c r="BC910" s="1" t="s">
        <v>140</v>
      </c>
      <c r="BD910" s="1" t="s">
        <v>47</v>
      </c>
      <c r="BE910" s="1" t="s">
        <v>179</v>
      </c>
      <c r="BF910" s="1" t="s">
        <v>52</v>
      </c>
      <c r="BG910" s="1" t="s">
        <v>53</v>
      </c>
      <c r="BH910" s="1" t="s">
        <v>47</v>
      </c>
      <c r="BI910" s="1" t="s">
        <v>159</v>
      </c>
    </row>
    <row r="911" spans="2:61" x14ac:dyDescent="0.25">
      <c r="B911" s="16">
        <f t="shared" si="254"/>
        <v>907</v>
      </c>
      <c r="C911" s="16" t="str">
        <f t="shared" si="239"/>
        <v>LHR</v>
      </c>
      <c r="D911" s="16" t="str">
        <f t="shared" si="240"/>
        <v>2025-08-31</v>
      </c>
      <c r="E911" s="16" t="str">
        <f t="shared" si="241"/>
        <v>99431913836</v>
      </c>
      <c r="F911" s="16" t="str">
        <f t="shared" si="242"/>
        <v>PGB026518489</v>
      </c>
      <c r="G911" s="16" t="str">
        <f t="shared" si="243"/>
        <v>김경은</v>
      </c>
      <c r="H911" s="16" t="str">
        <f t="shared" si="244"/>
        <v>목록(Manifest)</v>
      </c>
      <c r="I911" s="16">
        <f t="shared" si="245"/>
        <v>35.06</v>
      </c>
      <c r="J911" s="16">
        <f t="shared" si="246"/>
        <v>1</v>
      </c>
      <c r="K911" s="43">
        <f t="shared" si="247"/>
        <v>0.8</v>
      </c>
      <c r="L911" s="43">
        <f t="shared" si="248"/>
        <v>1</v>
      </c>
      <c r="M911" s="43">
        <f t="shared" si="249"/>
        <v>1</v>
      </c>
      <c r="N911" s="43">
        <f t="shared" si="250"/>
        <v>1</v>
      </c>
      <c r="O911" s="23" t="str">
        <f t="shared" si="251"/>
        <v>PGB026518489</v>
      </c>
      <c r="P911" s="51">
        <f>VLOOKUP(C911,MAPPING!$B$24:$G$27,2,0)+(N911-0.5)/0.5*VLOOKUP(C911,MAPPING!$B$24:$G$27,4,0)</f>
        <v>9710</v>
      </c>
      <c r="Q911" s="72">
        <f>VLOOKUP(C911,MAPPING!$B$24:$G$27,6,0)</f>
        <v>4.0719439987913404</v>
      </c>
      <c r="R911" s="105">
        <f>Q911*VLOOKUP(C911,MAPPING!$B$24:$H$27,7,0)</f>
        <v>5659.8799999999992</v>
      </c>
      <c r="S911" s="29">
        <f>VLOOKUP(H911,MAPPING!$B$3:$D$12,3,0)</f>
        <v>0</v>
      </c>
      <c r="T911" s="67">
        <f t="shared" si="253"/>
        <v>0</v>
      </c>
      <c r="U911" s="75">
        <v>0</v>
      </c>
      <c r="V911" s="29">
        <f>(J911*VLOOKUP(M911/J911,MAPPING!$B$15:$C$22,2,10))</f>
        <v>0</v>
      </c>
      <c r="W911" s="100">
        <v>0</v>
      </c>
      <c r="X911" s="68">
        <f>IFERROR(IF($M911&lt;6.000001,0,VLOOKUP($M911,할증료!$B:$C,2,1)),0)</f>
        <v>0</v>
      </c>
      <c r="Y911" s="67">
        <v>0</v>
      </c>
      <c r="Z911" s="29">
        <f t="shared" si="252"/>
        <v>15369.88</v>
      </c>
      <c r="AB911" s="1" t="s">
        <v>4775</v>
      </c>
      <c r="AC911" s="1" t="s">
        <v>137</v>
      </c>
      <c r="AD911" s="1" t="s">
        <v>4783</v>
      </c>
      <c r="AE911" s="1" t="s">
        <v>4956</v>
      </c>
      <c r="AF911" s="1" t="s">
        <v>2198</v>
      </c>
      <c r="AG911" s="1" t="s">
        <v>4957</v>
      </c>
      <c r="AH911" s="1">
        <v>61027</v>
      </c>
      <c r="AI911" s="1" t="s">
        <v>47</v>
      </c>
      <c r="AJ911" s="20">
        <v>1</v>
      </c>
      <c r="AK911" s="21">
        <v>0.8</v>
      </c>
      <c r="AL911" s="21">
        <v>1</v>
      </c>
      <c r="AM911" s="21">
        <v>1</v>
      </c>
      <c r="AN911" s="1" t="s">
        <v>48</v>
      </c>
      <c r="AO911" s="21">
        <v>35.06</v>
      </c>
      <c r="AP911" s="1" t="s">
        <v>47</v>
      </c>
      <c r="AQ911" s="1" t="s">
        <v>47</v>
      </c>
      <c r="AR911" s="1" t="s">
        <v>47</v>
      </c>
      <c r="AS911" s="1" t="s">
        <v>47</v>
      </c>
      <c r="AT911" s="1" t="s">
        <v>47</v>
      </c>
      <c r="AU911" s="1" t="s">
        <v>138</v>
      </c>
      <c r="AV911" s="1" t="s">
        <v>139</v>
      </c>
      <c r="AW911" s="1" t="s">
        <v>4958</v>
      </c>
      <c r="AX911" s="1" t="s">
        <v>47</v>
      </c>
      <c r="AY911" s="1" t="s">
        <v>50</v>
      </c>
      <c r="AZ911" s="1" t="s">
        <v>4959</v>
      </c>
      <c r="BA911" s="1" t="s">
        <v>4960</v>
      </c>
      <c r="BB911" s="1" t="s">
        <v>4960</v>
      </c>
      <c r="BC911" s="1" t="s">
        <v>140</v>
      </c>
      <c r="BD911" s="1" t="s">
        <v>47</v>
      </c>
      <c r="BE911" s="1" t="s">
        <v>179</v>
      </c>
      <c r="BF911" s="1" t="s">
        <v>52</v>
      </c>
      <c r="BG911" s="1" t="s">
        <v>53</v>
      </c>
      <c r="BH911" s="1" t="s">
        <v>47</v>
      </c>
      <c r="BI911" s="1" t="s">
        <v>159</v>
      </c>
    </row>
    <row r="912" spans="2:61" x14ac:dyDescent="0.25">
      <c r="B912" s="16">
        <f t="shared" si="254"/>
        <v>908</v>
      </c>
      <c r="C912" s="16" t="str">
        <f t="shared" si="239"/>
        <v>LHR</v>
      </c>
      <c r="D912" s="16" t="str">
        <f t="shared" si="240"/>
        <v>2025-08-31</v>
      </c>
      <c r="E912" s="16" t="str">
        <f t="shared" si="241"/>
        <v>99431913836</v>
      </c>
      <c r="F912" s="16" t="str">
        <f t="shared" si="242"/>
        <v>PGB026518476</v>
      </c>
      <c r="G912" s="16" t="str">
        <f t="shared" si="243"/>
        <v>김세호</v>
      </c>
      <c r="H912" s="16" t="str">
        <f t="shared" si="244"/>
        <v>목록(Manifest)</v>
      </c>
      <c r="I912" s="16">
        <f t="shared" si="245"/>
        <v>94.1</v>
      </c>
      <c r="J912" s="16">
        <f t="shared" si="246"/>
        <v>1</v>
      </c>
      <c r="K912" s="43">
        <f t="shared" si="247"/>
        <v>1.04</v>
      </c>
      <c r="L912" s="43">
        <f t="shared" si="248"/>
        <v>1.3</v>
      </c>
      <c r="M912" s="43">
        <f t="shared" si="249"/>
        <v>1.3</v>
      </c>
      <c r="N912" s="43">
        <f t="shared" si="250"/>
        <v>1.5</v>
      </c>
      <c r="O912" s="23" t="str">
        <f t="shared" si="251"/>
        <v>PGB026518476</v>
      </c>
      <c r="P912" s="51">
        <f>VLOOKUP(C912,MAPPING!$B$24:$G$27,2,0)+(N912-0.5)/0.5*VLOOKUP(C912,MAPPING!$B$24:$G$27,4,0)</f>
        <v>12160</v>
      </c>
      <c r="Q912" s="72">
        <f>VLOOKUP(C912,MAPPING!$B$24:$G$27,6,0)</f>
        <v>4.0719439987913404</v>
      </c>
      <c r="R912" s="105">
        <f>Q912*VLOOKUP(C912,MAPPING!$B$24:$H$27,7,0)</f>
        <v>5659.8799999999992</v>
      </c>
      <c r="S912" s="29">
        <f>VLOOKUP(H912,MAPPING!$B$3:$D$12,3,0)</f>
        <v>0</v>
      </c>
      <c r="T912" s="67">
        <f t="shared" si="253"/>
        <v>0</v>
      </c>
      <c r="U912" s="75">
        <v>0</v>
      </c>
      <c r="V912" s="29">
        <f>(J912*VLOOKUP(M912/J912,MAPPING!$B$15:$C$22,2,10))</f>
        <v>0</v>
      </c>
      <c r="W912" s="100">
        <v>0</v>
      </c>
      <c r="X912" s="68">
        <f>IFERROR(IF($M912&lt;6.000001,0,VLOOKUP($M912,할증료!$B:$C,2,1)),0)</f>
        <v>0</v>
      </c>
      <c r="Y912" s="67">
        <v>0</v>
      </c>
      <c r="Z912" s="29">
        <f t="shared" si="252"/>
        <v>17819.879999999997</v>
      </c>
      <c r="AB912" s="1" t="s">
        <v>4775</v>
      </c>
      <c r="AC912" s="1" t="s">
        <v>137</v>
      </c>
      <c r="AD912" s="1" t="s">
        <v>4783</v>
      </c>
      <c r="AE912" s="1" t="s">
        <v>4961</v>
      </c>
      <c r="AF912" s="1" t="s">
        <v>453</v>
      </c>
      <c r="AG912" s="1" t="s">
        <v>454</v>
      </c>
      <c r="AH912" s="1">
        <v>2639</v>
      </c>
      <c r="AI912" s="1" t="s">
        <v>47</v>
      </c>
      <c r="AJ912" s="20">
        <v>1</v>
      </c>
      <c r="AK912" s="21">
        <v>1.04</v>
      </c>
      <c r="AL912" s="21">
        <v>1.3</v>
      </c>
      <c r="AM912" s="21">
        <v>1.3</v>
      </c>
      <c r="AN912" s="1" t="s">
        <v>48</v>
      </c>
      <c r="AO912" s="21">
        <v>94.1</v>
      </c>
      <c r="AP912" s="1" t="s">
        <v>47</v>
      </c>
      <c r="AQ912" s="1" t="s">
        <v>47</v>
      </c>
      <c r="AR912" s="1" t="s">
        <v>47</v>
      </c>
      <c r="AS912" s="1" t="s">
        <v>47</v>
      </c>
      <c r="AT912" s="1" t="s">
        <v>47</v>
      </c>
      <c r="AU912" s="1" t="s">
        <v>138</v>
      </c>
      <c r="AV912" s="1" t="s">
        <v>139</v>
      </c>
      <c r="AW912" s="1" t="s">
        <v>4962</v>
      </c>
      <c r="AX912" s="1" t="s">
        <v>47</v>
      </c>
      <c r="AY912" s="1" t="s">
        <v>50</v>
      </c>
      <c r="AZ912" s="1" t="s">
        <v>4963</v>
      </c>
      <c r="BA912" s="1" t="s">
        <v>4964</v>
      </c>
      <c r="BB912" s="1" t="s">
        <v>4964</v>
      </c>
      <c r="BC912" s="1" t="s">
        <v>140</v>
      </c>
      <c r="BD912" s="1" t="s">
        <v>47</v>
      </c>
      <c r="BE912" s="1" t="s">
        <v>179</v>
      </c>
      <c r="BF912" s="1" t="s">
        <v>52</v>
      </c>
      <c r="BG912" s="1" t="s">
        <v>53</v>
      </c>
      <c r="BH912" s="1" t="s">
        <v>47</v>
      </c>
      <c r="BI912" s="1" t="s">
        <v>159</v>
      </c>
    </row>
    <row r="913" spans="2:61" x14ac:dyDescent="0.25">
      <c r="B913" s="16">
        <f t="shared" si="254"/>
        <v>909</v>
      </c>
      <c r="C913" s="16" t="str">
        <f t="shared" si="239"/>
        <v>LHR</v>
      </c>
      <c r="D913" s="16" t="str">
        <f t="shared" si="240"/>
        <v>2025-08-31</v>
      </c>
      <c r="E913" s="16" t="str">
        <f t="shared" si="241"/>
        <v>99431913836</v>
      </c>
      <c r="F913" s="16" t="str">
        <f t="shared" si="242"/>
        <v>PGB026518473</v>
      </c>
      <c r="G913" s="16" t="str">
        <f t="shared" si="243"/>
        <v>정유진</v>
      </c>
      <c r="H913" s="16" t="str">
        <f t="shared" si="244"/>
        <v>목록(Manifest)</v>
      </c>
      <c r="I913" s="16">
        <f t="shared" si="245"/>
        <v>44.32</v>
      </c>
      <c r="J913" s="16">
        <f t="shared" si="246"/>
        <v>1</v>
      </c>
      <c r="K913" s="43">
        <f t="shared" si="247"/>
        <v>0.25</v>
      </c>
      <c r="L913" s="43">
        <f t="shared" si="248"/>
        <v>0.2</v>
      </c>
      <c r="M913" s="43">
        <f t="shared" si="249"/>
        <v>0.3</v>
      </c>
      <c r="N913" s="43">
        <f t="shared" si="250"/>
        <v>0.5</v>
      </c>
      <c r="O913" s="23" t="str">
        <f t="shared" si="251"/>
        <v>PGB026518473</v>
      </c>
      <c r="P913" s="51">
        <f>VLOOKUP(C913,MAPPING!$B$24:$G$27,2,0)+(N913-0.5)/0.5*VLOOKUP(C913,MAPPING!$B$24:$G$27,4,0)</f>
        <v>7260</v>
      </c>
      <c r="Q913" s="72">
        <f>VLOOKUP(C913,MAPPING!$B$24:$G$27,6,0)</f>
        <v>4.0719439987913404</v>
      </c>
      <c r="R913" s="105">
        <f>Q913*VLOOKUP(C913,MAPPING!$B$24:$H$27,7,0)</f>
        <v>5659.8799999999992</v>
      </c>
      <c r="S913" s="29">
        <f>VLOOKUP(H913,MAPPING!$B$3:$D$12,3,0)</f>
        <v>0</v>
      </c>
      <c r="T913" s="67">
        <f t="shared" si="253"/>
        <v>0</v>
      </c>
      <c r="U913" s="75">
        <v>0</v>
      </c>
      <c r="V913" s="29">
        <f>(J913*VLOOKUP(M913/J913,MAPPING!$B$15:$C$22,2,10))</f>
        <v>0</v>
      </c>
      <c r="W913" s="100">
        <v>0</v>
      </c>
      <c r="X913" s="68">
        <f>IFERROR(IF($M913&lt;6.000001,0,VLOOKUP($M913,할증료!$B:$C,2,1)),0)</f>
        <v>0</v>
      </c>
      <c r="Y913" s="67">
        <v>0</v>
      </c>
      <c r="Z913" s="29">
        <f t="shared" si="252"/>
        <v>12919.88</v>
      </c>
      <c r="AB913" s="1" t="s">
        <v>4775</v>
      </c>
      <c r="AC913" s="1" t="s">
        <v>137</v>
      </c>
      <c r="AD913" s="1" t="s">
        <v>4783</v>
      </c>
      <c r="AE913" s="1" t="s">
        <v>4965</v>
      </c>
      <c r="AF913" s="1" t="s">
        <v>1797</v>
      </c>
      <c r="AG913" s="1" t="s">
        <v>4966</v>
      </c>
      <c r="AH913" s="1">
        <v>3766</v>
      </c>
      <c r="AI913" s="1" t="s">
        <v>47</v>
      </c>
      <c r="AJ913" s="20">
        <v>1</v>
      </c>
      <c r="AK913" s="21">
        <v>0.25</v>
      </c>
      <c r="AL913" s="21">
        <v>0.2</v>
      </c>
      <c r="AM913" s="21">
        <v>0.3</v>
      </c>
      <c r="AN913" s="1" t="s">
        <v>48</v>
      </c>
      <c r="AO913" s="21">
        <v>44.32</v>
      </c>
      <c r="AP913" s="1" t="s">
        <v>47</v>
      </c>
      <c r="AQ913" s="1" t="s">
        <v>47</v>
      </c>
      <c r="AR913" s="1" t="s">
        <v>47</v>
      </c>
      <c r="AS913" s="1" t="s">
        <v>47</v>
      </c>
      <c r="AT913" s="1" t="s">
        <v>47</v>
      </c>
      <c r="AU913" s="1" t="s">
        <v>138</v>
      </c>
      <c r="AV913" s="1" t="s">
        <v>139</v>
      </c>
      <c r="AW913" s="1" t="s">
        <v>4967</v>
      </c>
      <c r="AX913" s="1" t="s">
        <v>47</v>
      </c>
      <c r="AY913" s="1" t="s">
        <v>50</v>
      </c>
      <c r="AZ913" s="1" t="s">
        <v>4968</v>
      </c>
      <c r="BA913" s="1" t="s">
        <v>4969</v>
      </c>
      <c r="BB913" s="1" t="s">
        <v>4969</v>
      </c>
      <c r="BC913" s="1" t="s">
        <v>140</v>
      </c>
      <c r="BD913" s="1" t="s">
        <v>47</v>
      </c>
      <c r="BE913" s="1" t="s">
        <v>179</v>
      </c>
      <c r="BF913" s="1" t="s">
        <v>52</v>
      </c>
      <c r="BG913" s="1" t="s">
        <v>53</v>
      </c>
      <c r="BH913" s="1" t="s">
        <v>47</v>
      </c>
      <c r="BI913" s="1" t="s">
        <v>159</v>
      </c>
    </row>
    <row r="914" spans="2:61" x14ac:dyDescent="0.25">
      <c r="B914" s="16">
        <f t="shared" si="254"/>
        <v>910</v>
      </c>
      <c r="C914" s="16" t="str">
        <f t="shared" si="239"/>
        <v>LHR</v>
      </c>
      <c r="D914" s="16" t="str">
        <f t="shared" si="240"/>
        <v>2025-08-31</v>
      </c>
      <c r="E914" s="16" t="str">
        <f t="shared" si="241"/>
        <v>99431913836</v>
      </c>
      <c r="F914" s="16" t="str">
        <f t="shared" si="242"/>
        <v>PGB026518472</v>
      </c>
      <c r="G914" s="16" t="str">
        <f t="shared" si="243"/>
        <v>최재웅</v>
      </c>
      <c r="H914" s="16" t="str">
        <f t="shared" si="244"/>
        <v>목록(Manifest)</v>
      </c>
      <c r="I914" s="16">
        <f t="shared" si="245"/>
        <v>30.05</v>
      </c>
      <c r="J914" s="16">
        <f t="shared" si="246"/>
        <v>1</v>
      </c>
      <c r="K914" s="43">
        <f t="shared" si="247"/>
        <v>0.6</v>
      </c>
      <c r="L914" s="43">
        <f t="shared" si="248"/>
        <v>0.7</v>
      </c>
      <c r="M914" s="43">
        <f t="shared" si="249"/>
        <v>0.7</v>
      </c>
      <c r="N914" s="43">
        <f t="shared" si="250"/>
        <v>1</v>
      </c>
      <c r="O914" s="23" t="str">
        <f t="shared" si="251"/>
        <v>PGB026518472</v>
      </c>
      <c r="P914" s="51">
        <f>VLOOKUP(C914,MAPPING!$B$24:$G$27,2,0)+(N914-0.5)/0.5*VLOOKUP(C914,MAPPING!$B$24:$G$27,4,0)</f>
        <v>9710</v>
      </c>
      <c r="Q914" s="72">
        <f>VLOOKUP(C914,MAPPING!$B$24:$G$27,6,0)</f>
        <v>4.0719439987913404</v>
      </c>
      <c r="R914" s="105">
        <f>Q914*VLOOKUP(C914,MAPPING!$B$24:$H$27,7,0)</f>
        <v>5659.8799999999992</v>
      </c>
      <c r="S914" s="29">
        <f>VLOOKUP(H914,MAPPING!$B$3:$D$12,3,0)</f>
        <v>0</v>
      </c>
      <c r="T914" s="67">
        <f t="shared" si="253"/>
        <v>0</v>
      </c>
      <c r="U914" s="75">
        <v>0</v>
      </c>
      <c r="V914" s="29">
        <f>(J914*VLOOKUP(M914/J914,MAPPING!$B$15:$C$22,2,10))</f>
        <v>0</v>
      </c>
      <c r="W914" s="100">
        <v>0</v>
      </c>
      <c r="X914" s="68">
        <f>IFERROR(IF($M914&lt;6.000001,0,VLOOKUP($M914,할증료!$B:$C,2,1)),0)</f>
        <v>0</v>
      </c>
      <c r="Y914" s="67">
        <v>0</v>
      </c>
      <c r="Z914" s="29">
        <f t="shared" si="252"/>
        <v>15369.88</v>
      </c>
      <c r="AB914" s="1" t="s">
        <v>4775</v>
      </c>
      <c r="AC914" s="1" t="s">
        <v>137</v>
      </c>
      <c r="AD914" s="1" t="s">
        <v>4783</v>
      </c>
      <c r="AE914" s="1" t="s">
        <v>4970</v>
      </c>
      <c r="AF914" s="1" t="s">
        <v>4971</v>
      </c>
      <c r="AG914" s="1" t="s">
        <v>4972</v>
      </c>
      <c r="AH914" s="1">
        <v>34957</v>
      </c>
      <c r="AI914" s="1" t="s">
        <v>47</v>
      </c>
      <c r="AJ914" s="20">
        <v>1</v>
      </c>
      <c r="AK914" s="21">
        <v>0.6</v>
      </c>
      <c r="AL914" s="21">
        <v>0.7</v>
      </c>
      <c r="AM914" s="21">
        <v>0.7</v>
      </c>
      <c r="AN914" s="1" t="s">
        <v>48</v>
      </c>
      <c r="AO914" s="21">
        <v>30.05</v>
      </c>
      <c r="AP914" s="1" t="s">
        <v>47</v>
      </c>
      <c r="AQ914" s="1" t="s">
        <v>47</v>
      </c>
      <c r="AR914" s="1" t="s">
        <v>47</v>
      </c>
      <c r="AS914" s="1" t="s">
        <v>47</v>
      </c>
      <c r="AT914" s="1" t="s">
        <v>47</v>
      </c>
      <c r="AU914" s="1" t="s">
        <v>138</v>
      </c>
      <c r="AV914" s="1" t="s">
        <v>139</v>
      </c>
      <c r="AW914" s="1" t="s">
        <v>4973</v>
      </c>
      <c r="AX914" s="1" t="s">
        <v>47</v>
      </c>
      <c r="AY914" s="1" t="s">
        <v>50</v>
      </c>
      <c r="AZ914" s="1" t="s">
        <v>4974</v>
      </c>
      <c r="BA914" s="1" t="s">
        <v>4975</v>
      </c>
      <c r="BB914" s="1" t="s">
        <v>4975</v>
      </c>
      <c r="BC914" s="1" t="s">
        <v>140</v>
      </c>
      <c r="BD914" s="1" t="s">
        <v>47</v>
      </c>
      <c r="BE914" s="1" t="s">
        <v>179</v>
      </c>
      <c r="BF914" s="1" t="s">
        <v>52</v>
      </c>
      <c r="BG914" s="1" t="s">
        <v>53</v>
      </c>
      <c r="BH914" s="1" t="s">
        <v>47</v>
      </c>
      <c r="BI914" s="1" t="s">
        <v>159</v>
      </c>
    </row>
    <row r="915" spans="2:61" x14ac:dyDescent="0.25">
      <c r="B915" s="16">
        <f t="shared" si="254"/>
        <v>911</v>
      </c>
      <c r="C915" s="16" t="str">
        <f t="shared" ref="C915:C956" si="255">AC915</f>
        <v>LHR</v>
      </c>
      <c r="D915" s="16" t="str">
        <f t="shared" ref="D915:D956" si="256">AB915</f>
        <v>2025-08-31</v>
      </c>
      <c r="E915" s="16" t="str">
        <f t="shared" ref="E915:E956" si="257">AD915</f>
        <v>99431913836</v>
      </c>
      <c r="F915" s="16" t="str">
        <f t="shared" ref="F915:F956" si="258">AE915</f>
        <v>PGB026518465</v>
      </c>
      <c r="G915" s="16" t="str">
        <f t="shared" ref="G915:G956" si="259">AF915</f>
        <v>김영수</v>
      </c>
      <c r="H915" s="16" t="str">
        <f t="shared" ref="H915:H956" si="260">AN915</f>
        <v>간이(Simple)</v>
      </c>
      <c r="I915" s="16">
        <f t="shared" ref="I915:I956" si="261">AO915</f>
        <v>242.82</v>
      </c>
      <c r="J915" s="16">
        <f t="shared" ref="J915:J956" si="262">AJ915</f>
        <v>1</v>
      </c>
      <c r="K915" s="43">
        <f t="shared" ref="K915:K956" si="263">AK915</f>
        <v>1.3</v>
      </c>
      <c r="L915" s="43">
        <f t="shared" ref="L915:L956" si="264">AL915</f>
        <v>1.3</v>
      </c>
      <c r="M915" s="43">
        <f t="shared" ref="M915:M956" si="265">AM915</f>
        <v>1.3</v>
      </c>
      <c r="N915" s="43">
        <f t="shared" ref="N915:N956" si="266">CEILING(M915,0.5)</f>
        <v>1.5</v>
      </c>
      <c r="O915" s="23" t="str">
        <f t="shared" ref="O915:O956" si="267">AE915</f>
        <v>PGB026518465</v>
      </c>
      <c r="P915" s="51">
        <f>VLOOKUP(C915,MAPPING!$B$24:$G$27,2,0)+(N915-0.5)/0.5*VLOOKUP(C915,MAPPING!$B$24:$G$27,4,0)</f>
        <v>12160</v>
      </c>
      <c r="Q915" s="72">
        <f>VLOOKUP(C915,MAPPING!$B$24:$G$27,6,0)</f>
        <v>4.0719439987913404</v>
      </c>
      <c r="R915" s="105">
        <f>Q915*VLOOKUP(C915,MAPPING!$B$24:$H$27,7,0)</f>
        <v>5659.8799999999992</v>
      </c>
      <c r="S915" s="29">
        <f>VLOOKUP(H915,MAPPING!$B$3:$D$12,3,0)</f>
        <v>1100</v>
      </c>
      <c r="T915" s="67">
        <f t="shared" si="253"/>
        <v>0</v>
      </c>
      <c r="U915" s="75">
        <v>0</v>
      </c>
      <c r="V915" s="29">
        <f>(J915*VLOOKUP(M915/J915,MAPPING!$B$15:$C$22,2,10))</f>
        <v>0</v>
      </c>
      <c r="W915" s="100">
        <v>0</v>
      </c>
      <c r="X915" s="68">
        <f>IFERROR(IF($M915&lt;6.000001,0,VLOOKUP($M915,할증료!$B:$C,2,1)),0)</f>
        <v>0</v>
      </c>
      <c r="Y915" s="67">
        <v>0</v>
      </c>
      <c r="Z915" s="29">
        <f t="shared" ref="Z915:Z956" si="268">SUM(R915:Y915)+P915</f>
        <v>18919.879999999997</v>
      </c>
      <c r="AB915" s="1" t="s">
        <v>4775</v>
      </c>
      <c r="AC915" s="1" t="s">
        <v>137</v>
      </c>
      <c r="AD915" s="1" t="s">
        <v>4783</v>
      </c>
      <c r="AE915" s="1" t="s">
        <v>4976</v>
      </c>
      <c r="AF915" s="1" t="s">
        <v>4977</v>
      </c>
      <c r="AG915" s="1" t="s">
        <v>4978</v>
      </c>
      <c r="AH915" s="1">
        <v>3347</v>
      </c>
      <c r="AI915" s="1" t="s">
        <v>47</v>
      </c>
      <c r="AJ915" s="20">
        <v>1</v>
      </c>
      <c r="AK915" s="21">
        <v>1.3</v>
      </c>
      <c r="AL915" s="21">
        <v>1.3</v>
      </c>
      <c r="AM915" s="21">
        <v>1.3</v>
      </c>
      <c r="AN915" s="1" t="s">
        <v>56</v>
      </c>
      <c r="AO915" s="21">
        <v>242.82</v>
      </c>
      <c r="AP915" s="1" t="s">
        <v>47</v>
      </c>
      <c r="AQ915" s="1" t="s">
        <v>47</v>
      </c>
      <c r="AR915" s="1" t="s">
        <v>47</v>
      </c>
      <c r="AS915" s="1" t="s">
        <v>47</v>
      </c>
      <c r="AT915" s="1" t="s">
        <v>47</v>
      </c>
      <c r="AU915" s="1" t="s">
        <v>138</v>
      </c>
      <c r="AV915" s="1" t="s">
        <v>139</v>
      </c>
      <c r="AW915" s="1" t="s">
        <v>4979</v>
      </c>
      <c r="AX915" s="1" t="s">
        <v>47</v>
      </c>
      <c r="AY915" s="1" t="s">
        <v>50</v>
      </c>
      <c r="AZ915" s="1" t="s">
        <v>4980</v>
      </c>
      <c r="BA915" s="1" t="s">
        <v>4981</v>
      </c>
      <c r="BB915" s="1" t="s">
        <v>4981</v>
      </c>
      <c r="BC915" s="1" t="s">
        <v>140</v>
      </c>
      <c r="BD915" s="1" t="s">
        <v>47</v>
      </c>
      <c r="BE915" s="1" t="s">
        <v>179</v>
      </c>
      <c r="BF915" s="1" t="s">
        <v>52</v>
      </c>
      <c r="BG915" s="1" t="s">
        <v>53</v>
      </c>
      <c r="BH915" s="1" t="s">
        <v>47</v>
      </c>
      <c r="BI915" s="1" t="s">
        <v>159</v>
      </c>
    </row>
    <row r="916" spans="2:61" x14ac:dyDescent="0.25">
      <c r="B916" s="16">
        <f t="shared" si="254"/>
        <v>912</v>
      </c>
      <c r="C916" s="16" t="str">
        <f t="shared" si="255"/>
        <v>LHR</v>
      </c>
      <c r="D916" s="16" t="str">
        <f t="shared" si="256"/>
        <v>2025-08-31</v>
      </c>
      <c r="E916" s="16" t="str">
        <f t="shared" si="257"/>
        <v>99431913836</v>
      </c>
      <c r="F916" s="16" t="str">
        <f t="shared" si="258"/>
        <v>PGB026518462</v>
      </c>
      <c r="G916" s="16" t="str">
        <f t="shared" si="259"/>
        <v>백종익</v>
      </c>
      <c r="H916" s="16" t="str">
        <f t="shared" si="260"/>
        <v>목록(Manifest)</v>
      </c>
      <c r="I916" s="16">
        <f t="shared" si="261"/>
        <v>6.75</v>
      </c>
      <c r="J916" s="16">
        <f t="shared" si="262"/>
        <v>1</v>
      </c>
      <c r="K916" s="43">
        <f t="shared" si="263"/>
        <v>1.96</v>
      </c>
      <c r="L916" s="43">
        <f t="shared" si="264"/>
        <v>6</v>
      </c>
      <c r="M916" s="43">
        <f t="shared" si="265"/>
        <v>6</v>
      </c>
      <c r="N916" s="43">
        <f t="shared" si="266"/>
        <v>6</v>
      </c>
      <c r="O916" s="23" t="str">
        <f t="shared" si="267"/>
        <v>PGB026518462</v>
      </c>
      <c r="P916" s="51">
        <f>VLOOKUP(C916,MAPPING!$B$24:$G$27,2,0)+(N916-0.5)/0.5*VLOOKUP(C916,MAPPING!$B$24:$G$27,4,0)</f>
        <v>34210</v>
      </c>
      <c r="Q916" s="72">
        <f>VLOOKUP(C916,MAPPING!$B$24:$G$27,6,0)</f>
        <v>4.0719439987913404</v>
      </c>
      <c r="R916" s="105">
        <f>Q916*VLOOKUP(C916,MAPPING!$B$24:$H$27,7,0)</f>
        <v>5659.8799999999992</v>
      </c>
      <c r="S916" s="29">
        <f>VLOOKUP(H916,MAPPING!$B$3:$D$12,3,0)</f>
        <v>0</v>
      </c>
      <c r="T916" s="67">
        <f t="shared" si="253"/>
        <v>0</v>
      </c>
      <c r="U916" s="75">
        <v>0</v>
      </c>
      <c r="V916" s="29">
        <f>(J916*VLOOKUP(M916/J916,MAPPING!$B$15:$C$22,2,10))</f>
        <v>1200</v>
      </c>
      <c r="W916" s="100">
        <v>0</v>
      </c>
      <c r="X916" s="68">
        <f>IFERROR(IF($M916&lt;6.000001,0,VLOOKUP($M916,할증료!$B:$C,2,1)),0)</f>
        <v>0</v>
      </c>
      <c r="Y916" s="67">
        <v>0</v>
      </c>
      <c r="Z916" s="29">
        <f t="shared" si="268"/>
        <v>41069.879999999997</v>
      </c>
      <c r="AB916" s="1" t="s">
        <v>4775</v>
      </c>
      <c r="AC916" s="1" t="s">
        <v>137</v>
      </c>
      <c r="AD916" s="1" t="s">
        <v>4783</v>
      </c>
      <c r="AE916" s="1" t="s">
        <v>4982</v>
      </c>
      <c r="AF916" s="1" t="s">
        <v>1840</v>
      </c>
      <c r="AG916" s="1" t="s">
        <v>1841</v>
      </c>
      <c r="AH916" s="1">
        <v>1652</v>
      </c>
      <c r="AI916" s="1" t="s">
        <v>47</v>
      </c>
      <c r="AJ916" s="20">
        <v>1</v>
      </c>
      <c r="AK916" s="21">
        <v>1.96</v>
      </c>
      <c r="AL916" s="21">
        <v>6</v>
      </c>
      <c r="AM916" s="21">
        <v>6</v>
      </c>
      <c r="AN916" s="1" t="s">
        <v>48</v>
      </c>
      <c r="AO916" s="21">
        <v>6.75</v>
      </c>
      <c r="AP916" s="1" t="s">
        <v>47</v>
      </c>
      <c r="AQ916" s="1" t="s">
        <v>47</v>
      </c>
      <c r="AR916" s="1" t="s">
        <v>47</v>
      </c>
      <c r="AS916" s="1" t="s">
        <v>47</v>
      </c>
      <c r="AT916" s="1" t="s">
        <v>47</v>
      </c>
      <c r="AU916" s="1" t="s">
        <v>138</v>
      </c>
      <c r="AV916" s="1" t="s">
        <v>139</v>
      </c>
      <c r="AW916" s="1" t="s">
        <v>4983</v>
      </c>
      <c r="AX916" s="1" t="s">
        <v>47</v>
      </c>
      <c r="AY916" s="1" t="s">
        <v>50</v>
      </c>
      <c r="AZ916" s="1" t="s">
        <v>4984</v>
      </c>
      <c r="BA916" s="1" t="s">
        <v>4985</v>
      </c>
      <c r="BB916" s="1" t="s">
        <v>4985</v>
      </c>
      <c r="BC916" s="1" t="s">
        <v>140</v>
      </c>
      <c r="BD916" s="1" t="s">
        <v>47</v>
      </c>
      <c r="BE916" s="1" t="s">
        <v>179</v>
      </c>
      <c r="BF916" s="1" t="s">
        <v>52</v>
      </c>
      <c r="BG916" s="1" t="s">
        <v>53</v>
      </c>
      <c r="BH916" s="1" t="s">
        <v>47</v>
      </c>
      <c r="BI916" s="1" t="s">
        <v>159</v>
      </c>
    </row>
    <row r="917" spans="2:61" x14ac:dyDescent="0.25">
      <c r="B917" s="16">
        <f t="shared" si="254"/>
        <v>913</v>
      </c>
      <c r="C917" s="16" t="str">
        <f t="shared" si="255"/>
        <v>LHR</v>
      </c>
      <c r="D917" s="16" t="str">
        <f t="shared" si="256"/>
        <v>2025-08-31</v>
      </c>
      <c r="E917" s="16" t="str">
        <f t="shared" si="257"/>
        <v>99431913836</v>
      </c>
      <c r="F917" s="16" t="str">
        <f t="shared" si="258"/>
        <v>PGB026518461</v>
      </c>
      <c r="G917" s="16" t="str">
        <f t="shared" si="259"/>
        <v>박성훈</v>
      </c>
      <c r="H917" s="16" t="str">
        <f t="shared" si="260"/>
        <v>목록(Manifest)</v>
      </c>
      <c r="I917" s="16">
        <f t="shared" si="261"/>
        <v>104.71</v>
      </c>
      <c r="J917" s="16">
        <f t="shared" si="262"/>
        <v>1</v>
      </c>
      <c r="K917" s="43">
        <f t="shared" si="263"/>
        <v>0.68</v>
      </c>
      <c r="L917" s="43">
        <f t="shared" si="264"/>
        <v>0.3</v>
      </c>
      <c r="M917" s="43">
        <f t="shared" si="265"/>
        <v>0.7</v>
      </c>
      <c r="N917" s="43">
        <f t="shared" si="266"/>
        <v>1</v>
      </c>
      <c r="O917" s="23" t="str">
        <f t="shared" si="267"/>
        <v>PGB026518461</v>
      </c>
      <c r="P917" s="51">
        <f>VLOOKUP(C917,MAPPING!$B$24:$G$27,2,0)+(N917-0.5)/0.5*VLOOKUP(C917,MAPPING!$B$24:$G$27,4,0)</f>
        <v>9710</v>
      </c>
      <c r="Q917" s="72">
        <f>VLOOKUP(C917,MAPPING!$B$24:$G$27,6,0)</f>
        <v>4.0719439987913404</v>
      </c>
      <c r="R917" s="105">
        <f>Q917*VLOOKUP(C917,MAPPING!$B$24:$H$27,7,0)</f>
        <v>5659.8799999999992</v>
      </c>
      <c r="S917" s="29">
        <f>VLOOKUP(H917,MAPPING!$B$3:$D$12,3,0)</f>
        <v>0</v>
      </c>
      <c r="T917" s="67">
        <f t="shared" si="253"/>
        <v>0</v>
      </c>
      <c r="U917" s="75">
        <v>0</v>
      </c>
      <c r="V917" s="29">
        <f>(J917*VLOOKUP(M917/J917,MAPPING!$B$15:$C$22,2,10))</f>
        <v>0</v>
      </c>
      <c r="W917" s="100">
        <v>0</v>
      </c>
      <c r="X917" s="68">
        <f>IFERROR(IF($M917&lt;6.000001,0,VLOOKUP($M917,할증료!$B:$C,2,1)),0)</f>
        <v>0</v>
      </c>
      <c r="Y917" s="67">
        <v>0</v>
      </c>
      <c r="Z917" s="29">
        <f t="shared" si="268"/>
        <v>15369.88</v>
      </c>
      <c r="AB917" s="1" t="s">
        <v>4775</v>
      </c>
      <c r="AC917" s="1" t="s">
        <v>137</v>
      </c>
      <c r="AD917" s="1" t="s">
        <v>4783</v>
      </c>
      <c r="AE917" s="1" t="s">
        <v>4986</v>
      </c>
      <c r="AF917" s="1" t="s">
        <v>305</v>
      </c>
      <c r="AG917" s="1" t="s">
        <v>1750</v>
      </c>
      <c r="AH917" s="1">
        <v>3983</v>
      </c>
      <c r="AI917" s="1" t="s">
        <v>47</v>
      </c>
      <c r="AJ917" s="20">
        <v>1</v>
      </c>
      <c r="AK917" s="21">
        <v>0.68</v>
      </c>
      <c r="AL917" s="21">
        <v>0.3</v>
      </c>
      <c r="AM917" s="21">
        <v>0.7</v>
      </c>
      <c r="AN917" s="1" t="s">
        <v>48</v>
      </c>
      <c r="AO917" s="21">
        <v>104.71</v>
      </c>
      <c r="AP917" s="1" t="s">
        <v>47</v>
      </c>
      <c r="AQ917" s="1" t="s">
        <v>47</v>
      </c>
      <c r="AR917" s="1" t="s">
        <v>47</v>
      </c>
      <c r="AS917" s="1" t="s">
        <v>47</v>
      </c>
      <c r="AT917" s="1" t="s">
        <v>47</v>
      </c>
      <c r="AU917" s="1" t="s">
        <v>138</v>
      </c>
      <c r="AV917" s="1" t="s">
        <v>139</v>
      </c>
      <c r="AW917" s="1" t="s">
        <v>4987</v>
      </c>
      <c r="AX917" s="1" t="s">
        <v>47</v>
      </c>
      <c r="AY917" s="1" t="s">
        <v>50</v>
      </c>
      <c r="AZ917" s="1" t="s">
        <v>4988</v>
      </c>
      <c r="BA917" s="1" t="s">
        <v>4989</v>
      </c>
      <c r="BB917" s="1" t="s">
        <v>4989</v>
      </c>
      <c r="BC917" s="1" t="s">
        <v>140</v>
      </c>
      <c r="BD917" s="1" t="s">
        <v>47</v>
      </c>
      <c r="BE917" s="1" t="s">
        <v>179</v>
      </c>
      <c r="BF917" s="1" t="s">
        <v>52</v>
      </c>
      <c r="BG917" s="1" t="s">
        <v>53</v>
      </c>
      <c r="BH917" s="1" t="s">
        <v>47</v>
      </c>
      <c r="BI917" s="1" t="s">
        <v>159</v>
      </c>
    </row>
    <row r="918" spans="2:61" x14ac:dyDescent="0.25">
      <c r="B918" s="16">
        <f t="shared" si="254"/>
        <v>914</v>
      </c>
      <c r="C918" s="16" t="str">
        <f t="shared" si="255"/>
        <v>LHR</v>
      </c>
      <c r="D918" s="16" t="str">
        <f t="shared" si="256"/>
        <v>2025-08-31</v>
      </c>
      <c r="E918" s="16" t="str">
        <f t="shared" si="257"/>
        <v>99431913836</v>
      </c>
      <c r="F918" s="16" t="str">
        <f t="shared" si="258"/>
        <v>PGB026518459</v>
      </c>
      <c r="G918" s="16" t="str">
        <f t="shared" si="259"/>
        <v>정지혜</v>
      </c>
      <c r="H918" s="16" t="str">
        <f t="shared" si="260"/>
        <v>목록(Manifest)</v>
      </c>
      <c r="I918" s="16">
        <f t="shared" si="261"/>
        <v>114.68</v>
      </c>
      <c r="J918" s="16">
        <f t="shared" si="262"/>
        <v>1</v>
      </c>
      <c r="K918" s="43">
        <f t="shared" si="263"/>
        <v>0.32</v>
      </c>
      <c r="L918" s="43">
        <f t="shared" si="264"/>
        <v>0.4</v>
      </c>
      <c r="M918" s="43">
        <f t="shared" si="265"/>
        <v>0.4</v>
      </c>
      <c r="N918" s="43">
        <f t="shared" si="266"/>
        <v>0.5</v>
      </c>
      <c r="O918" s="23" t="str">
        <f t="shared" si="267"/>
        <v>PGB026518459</v>
      </c>
      <c r="P918" s="51">
        <f>VLOOKUP(C918,MAPPING!$B$24:$G$27,2,0)+(N918-0.5)/0.5*VLOOKUP(C918,MAPPING!$B$24:$G$27,4,0)</f>
        <v>7260</v>
      </c>
      <c r="Q918" s="72">
        <f>VLOOKUP(C918,MAPPING!$B$24:$G$27,6,0)</f>
        <v>4.0719439987913404</v>
      </c>
      <c r="R918" s="105">
        <f>Q918*VLOOKUP(C918,MAPPING!$B$24:$H$27,7,0)</f>
        <v>5659.8799999999992</v>
      </c>
      <c r="S918" s="29">
        <f>VLOOKUP(H918,MAPPING!$B$3:$D$12,3,0)</f>
        <v>0</v>
      </c>
      <c r="T918" s="67">
        <f t="shared" si="253"/>
        <v>0</v>
      </c>
      <c r="U918" s="75">
        <v>0</v>
      </c>
      <c r="V918" s="29">
        <f>(J918*VLOOKUP(M918/J918,MAPPING!$B$15:$C$22,2,10))</f>
        <v>0</v>
      </c>
      <c r="W918" s="100">
        <v>0</v>
      </c>
      <c r="X918" s="68">
        <f>IFERROR(IF($M918&lt;6.000001,0,VLOOKUP($M918,할증료!$B:$C,2,1)),0)</f>
        <v>0</v>
      </c>
      <c r="Y918" s="67">
        <v>0</v>
      </c>
      <c r="Z918" s="29">
        <f t="shared" si="268"/>
        <v>12919.88</v>
      </c>
      <c r="AB918" s="1" t="s">
        <v>4775</v>
      </c>
      <c r="AC918" s="1" t="s">
        <v>137</v>
      </c>
      <c r="AD918" s="1" t="s">
        <v>4783</v>
      </c>
      <c r="AE918" s="1" t="s">
        <v>4990</v>
      </c>
      <c r="AF918" s="1" t="s">
        <v>408</v>
      </c>
      <c r="AG918" s="1" t="s">
        <v>409</v>
      </c>
      <c r="AH918" s="1">
        <v>34356</v>
      </c>
      <c r="AI918" s="1" t="s">
        <v>47</v>
      </c>
      <c r="AJ918" s="20">
        <v>1</v>
      </c>
      <c r="AK918" s="21">
        <v>0.32</v>
      </c>
      <c r="AL918" s="21">
        <v>0.4</v>
      </c>
      <c r="AM918" s="21">
        <v>0.4</v>
      </c>
      <c r="AN918" s="1" t="s">
        <v>48</v>
      </c>
      <c r="AO918" s="21">
        <v>114.68</v>
      </c>
      <c r="AP918" s="1" t="s">
        <v>47</v>
      </c>
      <c r="AQ918" s="1" t="s">
        <v>47</v>
      </c>
      <c r="AR918" s="1" t="s">
        <v>47</v>
      </c>
      <c r="AS918" s="1" t="s">
        <v>47</v>
      </c>
      <c r="AT918" s="1" t="s">
        <v>47</v>
      </c>
      <c r="AU918" s="1" t="s">
        <v>138</v>
      </c>
      <c r="AV918" s="1" t="s">
        <v>139</v>
      </c>
      <c r="AW918" s="1" t="s">
        <v>4991</v>
      </c>
      <c r="AX918" s="1" t="s">
        <v>47</v>
      </c>
      <c r="AY918" s="1" t="s">
        <v>50</v>
      </c>
      <c r="AZ918" s="1" t="s">
        <v>4992</v>
      </c>
      <c r="BA918" s="1" t="s">
        <v>4993</v>
      </c>
      <c r="BB918" s="1" t="s">
        <v>4993</v>
      </c>
      <c r="BC918" s="1" t="s">
        <v>140</v>
      </c>
      <c r="BD918" s="1" t="s">
        <v>47</v>
      </c>
      <c r="BE918" s="1" t="s">
        <v>179</v>
      </c>
      <c r="BF918" s="1" t="s">
        <v>52</v>
      </c>
      <c r="BG918" s="1" t="s">
        <v>53</v>
      </c>
      <c r="BH918" s="1" t="s">
        <v>47</v>
      </c>
      <c r="BI918" s="1" t="s">
        <v>159</v>
      </c>
    </row>
    <row r="919" spans="2:61" x14ac:dyDescent="0.25">
      <c r="B919" s="16">
        <f t="shared" si="254"/>
        <v>915</v>
      </c>
      <c r="C919" s="16" t="str">
        <f t="shared" si="255"/>
        <v>LHR</v>
      </c>
      <c r="D919" s="16" t="str">
        <f t="shared" si="256"/>
        <v>2025-08-31</v>
      </c>
      <c r="E919" s="16" t="str">
        <f t="shared" si="257"/>
        <v>99431913836</v>
      </c>
      <c r="F919" s="16" t="str">
        <f t="shared" si="258"/>
        <v>PGB026518452</v>
      </c>
      <c r="G919" s="16" t="str">
        <f t="shared" si="259"/>
        <v>정영화</v>
      </c>
      <c r="H919" s="16" t="str">
        <f t="shared" si="260"/>
        <v>간이(Simple)</v>
      </c>
      <c r="I919" s="16">
        <f t="shared" si="261"/>
        <v>835.1</v>
      </c>
      <c r="J919" s="16">
        <f t="shared" si="262"/>
        <v>1</v>
      </c>
      <c r="K919" s="43">
        <f t="shared" si="263"/>
        <v>3.75</v>
      </c>
      <c r="L919" s="43">
        <f t="shared" si="264"/>
        <v>2.7</v>
      </c>
      <c r="M919" s="43">
        <f t="shared" si="265"/>
        <v>3.8</v>
      </c>
      <c r="N919" s="43">
        <f t="shared" si="266"/>
        <v>4</v>
      </c>
      <c r="O919" s="23" t="str">
        <f t="shared" si="267"/>
        <v>PGB026518452</v>
      </c>
      <c r="P919" s="51">
        <f>VLOOKUP(C919,MAPPING!$B$24:$G$27,2,0)+(N919-0.5)/0.5*VLOOKUP(C919,MAPPING!$B$24:$G$27,4,0)</f>
        <v>24410</v>
      </c>
      <c r="Q919" s="72">
        <f>VLOOKUP(C919,MAPPING!$B$24:$G$27,6,0)</f>
        <v>4.0719439987913404</v>
      </c>
      <c r="R919" s="105">
        <f>Q919*VLOOKUP(C919,MAPPING!$B$24:$H$27,7,0)</f>
        <v>5659.8799999999992</v>
      </c>
      <c r="S919" s="29">
        <f>VLOOKUP(H919,MAPPING!$B$3:$D$12,3,0)</f>
        <v>1100</v>
      </c>
      <c r="T919" s="67">
        <f t="shared" si="253"/>
        <v>0</v>
      </c>
      <c r="U919" s="75">
        <v>0</v>
      </c>
      <c r="V919" s="29">
        <f>(J919*VLOOKUP(M919/J919,MAPPING!$B$15:$C$22,2,10))</f>
        <v>550</v>
      </c>
      <c r="W919" s="100">
        <v>0</v>
      </c>
      <c r="X919" s="68">
        <f>IFERROR(IF($M919&lt;6.000001,0,VLOOKUP($M919,할증료!$B:$C,2,1)),0)</f>
        <v>0</v>
      </c>
      <c r="Y919" s="67">
        <v>0</v>
      </c>
      <c r="Z919" s="29">
        <f t="shared" si="268"/>
        <v>31719.879999999997</v>
      </c>
      <c r="AB919" s="1" t="s">
        <v>4775</v>
      </c>
      <c r="AC919" s="1" t="s">
        <v>137</v>
      </c>
      <c r="AD919" s="1" t="s">
        <v>4783</v>
      </c>
      <c r="AE919" s="1" t="s">
        <v>4994</v>
      </c>
      <c r="AF919" s="1" t="s">
        <v>163</v>
      </c>
      <c r="AG919" s="1" t="s">
        <v>164</v>
      </c>
      <c r="AH919" s="1">
        <v>59713</v>
      </c>
      <c r="AI919" s="1" t="s">
        <v>161</v>
      </c>
      <c r="AJ919" s="20">
        <v>1</v>
      </c>
      <c r="AK919" s="21">
        <v>3.75</v>
      </c>
      <c r="AL919" s="21">
        <v>2.7</v>
      </c>
      <c r="AM919" s="21">
        <v>3.8</v>
      </c>
      <c r="AN919" s="1" t="s">
        <v>56</v>
      </c>
      <c r="AO919" s="21">
        <v>835.1</v>
      </c>
      <c r="AP919" s="1" t="s">
        <v>47</v>
      </c>
      <c r="AQ919" s="1" t="s">
        <v>47</v>
      </c>
      <c r="AR919" s="1" t="s">
        <v>47</v>
      </c>
      <c r="AS919" s="1" t="s">
        <v>47</v>
      </c>
      <c r="AT919" s="1" t="s">
        <v>47</v>
      </c>
      <c r="AU919" s="1" t="s">
        <v>138</v>
      </c>
      <c r="AV919" s="1" t="s">
        <v>139</v>
      </c>
      <c r="AW919" s="1" t="s">
        <v>4995</v>
      </c>
      <c r="AX919" s="1" t="s">
        <v>47</v>
      </c>
      <c r="AY919" s="1" t="s">
        <v>50</v>
      </c>
      <c r="AZ919" s="1" t="s">
        <v>4996</v>
      </c>
      <c r="BA919" s="1" t="s">
        <v>4997</v>
      </c>
      <c r="BB919" s="1" t="s">
        <v>4997</v>
      </c>
      <c r="BC919" s="1" t="s">
        <v>140</v>
      </c>
      <c r="BD919" s="1" t="s">
        <v>47</v>
      </c>
      <c r="BE919" s="1" t="s">
        <v>179</v>
      </c>
      <c r="BF919" s="1" t="s">
        <v>52</v>
      </c>
      <c r="BG919" s="1" t="s">
        <v>53</v>
      </c>
      <c r="BH919" s="1" t="s">
        <v>47</v>
      </c>
      <c r="BI919" s="1" t="s">
        <v>159</v>
      </c>
    </row>
    <row r="920" spans="2:61" x14ac:dyDescent="0.25">
      <c r="B920" s="16">
        <f t="shared" si="254"/>
        <v>916</v>
      </c>
      <c r="C920" s="16" t="str">
        <f t="shared" si="255"/>
        <v>LHR</v>
      </c>
      <c r="D920" s="16" t="str">
        <f t="shared" si="256"/>
        <v>2025-08-31</v>
      </c>
      <c r="E920" s="16" t="str">
        <f t="shared" si="257"/>
        <v>99431913836</v>
      </c>
      <c r="F920" s="16" t="str">
        <f t="shared" si="258"/>
        <v>PGB026518450</v>
      </c>
      <c r="G920" s="16" t="str">
        <f t="shared" si="259"/>
        <v>강민서</v>
      </c>
      <c r="H920" s="16" t="str">
        <f t="shared" si="260"/>
        <v>간이(Simple)</v>
      </c>
      <c r="I920" s="16">
        <f t="shared" si="261"/>
        <v>157.97</v>
      </c>
      <c r="J920" s="16">
        <f t="shared" si="262"/>
        <v>1</v>
      </c>
      <c r="K920" s="43">
        <f t="shared" si="263"/>
        <v>0.95</v>
      </c>
      <c r="L920" s="43">
        <f t="shared" si="264"/>
        <v>0.8</v>
      </c>
      <c r="M920" s="43">
        <f t="shared" si="265"/>
        <v>1</v>
      </c>
      <c r="N920" s="43">
        <f t="shared" si="266"/>
        <v>1</v>
      </c>
      <c r="O920" s="23" t="str">
        <f t="shared" si="267"/>
        <v>PGB026518450</v>
      </c>
      <c r="P920" s="51">
        <f>VLOOKUP(C920,MAPPING!$B$24:$G$27,2,0)+(N920-0.5)/0.5*VLOOKUP(C920,MAPPING!$B$24:$G$27,4,0)</f>
        <v>9710</v>
      </c>
      <c r="Q920" s="72">
        <f>VLOOKUP(C920,MAPPING!$B$24:$G$27,6,0)</f>
        <v>4.0719439987913404</v>
      </c>
      <c r="R920" s="105">
        <f>Q920*VLOOKUP(C920,MAPPING!$B$24:$H$27,7,0)</f>
        <v>5659.8799999999992</v>
      </c>
      <c r="S920" s="29">
        <f>VLOOKUP(H920,MAPPING!$B$3:$D$12,3,0)</f>
        <v>1100</v>
      </c>
      <c r="T920" s="67">
        <f t="shared" si="253"/>
        <v>0</v>
      </c>
      <c r="U920" s="75">
        <v>0</v>
      </c>
      <c r="V920" s="29">
        <f>(J920*VLOOKUP(M920/J920,MAPPING!$B$15:$C$22,2,10))</f>
        <v>0</v>
      </c>
      <c r="W920" s="100">
        <v>0</v>
      </c>
      <c r="X920" s="68">
        <f>IFERROR(IF($M920&lt;6.000001,0,VLOOKUP($M920,할증료!$B:$C,2,1)),0)</f>
        <v>0</v>
      </c>
      <c r="Y920" s="67">
        <v>0</v>
      </c>
      <c r="Z920" s="29">
        <f t="shared" si="268"/>
        <v>16469.879999999997</v>
      </c>
      <c r="AB920" s="1" t="s">
        <v>4775</v>
      </c>
      <c r="AC920" s="1" t="s">
        <v>137</v>
      </c>
      <c r="AD920" s="1" t="s">
        <v>4783</v>
      </c>
      <c r="AE920" s="1" t="s">
        <v>4998</v>
      </c>
      <c r="AF920" s="1" t="s">
        <v>4999</v>
      </c>
      <c r="AG920" s="1" t="s">
        <v>5000</v>
      </c>
      <c r="AH920" s="1">
        <v>18457</v>
      </c>
      <c r="AI920" s="1" t="s">
        <v>47</v>
      </c>
      <c r="AJ920" s="20">
        <v>1</v>
      </c>
      <c r="AK920" s="21">
        <v>0.95</v>
      </c>
      <c r="AL920" s="21">
        <v>0.8</v>
      </c>
      <c r="AM920" s="21">
        <v>1</v>
      </c>
      <c r="AN920" s="1" t="s">
        <v>56</v>
      </c>
      <c r="AO920" s="21">
        <v>157.97</v>
      </c>
      <c r="AP920" s="1" t="s">
        <v>47</v>
      </c>
      <c r="AQ920" s="1" t="s">
        <v>47</v>
      </c>
      <c r="AR920" s="1" t="s">
        <v>47</v>
      </c>
      <c r="AS920" s="1" t="s">
        <v>47</v>
      </c>
      <c r="AT920" s="1" t="s">
        <v>47</v>
      </c>
      <c r="AU920" s="1" t="s">
        <v>138</v>
      </c>
      <c r="AV920" s="1" t="s">
        <v>139</v>
      </c>
      <c r="AW920" s="1" t="s">
        <v>5001</v>
      </c>
      <c r="AX920" s="1" t="s">
        <v>47</v>
      </c>
      <c r="AY920" s="1" t="s">
        <v>50</v>
      </c>
      <c r="AZ920" s="1" t="s">
        <v>5002</v>
      </c>
      <c r="BA920" s="1" t="s">
        <v>5003</v>
      </c>
      <c r="BB920" s="1" t="s">
        <v>5003</v>
      </c>
      <c r="BC920" s="1" t="s">
        <v>140</v>
      </c>
      <c r="BD920" s="1" t="s">
        <v>47</v>
      </c>
      <c r="BE920" s="1" t="s">
        <v>179</v>
      </c>
      <c r="BF920" s="1" t="s">
        <v>52</v>
      </c>
      <c r="BG920" s="1" t="s">
        <v>53</v>
      </c>
      <c r="BH920" s="1" t="s">
        <v>47</v>
      </c>
      <c r="BI920" s="1" t="s">
        <v>159</v>
      </c>
    </row>
    <row r="921" spans="2:61" x14ac:dyDescent="0.25">
      <c r="B921" s="16">
        <f t="shared" si="254"/>
        <v>917</v>
      </c>
      <c r="C921" s="16" t="str">
        <f t="shared" si="255"/>
        <v>LHR</v>
      </c>
      <c r="D921" s="16" t="str">
        <f t="shared" si="256"/>
        <v>2025-08-31</v>
      </c>
      <c r="E921" s="16" t="str">
        <f t="shared" si="257"/>
        <v>99431913836</v>
      </c>
      <c r="F921" s="16" t="str">
        <f t="shared" si="258"/>
        <v>PGB026518320</v>
      </c>
      <c r="G921" s="16" t="str">
        <f t="shared" si="259"/>
        <v>성유민</v>
      </c>
      <c r="H921" s="16" t="str">
        <f t="shared" si="260"/>
        <v>간이(Simple)</v>
      </c>
      <c r="I921" s="16">
        <f t="shared" si="261"/>
        <v>152.43</v>
      </c>
      <c r="J921" s="16">
        <f t="shared" si="262"/>
        <v>1</v>
      </c>
      <c r="K921" s="43">
        <f t="shared" si="263"/>
        <v>0.13</v>
      </c>
      <c r="L921" s="43">
        <f t="shared" si="264"/>
        <v>0.2</v>
      </c>
      <c r="M921" s="43">
        <f t="shared" si="265"/>
        <v>0.2</v>
      </c>
      <c r="N921" s="43">
        <f t="shared" si="266"/>
        <v>0.5</v>
      </c>
      <c r="O921" s="23" t="str">
        <f t="shared" si="267"/>
        <v>PGB026518320</v>
      </c>
      <c r="P921" s="51">
        <f>VLOOKUP(C921,MAPPING!$B$24:$G$27,2,0)+(N921-0.5)/0.5*VLOOKUP(C921,MAPPING!$B$24:$G$27,4,0)</f>
        <v>7260</v>
      </c>
      <c r="Q921" s="72">
        <f>VLOOKUP(C921,MAPPING!$B$24:$G$27,6,0)</f>
        <v>4.0719439987913404</v>
      </c>
      <c r="R921" s="105">
        <f>Q921*VLOOKUP(C921,MAPPING!$B$24:$H$27,7,0)</f>
        <v>5659.8799999999992</v>
      </c>
      <c r="S921" s="29">
        <f>VLOOKUP(H921,MAPPING!$B$3:$D$12,3,0)</f>
        <v>1100</v>
      </c>
      <c r="T921" s="67">
        <f t="shared" si="253"/>
        <v>0</v>
      </c>
      <c r="U921" s="75">
        <v>0</v>
      </c>
      <c r="V921" s="29">
        <f>(J921*VLOOKUP(M921/J921,MAPPING!$B$15:$C$22,2,10))</f>
        <v>0</v>
      </c>
      <c r="W921" s="100">
        <v>0</v>
      </c>
      <c r="X921" s="68">
        <f>IFERROR(IF($M921&lt;6.000001,0,VLOOKUP($M921,할증료!$B:$C,2,1)),0)</f>
        <v>0</v>
      </c>
      <c r="Y921" s="67">
        <v>0</v>
      </c>
      <c r="Z921" s="29">
        <f t="shared" si="268"/>
        <v>14019.88</v>
      </c>
      <c r="AB921" s="1" t="s">
        <v>4775</v>
      </c>
      <c r="AC921" s="1" t="s">
        <v>137</v>
      </c>
      <c r="AD921" s="1" t="s">
        <v>4783</v>
      </c>
      <c r="AE921" s="1" t="s">
        <v>5004</v>
      </c>
      <c r="AF921" s="1" t="s">
        <v>2611</v>
      </c>
      <c r="AG921" s="1" t="s">
        <v>2612</v>
      </c>
      <c r="AH921" s="1">
        <v>18499</v>
      </c>
      <c r="AI921" s="1" t="s">
        <v>47</v>
      </c>
      <c r="AJ921" s="20">
        <v>1</v>
      </c>
      <c r="AK921" s="21">
        <v>0.13</v>
      </c>
      <c r="AL921" s="21">
        <v>0.2</v>
      </c>
      <c r="AM921" s="21">
        <v>0.2</v>
      </c>
      <c r="AN921" s="1" t="s">
        <v>56</v>
      </c>
      <c r="AO921" s="21">
        <v>152.43</v>
      </c>
      <c r="AP921" s="1" t="s">
        <v>47</v>
      </c>
      <c r="AQ921" s="1" t="s">
        <v>47</v>
      </c>
      <c r="AR921" s="1" t="s">
        <v>47</v>
      </c>
      <c r="AS921" s="1" t="s">
        <v>47</v>
      </c>
      <c r="AT921" s="1" t="s">
        <v>47</v>
      </c>
      <c r="AU921" s="1" t="s">
        <v>138</v>
      </c>
      <c r="AV921" s="1" t="s">
        <v>139</v>
      </c>
      <c r="AW921" s="1" t="s">
        <v>5005</v>
      </c>
      <c r="AX921" s="1" t="s">
        <v>47</v>
      </c>
      <c r="AY921" s="1" t="s">
        <v>50</v>
      </c>
      <c r="AZ921" s="1" t="s">
        <v>5006</v>
      </c>
      <c r="BA921" s="1" t="s">
        <v>5007</v>
      </c>
      <c r="BB921" s="1" t="s">
        <v>5007</v>
      </c>
      <c r="BC921" s="1" t="s">
        <v>140</v>
      </c>
      <c r="BD921" s="1" t="s">
        <v>47</v>
      </c>
      <c r="BE921" s="1" t="s">
        <v>179</v>
      </c>
      <c r="BF921" s="1" t="s">
        <v>52</v>
      </c>
      <c r="BG921" s="1" t="s">
        <v>53</v>
      </c>
      <c r="BH921" s="1" t="s">
        <v>47</v>
      </c>
      <c r="BI921" s="1" t="s">
        <v>159</v>
      </c>
    </row>
    <row r="922" spans="2:61" x14ac:dyDescent="0.25">
      <c r="B922" s="16">
        <f t="shared" si="254"/>
        <v>918</v>
      </c>
      <c r="C922" s="16" t="str">
        <f t="shared" si="255"/>
        <v>LHR</v>
      </c>
      <c r="D922" s="16" t="str">
        <f t="shared" si="256"/>
        <v>2025-08-31</v>
      </c>
      <c r="E922" s="16" t="str">
        <f t="shared" si="257"/>
        <v>99431913836</v>
      </c>
      <c r="F922" s="16" t="str">
        <f t="shared" si="258"/>
        <v>PGB026518302</v>
      </c>
      <c r="G922" s="16" t="str">
        <f t="shared" si="259"/>
        <v>하정규</v>
      </c>
      <c r="H922" s="16" t="str">
        <f t="shared" si="260"/>
        <v>목록(Manifest)</v>
      </c>
      <c r="I922" s="16">
        <f t="shared" si="261"/>
        <v>116.02</v>
      </c>
      <c r="J922" s="16">
        <f t="shared" si="262"/>
        <v>1</v>
      </c>
      <c r="K922" s="43">
        <f t="shared" si="263"/>
        <v>0.27</v>
      </c>
      <c r="L922" s="43">
        <f t="shared" si="264"/>
        <v>0.7</v>
      </c>
      <c r="M922" s="43">
        <f t="shared" si="265"/>
        <v>0.7</v>
      </c>
      <c r="N922" s="43">
        <f t="shared" si="266"/>
        <v>1</v>
      </c>
      <c r="O922" s="23" t="str">
        <f t="shared" si="267"/>
        <v>PGB026518302</v>
      </c>
      <c r="P922" s="51">
        <f>VLOOKUP(C922,MAPPING!$B$24:$G$27,2,0)+(N922-0.5)/0.5*VLOOKUP(C922,MAPPING!$B$24:$G$27,4,0)</f>
        <v>9710</v>
      </c>
      <c r="Q922" s="72">
        <f>VLOOKUP(C922,MAPPING!$B$24:$G$27,6,0)</f>
        <v>4.0719439987913404</v>
      </c>
      <c r="R922" s="105">
        <f>Q922*VLOOKUP(C922,MAPPING!$B$24:$H$27,7,0)</f>
        <v>5659.8799999999992</v>
      </c>
      <c r="S922" s="29">
        <f>VLOOKUP(H922,MAPPING!$B$3:$D$12,3,0)</f>
        <v>0</v>
      </c>
      <c r="T922" s="67">
        <f t="shared" si="253"/>
        <v>0</v>
      </c>
      <c r="U922" s="75">
        <v>0</v>
      </c>
      <c r="V922" s="29">
        <f>(J922*VLOOKUP(M922/J922,MAPPING!$B$15:$C$22,2,10))</f>
        <v>0</v>
      </c>
      <c r="W922" s="100">
        <v>0</v>
      </c>
      <c r="X922" s="68">
        <f>IFERROR(IF($M922&lt;6.000001,0,VLOOKUP($M922,할증료!$B:$C,2,1)),0)</f>
        <v>0</v>
      </c>
      <c r="Y922" s="67">
        <v>0</v>
      </c>
      <c r="Z922" s="29">
        <f t="shared" si="268"/>
        <v>15369.88</v>
      </c>
      <c r="AB922" s="1" t="s">
        <v>4775</v>
      </c>
      <c r="AC922" s="1" t="s">
        <v>137</v>
      </c>
      <c r="AD922" s="1" t="s">
        <v>4783</v>
      </c>
      <c r="AE922" s="1" t="s">
        <v>5008</v>
      </c>
      <c r="AF922" s="1" t="s">
        <v>2291</v>
      </c>
      <c r="AG922" s="1" t="s">
        <v>2292</v>
      </c>
      <c r="AH922" s="1">
        <v>48493</v>
      </c>
      <c r="AI922" s="1" t="s">
        <v>47</v>
      </c>
      <c r="AJ922" s="20">
        <v>1</v>
      </c>
      <c r="AK922" s="21">
        <v>0.27</v>
      </c>
      <c r="AL922" s="21">
        <v>0.7</v>
      </c>
      <c r="AM922" s="21">
        <v>0.7</v>
      </c>
      <c r="AN922" s="1" t="s">
        <v>48</v>
      </c>
      <c r="AO922" s="21">
        <v>116.02</v>
      </c>
      <c r="AP922" s="1" t="s">
        <v>47</v>
      </c>
      <c r="AQ922" s="1" t="s">
        <v>47</v>
      </c>
      <c r="AR922" s="1" t="s">
        <v>47</v>
      </c>
      <c r="AS922" s="1" t="s">
        <v>47</v>
      </c>
      <c r="AT922" s="1" t="s">
        <v>47</v>
      </c>
      <c r="AU922" s="1" t="s">
        <v>138</v>
      </c>
      <c r="AV922" s="1" t="s">
        <v>139</v>
      </c>
      <c r="AW922" s="1" t="s">
        <v>2293</v>
      </c>
      <c r="AX922" s="1" t="s">
        <v>47</v>
      </c>
      <c r="AY922" s="1" t="s">
        <v>50</v>
      </c>
      <c r="AZ922" s="1" t="s">
        <v>5009</v>
      </c>
      <c r="BA922" s="1" t="s">
        <v>5010</v>
      </c>
      <c r="BB922" s="1" t="s">
        <v>5010</v>
      </c>
      <c r="BC922" s="1" t="s">
        <v>140</v>
      </c>
      <c r="BD922" s="1" t="s">
        <v>47</v>
      </c>
      <c r="BE922" s="1" t="s">
        <v>179</v>
      </c>
      <c r="BF922" s="1" t="s">
        <v>52</v>
      </c>
      <c r="BG922" s="1" t="s">
        <v>53</v>
      </c>
      <c r="BH922" s="1" t="s">
        <v>47</v>
      </c>
      <c r="BI922" s="1" t="s">
        <v>159</v>
      </c>
    </row>
    <row r="923" spans="2:61" x14ac:dyDescent="0.25">
      <c r="B923" s="16">
        <f t="shared" si="254"/>
        <v>919</v>
      </c>
      <c r="C923" s="16" t="str">
        <f t="shared" si="255"/>
        <v>LHR</v>
      </c>
      <c r="D923" s="16" t="str">
        <f t="shared" si="256"/>
        <v>2025-08-31</v>
      </c>
      <c r="E923" s="16" t="str">
        <f t="shared" si="257"/>
        <v>99431913836</v>
      </c>
      <c r="F923" s="16" t="str">
        <f t="shared" si="258"/>
        <v>PGB026518071</v>
      </c>
      <c r="G923" s="16" t="str">
        <f t="shared" si="259"/>
        <v>박정훈</v>
      </c>
      <c r="H923" s="16" t="str">
        <f t="shared" si="260"/>
        <v>목록(Manifest)</v>
      </c>
      <c r="I923" s="16">
        <f t="shared" si="261"/>
        <v>119.71</v>
      </c>
      <c r="J923" s="16">
        <f t="shared" si="262"/>
        <v>1</v>
      </c>
      <c r="K923" s="43">
        <f t="shared" si="263"/>
        <v>0.47</v>
      </c>
      <c r="L923" s="43">
        <f t="shared" si="264"/>
        <v>0.4</v>
      </c>
      <c r="M923" s="43">
        <f t="shared" si="265"/>
        <v>0.5</v>
      </c>
      <c r="N923" s="43">
        <f t="shared" si="266"/>
        <v>0.5</v>
      </c>
      <c r="O923" s="23" t="str">
        <f t="shared" si="267"/>
        <v>PGB026518071</v>
      </c>
      <c r="P923" s="51">
        <f>VLOOKUP(C923,MAPPING!$B$24:$G$27,2,0)+(N923-0.5)/0.5*VLOOKUP(C923,MAPPING!$B$24:$G$27,4,0)</f>
        <v>7260</v>
      </c>
      <c r="Q923" s="72">
        <f>VLOOKUP(C923,MAPPING!$B$24:$G$27,6,0)</f>
        <v>4.0719439987913404</v>
      </c>
      <c r="R923" s="105">
        <f>Q923*VLOOKUP(C923,MAPPING!$B$24:$H$27,7,0)</f>
        <v>5659.8799999999992</v>
      </c>
      <c r="S923" s="29">
        <f>VLOOKUP(H923,MAPPING!$B$3:$D$12,3,0)</f>
        <v>0</v>
      </c>
      <c r="T923" s="67">
        <f t="shared" si="253"/>
        <v>0</v>
      </c>
      <c r="U923" s="75">
        <v>0</v>
      </c>
      <c r="V923" s="29">
        <f>(J923*VLOOKUP(M923/J923,MAPPING!$B$15:$C$22,2,10))</f>
        <v>0</v>
      </c>
      <c r="W923" s="100">
        <v>0</v>
      </c>
      <c r="X923" s="68">
        <f>IFERROR(IF($M923&lt;6.000001,0,VLOOKUP($M923,할증료!$B:$C,2,1)),0)</f>
        <v>0</v>
      </c>
      <c r="Y923" s="67">
        <v>0</v>
      </c>
      <c r="Z923" s="29">
        <f t="shared" si="268"/>
        <v>12919.88</v>
      </c>
      <c r="AB923" s="1" t="s">
        <v>4775</v>
      </c>
      <c r="AC923" s="1" t="s">
        <v>137</v>
      </c>
      <c r="AD923" s="1" t="s">
        <v>4783</v>
      </c>
      <c r="AE923" s="1" t="s">
        <v>5011</v>
      </c>
      <c r="AF923" s="1" t="s">
        <v>1206</v>
      </c>
      <c r="AG923" s="1" t="s">
        <v>1207</v>
      </c>
      <c r="AH923" s="1">
        <v>2831</v>
      </c>
      <c r="AI923" s="1" t="s">
        <v>47</v>
      </c>
      <c r="AJ923" s="20">
        <v>1</v>
      </c>
      <c r="AK923" s="21">
        <v>0.47</v>
      </c>
      <c r="AL923" s="21">
        <v>0.4</v>
      </c>
      <c r="AM923" s="21">
        <v>0.5</v>
      </c>
      <c r="AN923" s="1" t="s">
        <v>48</v>
      </c>
      <c r="AO923" s="21">
        <v>119.71</v>
      </c>
      <c r="AP923" s="1" t="s">
        <v>47</v>
      </c>
      <c r="AQ923" s="1" t="s">
        <v>47</v>
      </c>
      <c r="AR923" s="1" t="s">
        <v>47</v>
      </c>
      <c r="AS923" s="1" t="s">
        <v>47</v>
      </c>
      <c r="AT923" s="1" t="s">
        <v>47</v>
      </c>
      <c r="AU923" s="1" t="s">
        <v>138</v>
      </c>
      <c r="AV923" s="1" t="s">
        <v>139</v>
      </c>
      <c r="AW923" s="1" t="s">
        <v>5012</v>
      </c>
      <c r="AX923" s="1" t="s">
        <v>47</v>
      </c>
      <c r="AY923" s="1" t="s">
        <v>50</v>
      </c>
      <c r="AZ923" s="1" t="s">
        <v>5013</v>
      </c>
      <c r="BA923" s="1" t="s">
        <v>5014</v>
      </c>
      <c r="BB923" s="1" t="s">
        <v>5014</v>
      </c>
      <c r="BC923" s="1" t="s">
        <v>140</v>
      </c>
      <c r="BD923" s="1" t="s">
        <v>47</v>
      </c>
      <c r="BE923" s="1" t="s">
        <v>179</v>
      </c>
      <c r="BF923" s="1" t="s">
        <v>52</v>
      </c>
      <c r="BG923" s="1" t="s">
        <v>53</v>
      </c>
      <c r="BH923" s="1" t="s">
        <v>47</v>
      </c>
      <c r="BI923" s="1" t="s">
        <v>159</v>
      </c>
    </row>
    <row r="924" spans="2:61" x14ac:dyDescent="0.25">
      <c r="B924" s="16">
        <f t="shared" si="254"/>
        <v>920</v>
      </c>
      <c r="C924" s="16" t="str">
        <f t="shared" si="255"/>
        <v>LHR</v>
      </c>
      <c r="D924" s="16" t="str">
        <f t="shared" si="256"/>
        <v>2025-08-31</v>
      </c>
      <c r="E924" s="16" t="str">
        <f t="shared" si="257"/>
        <v>99431913836</v>
      </c>
      <c r="F924" s="16" t="str">
        <f t="shared" si="258"/>
        <v>PGB026517944</v>
      </c>
      <c r="G924" s="16" t="str">
        <f t="shared" si="259"/>
        <v>성재호</v>
      </c>
      <c r="H924" s="16" t="str">
        <f t="shared" si="260"/>
        <v>목록(Manifest)</v>
      </c>
      <c r="I924" s="16">
        <f t="shared" si="261"/>
        <v>127.35</v>
      </c>
      <c r="J924" s="16">
        <f t="shared" si="262"/>
        <v>1</v>
      </c>
      <c r="K924" s="43">
        <f t="shared" si="263"/>
        <v>0.43</v>
      </c>
      <c r="L924" s="43">
        <f t="shared" si="264"/>
        <v>0.9</v>
      </c>
      <c r="M924" s="43">
        <f t="shared" si="265"/>
        <v>0.9</v>
      </c>
      <c r="N924" s="43">
        <f t="shared" si="266"/>
        <v>1</v>
      </c>
      <c r="O924" s="23" t="str">
        <f t="shared" si="267"/>
        <v>PGB026517944</v>
      </c>
      <c r="P924" s="51">
        <f>VLOOKUP(C924,MAPPING!$B$24:$G$27,2,0)+(N924-0.5)/0.5*VLOOKUP(C924,MAPPING!$B$24:$G$27,4,0)</f>
        <v>9710</v>
      </c>
      <c r="Q924" s="72">
        <f>VLOOKUP(C924,MAPPING!$B$24:$G$27,6,0)</f>
        <v>4.0719439987913404</v>
      </c>
      <c r="R924" s="105">
        <f>Q924*VLOOKUP(C924,MAPPING!$B$24:$H$27,7,0)</f>
        <v>5659.8799999999992</v>
      </c>
      <c r="S924" s="29">
        <f>VLOOKUP(H924,MAPPING!$B$3:$D$12,3,0)</f>
        <v>0</v>
      </c>
      <c r="T924" s="67">
        <f t="shared" si="253"/>
        <v>0</v>
      </c>
      <c r="U924" s="75">
        <v>0</v>
      </c>
      <c r="V924" s="29">
        <f>(J924*VLOOKUP(M924/J924,MAPPING!$B$15:$C$22,2,10))</f>
        <v>0</v>
      </c>
      <c r="W924" s="100">
        <v>0</v>
      </c>
      <c r="X924" s="68">
        <f>IFERROR(IF($M924&lt;6.000001,0,VLOOKUP($M924,할증료!$B:$C,2,1)),0)</f>
        <v>0</v>
      </c>
      <c r="Y924" s="67">
        <v>0</v>
      </c>
      <c r="Z924" s="29">
        <f t="shared" si="268"/>
        <v>15369.88</v>
      </c>
      <c r="AB924" s="1" t="s">
        <v>4775</v>
      </c>
      <c r="AC924" s="1" t="s">
        <v>137</v>
      </c>
      <c r="AD924" s="1" t="s">
        <v>4783</v>
      </c>
      <c r="AE924" s="1" t="s">
        <v>5015</v>
      </c>
      <c r="AF924" s="1" t="s">
        <v>459</v>
      </c>
      <c r="AG924" s="1" t="s">
        <v>460</v>
      </c>
      <c r="AH924" s="1">
        <v>31156</v>
      </c>
      <c r="AI924" s="1" t="s">
        <v>47</v>
      </c>
      <c r="AJ924" s="20">
        <v>1</v>
      </c>
      <c r="AK924" s="21">
        <v>0.43</v>
      </c>
      <c r="AL924" s="21">
        <v>0.9</v>
      </c>
      <c r="AM924" s="21">
        <v>0.9</v>
      </c>
      <c r="AN924" s="1" t="s">
        <v>48</v>
      </c>
      <c r="AO924" s="21">
        <v>127.35</v>
      </c>
      <c r="AP924" s="1" t="s">
        <v>47</v>
      </c>
      <c r="AQ924" s="1" t="s">
        <v>47</v>
      </c>
      <c r="AR924" s="1" t="s">
        <v>47</v>
      </c>
      <c r="AS924" s="1" t="s">
        <v>47</v>
      </c>
      <c r="AT924" s="1" t="s">
        <v>47</v>
      </c>
      <c r="AU924" s="1" t="s">
        <v>138</v>
      </c>
      <c r="AV924" s="1" t="s">
        <v>139</v>
      </c>
      <c r="AW924" s="1" t="s">
        <v>419</v>
      </c>
      <c r="AX924" s="1" t="s">
        <v>47</v>
      </c>
      <c r="AY924" s="1" t="s">
        <v>50</v>
      </c>
      <c r="AZ924" s="1" t="s">
        <v>5016</v>
      </c>
      <c r="BA924" s="1" t="s">
        <v>5017</v>
      </c>
      <c r="BB924" s="1" t="s">
        <v>5017</v>
      </c>
      <c r="BC924" s="1" t="s">
        <v>140</v>
      </c>
      <c r="BD924" s="1" t="s">
        <v>47</v>
      </c>
      <c r="BE924" s="1" t="s">
        <v>179</v>
      </c>
      <c r="BF924" s="1" t="s">
        <v>52</v>
      </c>
      <c r="BG924" s="1" t="s">
        <v>53</v>
      </c>
      <c r="BH924" s="1" t="s">
        <v>47</v>
      </c>
      <c r="BI924" s="1" t="s">
        <v>159</v>
      </c>
    </row>
    <row r="925" spans="2:61" x14ac:dyDescent="0.25">
      <c r="B925" s="16">
        <f t="shared" si="254"/>
        <v>921</v>
      </c>
      <c r="C925" s="16" t="str">
        <f t="shared" si="255"/>
        <v>LHR</v>
      </c>
      <c r="D925" s="16" t="str">
        <f t="shared" si="256"/>
        <v>2025-08-31</v>
      </c>
      <c r="E925" s="16" t="str">
        <f t="shared" si="257"/>
        <v>99431913836</v>
      </c>
      <c r="F925" s="16" t="str">
        <f t="shared" si="258"/>
        <v>PGB026518642</v>
      </c>
      <c r="G925" s="16" t="str">
        <f t="shared" si="259"/>
        <v>최도언</v>
      </c>
      <c r="H925" s="16" t="str">
        <f t="shared" si="260"/>
        <v>목록(Manifest)</v>
      </c>
      <c r="I925" s="16">
        <f t="shared" si="261"/>
        <v>88.09</v>
      </c>
      <c r="J925" s="16">
        <f t="shared" si="262"/>
        <v>1</v>
      </c>
      <c r="K925" s="43">
        <f t="shared" si="263"/>
        <v>0.67</v>
      </c>
      <c r="L925" s="43">
        <f t="shared" si="264"/>
        <v>0.5</v>
      </c>
      <c r="M925" s="43">
        <f t="shared" si="265"/>
        <v>0.7</v>
      </c>
      <c r="N925" s="43">
        <f t="shared" si="266"/>
        <v>1</v>
      </c>
      <c r="O925" s="23" t="str">
        <f t="shared" si="267"/>
        <v>PGB026518642</v>
      </c>
      <c r="P925" s="51">
        <f>VLOOKUP(C925,MAPPING!$B$24:$G$27,2,0)+(N925-0.5)/0.5*VLOOKUP(C925,MAPPING!$B$24:$G$27,4,0)</f>
        <v>9710</v>
      </c>
      <c r="Q925" s="72">
        <f>VLOOKUP(C925,MAPPING!$B$24:$G$27,6,0)</f>
        <v>4.0719439987913404</v>
      </c>
      <c r="R925" s="105">
        <f>Q925*VLOOKUP(C925,MAPPING!$B$24:$H$27,7,0)</f>
        <v>5659.8799999999992</v>
      </c>
      <c r="S925" s="29">
        <f>VLOOKUP(H925,MAPPING!$B$3:$D$12,3,0)</f>
        <v>0</v>
      </c>
      <c r="T925" s="67">
        <f t="shared" si="253"/>
        <v>0</v>
      </c>
      <c r="U925" s="75">
        <v>0</v>
      </c>
      <c r="V925" s="29">
        <f>(J925*VLOOKUP(M925/J925,MAPPING!$B$15:$C$22,2,10))</f>
        <v>0</v>
      </c>
      <c r="W925" s="100">
        <v>0</v>
      </c>
      <c r="X925" s="68">
        <f>IFERROR(IF($M925&lt;6.000001,0,VLOOKUP($M925,할증료!$B:$C,2,1)),0)</f>
        <v>0</v>
      </c>
      <c r="Y925" s="67">
        <v>0</v>
      </c>
      <c r="Z925" s="29">
        <f t="shared" si="268"/>
        <v>15369.88</v>
      </c>
      <c r="AB925" s="1" t="s">
        <v>4775</v>
      </c>
      <c r="AC925" s="1" t="s">
        <v>137</v>
      </c>
      <c r="AD925" s="1" t="s">
        <v>4783</v>
      </c>
      <c r="AE925" s="1" t="s">
        <v>5018</v>
      </c>
      <c r="AF925" s="1" t="s">
        <v>2929</v>
      </c>
      <c r="AG925" s="1" t="s">
        <v>2930</v>
      </c>
      <c r="AH925" s="1">
        <v>13928</v>
      </c>
      <c r="AI925" s="1" t="s">
        <v>47</v>
      </c>
      <c r="AJ925" s="20">
        <v>1</v>
      </c>
      <c r="AK925" s="21">
        <v>0.67</v>
      </c>
      <c r="AL925" s="21">
        <v>0.5</v>
      </c>
      <c r="AM925" s="21">
        <v>0.7</v>
      </c>
      <c r="AN925" s="1" t="s">
        <v>48</v>
      </c>
      <c r="AO925" s="21">
        <v>88.09</v>
      </c>
      <c r="AP925" s="1" t="s">
        <v>47</v>
      </c>
      <c r="AQ925" s="1" t="s">
        <v>47</v>
      </c>
      <c r="AR925" s="1" t="s">
        <v>47</v>
      </c>
      <c r="AS925" s="1" t="s">
        <v>47</v>
      </c>
      <c r="AT925" s="1" t="s">
        <v>47</v>
      </c>
      <c r="AU925" s="1" t="s">
        <v>138</v>
      </c>
      <c r="AV925" s="1" t="s">
        <v>139</v>
      </c>
      <c r="AW925" s="1" t="s">
        <v>5019</v>
      </c>
      <c r="AX925" s="1" t="s">
        <v>47</v>
      </c>
      <c r="AY925" s="1" t="s">
        <v>50</v>
      </c>
      <c r="AZ925" s="1" t="s">
        <v>5020</v>
      </c>
      <c r="BA925" s="1" t="s">
        <v>5021</v>
      </c>
      <c r="BB925" s="1" t="s">
        <v>5021</v>
      </c>
      <c r="BC925" s="1" t="s">
        <v>140</v>
      </c>
      <c r="BD925" s="1" t="s">
        <v>47</v>
      </c>
      <c r="BE925" s="1" t="s">
        <v>179</v>
      </c>
      <c r="BF925" s="1" t="s">
        <v>52</v>
      </c>
      <c r="BG925" s="1" t="s">
        <v>53</v>
      </c>
      <c r="BH925" s="1" t="s">
        <v>47</v>
      </c>
      <c r="BI925" s="1" t="s">
        <v>159</v>
      </c>
    </row>
    <row r="926" spans="2:61" x14ac:dyDescent="0.25">
      <c r="B926" s="16">
        <f t="shared" si="254"/>
        <v>922</v>
      </c>
      <c r="C926" s="16" t="str">
        <f t="shared" si="255"/>
        <v>FRA</v>
      </c>
      <c r="D926" s="16" t="str">
        <f t="shared" si="256"/>
        <v>2025-08-31</v>
      </c>
      <c r="E926" s="16" t="str">
        <f t="shared" si="257"/>
        <v>99431947775</v>
      </c>
      <c r="F926" s="16" t="str">
        <f t="shared" si="258"/>
        <v>PDE026649564</v>
      </c>
      <c r="G926" s="16" t="str">
        <f t="shared" si="259"/>
        <v>고동욱</v>
      </c>
      <c r="H926" s="16" t="str">
        <f t="shared" si="260"/>
        <v>일반(목록배제,Normal-Manifest Exception)</v>
      </c>
      <c r="I926" s="16">
        <f t="shared" si="261"/>
        <v>20.97</v>
      </c>
      <c r="J926" s="16">
        <f t="shared" si="262"/>
        <v>1</v>
      </c>
      <c r="K926" s="43">
        <f t="shared" si="263"/>
        <v>0.5</v>
      </c>
      <c r="L926" s="43">
        <f t="shared" si="264"/>
        <v>0.5</v>
      </c>
      <c r="M926" s="43">
        <f t="shared" si="265"/>
        <v>0.5</v>
      </c>
      <c r="N926" s="43">
        <f t="shared" si="266"/>
        <v>0.5</v>
      </c>
      <c r="O926" s="23" t="str">
        <f t="shared" si="267"/>
        <v>PDE026649564</v>
      </c>
      <c r="P926" s="51">
        <f>VLOOKUP(C926,MAPPING!$B$24:$G$27,2,0)+(N926-0.5)/0.5*VLOOKUP(C926,MAPPING!$B$24:$G$27,4,0)</f>
        <v>6900</v>
      </c>
      <c r="Q926" s="72">
        <f>VLOOKUP(C926,MAPPING!$B$24:$G$27,6,0)</f>
        <v>3.401757367653961</v>
      </c>
      <c r="R926" s="105">
        <f>Q926*VLOOKUP(C926,MAPPING!$B$24:$H$27,7,0)</f>
        <v>5508.2615999999998</v>
      </c>
      <c r="S926" s="29">
        <f>VLOOKUP(H926,MAPPING!$B$3:$D$12,3,0)</f>
        <v>1100</v>
      </c>
      <c r="T926" s="67">
        <f t="shared" si="253"/>
        <v>0</v>
      </c>
      <c r="U926" s="75">
        <v>0</v>
      </c>
      <c r="V926" s="29">
        <f>(J926*VLOOKUP(M926/J926,MAPPING!$B$15:$C$22,2,10))</f>
        <v>0</v>
      </c>
      <c r="W926" s="100">
        <v>0</v>
      </c>
      <c r="X926" s="68">
        <f>IFERROR(IF($M926&lt;6.000001,0,VLOOKUP($M926,할증료!$B:$C,2,1)),0)</f>
        <v>0</v>
      </c>
      <c r="Y926" s="67">
        <v>0</v>
      </c>
      <c r="Z926" s="29">
        <f t="shared" si="268"/>
        <v>13508.2616</v>
      </c>
      <c r="AB926" s="1" t="s">
        <v>4775</v>
      </c>
      <c r="AC926" s="1" t="s">
        <v>131</v>
      </c>
      <c r="AD926" s="1" t="s">
        <v>4776</v>
      </c>
      <c r="AE926" s="1" t="s">
        <v>5022</v>
      </c>
      <c r="AF926" s="1" t="s">
        <v>5023</v>
      </c>
      <c r="AG926" s="1" t="s">
        <v>5024</v>
      </c>
      <c r="AH926" s="1">
        <v>31493</v>
      </c>
      <c r="AI926" s="1" t="s">
        <v>47</v>
      </c>
      <c r="AJ926" s="20">
        <v>1</v>
      </c>
      <c r="AK926" s="21">
        <v>0.5</v>
      </c>
      <c r="AL926" s="21">
        <v>0.5</v>
      </c>
      <c r="AM926" s="21">
        <v>0.5</v>
      </c>
      <c r="AN926" s="1" t="s">
        <v>54</v>
      </c>
      <c r="AO926" s="21">
        <v>20.97</v>
      </c>
      <c r="AP926" s="1" t="s">
        <v>47</v>
      </c>
      <c r="AQ926" s="1" t="s">
        <v>47</v>
      </c>
      <c r="AR926" s="1" t="s">
        <v>47</v>
      </c>
      <c r="AS926" s="1" t="s">
        <v>47</v>
      </c>
      <c r="AT926" s="1" t="s">
        <v>47</v>
      </c>
      <c r="AU926" s="1" t="s">
        <v>133</v>
      </c>
      <c r="AV926" s="1" t="s">
        <v>134</v>
      </c>
      <c r="AW926" s="1" t="s">
        <v>195</v>
      </c>
      <c r="AX926" s="1" t="s">
        <v>47</v>
      </c>
      <c r="AY926" s="1" t="s">
        <v>50</v>
      </c>
      <c r="AZ926" s="1" t="s">
        <v>5025</v>
      </c>
      <c r="BA926" s="1" t="s">
        <v>5026</v>
      </c>
      <c r="BB926" s="1" t="s">
        <v>5026</v>
      </c>
      <c r="BC926" s="1" t="s">
        <v>915</v>
      </c>
      <c r="BD926" s="1" t="s">
        <v>693</v>
      </c>
      <c r="BE926" s="1" t="s">
        <v>135</v>
      </c>
      <c r="BF926" s="1" t="s">
        <v>52</v>
      </c>
      <c r="BG926" s="1" t="s">
        <v>53</v>
      </c>
      <c r="BH926" s="1" t="s">
        <v>47</v>
      </c>
      <c r="BI926" s="1" t="s">
        <v>159</v>
      </c>
    </row>
    <row r="927" spans="2:61" x14ac:dyDescent="0.25">
      <c r="B927" s="16">
        <f t="shared" si="254"/>
        <v>923</v>
      </c>
      <c r="C927" s="16" t="str">
        <f t="shared" si="255"/>
        <v>FRA</v>
      </c>
      <c r="D927" s="16" t="str">
        <f t="shared" si="256"/>
        <v>2025-08-31</v>
      </c>
      <c r="E927" s="16" t="str">
        <f t="shared" si="257"/>
        <v>99431947775</v>
      </c>
      <c r="F927" s="16" t="str">
        <f t="shared" si="258"/>
        <v>PDE026649569</v>
      </c>
      <c r="G927" s="16" t="str">
        <f t="shared" si="259"/>
        <v>이수자</v>
      </c>
      <c r="H927" s="16" t="str">
        <f t="shared" si="260"/>
        <v>일반(목록배제,Normal-Manifest Exception)</v>
      </c>
      <c r="I927" s="16">
        <f t="shared" si="261"/>
        <v>23.31</v>
      </c>
      <c r="J927" s="16">
        <f t="shared" si="262"/>
        <v>1</v>
      </c>
      <c r="K927" s="43">
        <f t="shared" si="263"/>
        <v>0.5</v>
      </c>
      <c r="L927" s="43">
        <f t="shared" si="264"/>
        <v>0.5</v>
      </c>
      <c r="M927" s="43">
        <f t="shared" si="265"/>
        <v>0.5</v>
      </c>
      <c r="N927" s="43">
        <f t="shared" si="266"/>
        <v>0.5</v>
      </c>
      <c r="O927" s="23" t="str">
        <f t="shared" si="267"/>
        <v>PDE026649569</v>
      </c>
      <c r="P927" s="51">
        <f>VLOOKUP(C927,MAPPING!$B$24:$G$27,2,0)+(N927-0.5)/0.5*VLOOKUP(C927,MAPPING!$B$24:$G$27,4,0)</f>
        <v>6900</v>
      </c>
      <c r="Q927" s="72">
        <f>VLOOKUP(C927,MAPPING!$B$24:$G$27,6,0)</f>
        <v>3.401757367653961</v>
      </c>
      <c r="R927" s="105">
        <f>Q927*VLOOKUP(C927,MAPPING!$B$24:$H$27,7,0)</f>
        <v>5508.2615999999998</v>
      </c>
      <c r="S927" s="29">
        <f>VLOOKUP(H927,MAPPING!$B$3:$D$12,3,0)</f>
        <v>1100</v>
      </c>
      <c r="T927" s="67">
        <f t="shared" si="253"/>
        <v>0</v>
      </c>
      <c r="U927" s="75">
        <v>0</v>
      </c>
      <c r="V927" s="29">
        <f>(J927*VLOOKUP(M927/J927,MAPPING!$B$15:$C$22,2,10))</f>
        <v>0</v>
      </c>
      <c r="W927" s="100">
        <v>0</v>
      </c>
      <c r="X927" s="68">
        <f>IFERROR(IF($M927&lt;6.000001,0,VLOOKUP($M927,할증료!$B:$C,2,1)),0)</f>
        <v>0</v>
      </c>
      <c r="Y927" s="67">
        <v>0</v>
      </c>
      <c r="Z927" s="29">
        <f t="shared" si="268"/>
        <v>13508.2616</v>
      </c>
      <c r="AB927" s="1" t="s">
        <v>4775</v>
      </c>
      <c r="AC927" s="1" t="s">
        <v>131</v>
      </c>
      <c r="AD927" s="1" t="s">
        <v>4776</v>
      </c>
      <c r="AE927" s="1" t="s">
        <v>5027</v>
      </c>
      <c r="AF927" s="1" t="s">
        <v>5028</v>
      </c>
      <c r="AG927" s="1" t="s">
        <v>5029</v>
      </c>
      <c r="AH927" s="1">
        <v>61655</v>
      </c>
      <c r="AI927" s="1" t="s">
        <v>47</v>
      </c>
      <c r="AJ927" s="20">
        <v>1</v>
      </c>
      <c r="AK927" s="21">
        <v>0.5</v>
      </c>
      <c r="AL927" s="21">
        <v>0.5</v>
      </c>
      <c r="AM927" s="21">
        <v>0.5</v>
      </c>
      <c r="AN927" s="1" t="s">
        <v>54</v>
      </c>
      <c r="AO927" s="21">
        <v>23.31</v>
      </c>
      <c r="AP927" s="1" t="s">
        <v>47</v>
      </c>
      <c r="AQ927" s="1" t="s">
        <v>47</v>
      </c>
      <c r="AR927" s="1" t="s">
        <v>47</v>
      </c>
      <c r="AS927" s="1" t="s">
        <v>47</v>
      </c>
      <c r="AT927" s="1" t="s">
        <v>47</v>
      </c>
      <c r="AU927" s="1" t="s">
        <v>133</v>
      </c>
      <c r="AV927" s="1" t="s">
        <v>134</v>
      </c>
      <c r="AW927" s="1" t="s">
        <v>195</v>
      </c>
      <c r="AX927" s="1" t="s">
        <v>47</v>
      </c>
      <c r="AY927" s="1" t="s">
        <v>50</v>
      </c>
      <c r="AZ927" s="1" t="s">
        <v>5030</v>
      </c>
      <c r="BA927" s="1" t="s">
        <v>5031</v>
      </c>
      <c r="BB927" s="1" t="s">
        <v>5031</v>
      </c>
      <c r="BC927" s="1" t="s">
        <v>915</v>
      </c>
      <c r="BD927" s="1" t="s">
        <v>693</v>
      </c>
      <c r="BE927" s="1" t="s">
        <v>135</v>
      </c>
      <c r="BF927" s="1" t="s">
        <v>52</v>
      </c>
      <c r="BG927" s="1" t="s">
        <v>53</v>
      </c>
      <c r="BH927" s="1" t="s">
        <v>47</v>
      </c>
      <c r="BI927" s="1" t="s">
        <v>159</v>
      </c>
    </row>
    <row r="928" spans="2:61" x14ac:dyDescent="0.25">
      <c r="B928" s="16">
        <f t="shared" si="254"/>
        <v>924</v>
      </c>
      <c r="C928" s="16" t="str">
        <f t="shared" si="255"/>
        <v>FRA</v>
      </c>
      <c r="D928" s="16" t="str">
        <f t="shared" si="256"/>
        <v>2025-08-31</v>
      </c>
      <c r="E928" s="16" t="str">
        <f t="shared" si="257"/>
        <v>99431947775</v>
      </c>
      <c r="F928" s="16" t="str">
        <f t="shared" si="258"/>
        <v>PDE026649072</v>
      </c>
      <c r="G928" s="16" t="str">
        <f t="shared" si="259"/>
        <v>정유나</v>
      </c>
      <c r="H928" s="16" t="str">
        <f t="shared" si="260"/>
        <v>목록(Manifest)</v>
      </c>
      <c r="I928" s="16">
        <f t="shared" si="261"/>
        <v>82.28</v>
      </c>
      <c r="J928" s="16">
        <f t="shared" si="262"/>
        <v>1</v>
      </c>
      <c r="K928" s="43">
        <f t="shared" si="263"/>
        <v>3</v>
      </c>
      <c r="L928" s="43">
        <f t="shared" si="264"/>
        <v>1.5</v>
      </c>
      <c r="M928" s="43">
        <f t="shared" si="265"/>
        <v>3</v>
      </c>
      <c r="N928" s="43">
        <f t="shared" si="266"/>
        <v>3</v>
      </c>
      <c r="O928" s="23" t="str">
        <f t="shared" si="267"/>
        <v>PDE026649072</v>
      </c>
      <c r="P928" s="51">
        <f>VLOOKUP(C928,MAPPING!$B$24:$G$27,2,0)+(N928-0.5)/0.5*VLOOKUP(C928,MAPPING!$B$24:$G$27,4,0)</f>
        <v>19150</v>
      </c>
      <c r="Q928" s="72">
        <f>VLOOKUP(C928,MAPPING!$B$24:$G$27,6,0)</f>
        <v>3.401757367653961</v>
      </c>
      <c r="R928" s="105">
        <f>Q928*VLOOKUP(C928,MAPPING!$B$24:$H$27,7,0)</f>
        <v>5508.2615999999998</v>
      </c>
      <c r="S928" s="29">
        <f>VLOOKUP(H928,MAPPING!$B$3:$D$12,3,0)</f>
        <v>0</v>
      </c>
      <c r="T928" s="67">
        <f t="shared" si="253"/>
        <v>0</v>
      </c>
      <c r="U928" s="75">
        <v>0</v>
      </c>
      <c r="V928" s="29">
        <f>(J928*VLOOKUP(M928/J928,MAPPING!$B$15:$C$22,2,10))</f>
        <v>550</v>
      </c>
      <c r="W928" s="100">
        <v>0</v>
      </c>
      <c r="X928" s="68">
        <f>IFERROR(IF($M928&lt;6.000001,0,VLOOKUP($M928,할증료!$B:$C,2,1)),0)</f>
        <v>0</v>
      </c>
      <c r="Y928" s="67">
        <v>0</v>
      </c>
      <c r="Z928" s="29">
        <f t="shared" si="268"/>
        <v>25208.261599999998</v>
      </c>
      <c r="AB928" s="1" t="s">
        <v>4775</v>
      </c>
      <c r="AC928" s="1" t="s">
        <v>131</v>
      </c>
      <c r="AD928" s="1" t="s">
        <v>4776</v>
      </c>
      <c r="AE928" s="1" t="s">
        <v>5032</v>
      </c>
      <c r="AF928" s="1" t="s">
        <v>286</v>
      </c>
      <c r="AG928" s="1" t="s">
        <v>303</v>
      </c>
      <c r="AH928" s="1">
        <v>11811</v>
      </c>
      <c r="AI928" s="1" t="s">
        <v>47</v>
      </c>
      <c r="AJ928" s="20">
        <v>1</v>
      </c>
      <c r="AK928" s="21">
        <v>3</v>
      </c>
      <c r="AL928" s="21">
        <v>1.5</v>
      </c>
      <c r="AM928" s="21">
        <v>3</v>
      </c>
      <c r="AN928" s="1" t="s">
        <v>48</v>
      </c>
      <c r="AO928" s="21">
        <v>82.28</v>
      </c>
      <c r="AP928" s="1" t="s">
        <v>47</v>
      </c>
      <c r="AQ928" s="1" t="s">
        <v>47</v>
      </c>
      <c r="AR928" s="1" t="s">
        <v>47</v>
      </c>
      <c r="AS928" s="1" t="s">
        <v>47</v>
      </c>
      <c r="AT928" s="1" t="s">
        <v>47</v>
      </c>
      <c r="AU928" s="1" t="s">
        <v>133</v>
      </c>
      <c r="AV928" s="1" t="s">
        <v>134</v>
      </c>
      <c r="AW928" s="1" t="s">
        <v>136</v>
      </c>
      <c r="AX928" s="1" t="s">
        <v>47</v>
      </c>
      <c r="AY928" s="1" t="s">
        <v>50</v>
      </c>
      <c r="AZ928" s="1" t="s">
        <v>5033</v>
      </c>
      <c r="BA928" s="1" t="s">
        <v>5034</v>
      </c>
      <c r="BB928" s="1" t="s">
        <v>5034</v>
      </c>
      <c r="BC928" s="1" t="s">
        <v>915</v>
      </c>
      <c r="BD928" s="1" t="s">
        <v>693</v>
      </c>
      <c r="BE928" s="1" t="s">
        <v>135</v>
      </c>
      <c r="BF928" s="1" t="s">
        <v>52</v>
      </c>
      <c r="BG928" s="1" t="s">
        <v>53</v>
      </c>
      <c r="BH928" s="1" t="s">
        <v>47</v>
      </c>
      <c r="BI928" s="1" t="s">
        <v>159</v>
      </c>
    </row>
    <row r="929" spans="2:61" x14ac:dyDescent="0.25">
      <c r="B929" s="16">
        <f t="shared" si="254"/>
        <v>925</v>
      </c>
      <c r="C929" s="16" t="str">
        <f t="shared" si="255"/>
        <v>FRA</v>
      </c>
      <c r="D929" s="16" t="str">
        <f t="shared" si="256"/>
        <v>2025-08-31</v>
      </c>
      <c r="E929" s="16" t="str">
        <f t="shared" si="257"/>
        <v>99431947775</v>
      </c>
      <c r="F929" s="16" t="str">
        <f t="shared" si="258"/>
        <v>PDE026649554</v>
      </c>
      <c r="G929" s="16" t="str">
        <f t="shared" si="259"/>
        <v>안용철</v>
      </c>
      <c r="H929" s="16" t="str">
        <f t="shared" si="260"/>
        <v>일반(목록배제,Normal-Manifest Exception)</v>
      </c>
      <c r="I929" s="16">
        <f t="shared" si="261"/>
        <v>23.31</v>
      </c>
      <c r="J929" s="16">
        <f t="shared" si="262"/>
        <v>1</v>
      </c>
      <c r="K929" s="43">
        <f t="shared" si="263"/>
        <v>0.5</v>
      </c>
      <c r="L929" s="43">
        <f t="shared" si="264"/>
        <v>0.5</v>
      </c>
      <c r="M929" s="43">
        <f t="shared" si="265"/>
        <v>0.5</v>
      </c>
      <c r="N929" s="43">
        <f t="shared" si="266"/>
        <v>0.5</v>
      </c>
      <c r="O929" s="23" t="str">
        <f t="shared" si="267"/>
        <v>PDE026649554</v>
      </c>
      <c r="P929" s="51">
        <f>VLOOKUP(C929,MAPPING!$B$24:$G$27,2,0)+(N929-0.5)/0.5*VLOOKUP(C929,MAPPING!$B$24:$G$27,4,0)</f>
        <v>6900</v>
      </c>
      <c r="Q929" s="72">
        <f>VLOOKUP(C929,MAPPING!$B$24:$G$27,6,0)</f>
        <v>3.401757367653961</v>
      </c>
      <c r="R929" s="105">
        <f>Q929*VLOOKUP(C929,MAPPING!$B$24:$H$27,7,0)</f>
        <v>5508.2615999999998</v>
      </c>
      <c r="S929" s="29">
        <f>VLOOKUP(H929,MAPPING!$B$3:$D$12,3,0)</f>
        <v>1100</v>
      </c>
      <c r="T929" s="67">
        <f t="shared" si="253"/>
        <v>0</v>
      </c>
      <c r="U929" s="75">
        <v>0</v>
      </c>
      <c r="V929" s="29">
        <f>(J929*VLOOKUP(M929/J929,MAPPING!$B$15:$C$22,2,10))</f>
        <v>0</v>
      </c>
      <c r="W929" s="100">
        <v>0</v>
      </c>
      <c r="X929" s="68">
        <f>IFERROR(IF($M929&lt;6.000001,0,VLOOKUP($M929,할증료!$B:$C,2,1)),0)</f>
        <v>0</v>
      </c>
      <c r="Y929" s="67">
        <v>0</v>
      </c>
      <c r="Z929" s="29">
        <f t="shared" si="268"/>
        <v>13508.2616</v>
      </c>
      <c r="AB929" s="1" t="s">
        <v>4775</v>
      </c>
      <c r="AC929" s="1" t="s">
        <v>131</v>
      </c>
      <c r="AD929" s="1" t="s">
        <v>4776</v>
      </c>
      <c r="AE929" s="1" t="s">
        <v>5035</v>
      </c>
      <c r="AF929" s="1" t="s">
        <v>5036</v>
      </c>
      <c r="AG929" s="1" t="s">
        <v>5037</v>
      </c>
      <c r="AH929" s="1">
        <v>28317</v>
      </c>
      <c r="AI929" s="1" t="s">
        <v>47</v>
      </c>
      <c r="AJ929" s="20">
        <v>1</v>
      </c>
      <c r="AK929" s="21">
        <v>0.5</v>
      </c>
      <c r="AL929" s="21">
        <v>0.5</v>
      </c>
      <c r="AM929" s="21">
        <v>0.5</v>
      </c>
      <c r="AN929" s="1" t="s">
        <v>54</v>
      </c>
      <c r="AO929" s="21">
        <v>23.31</v>
      </c>
      <c r="AP929" s="1" t="s">
        <v>47</v>
      </c>
      <c r="AQ929" s="1" t="s">
        <v>47</v>
      </c>
      <c r="AR929" s="1" t="s">
        <v>47</v>
      </c>
      <c r="AS929" s="1" t="s">
        <v>47</v>
      </c>
      <c r="AT929" s="1" t="s">
        <v>47</v>
      </c>
      <c r="AU929" s="1" t="s">
        <v>133</v>
      </c>
      <c r="AV929" s="1" t="s">
        <v>134</v>
      </c>
      <c r="AW929" s="1" t="s">
        <v>195</v>
      </c>
      <c r="AX929" s="1" t="s">
        <v>47</v>
      </c>
      <c r="AY929" s="1" t="s">
        <v>50</v>
      </c>
      <c r="AZ929" s="1" t="s">
        <v>5038</v>
      </c>
      <c r="BA929" s="1" t="s">
        <v>5039</v>
      </c>
      <c r="BB929" s="1" t="s">
        <v>5039</v>
      </c>
      <c r="BC929" s="1" t="s">
        <v>915</v>
      </c>
      <c r="BD929" s="1" t="s">
        <v>693</v>
      </c>
      <c r="BE929" s="1" t="s">
        <v>135</v>
      </c>
      <c r="BF929" s="1" t="s">
        <v>52</v>
      </c>
      <c r="BG929" s="1" t="s">
        <v>53</v>
      </c>
      <c r="BH929" s="1" t="s">
        <v>47</v>
      </c>
      <c r="BI929" s="1" t="s">
        <v>159</v>
      </c>
    </row>
    <row r="930" spans="2:61" x14ac:dyDescent="0.25">
      <c r="B930" s="16">
        <f t="shared" si="254"/>
        <v>926</v>
      </c>
      <c r="C930" s="16" t="str">
        <f t="shared" si="255"/>
        <v>FRA</v>
      </c>
      <c r="D930" s="16" t="str">
        <f t="shared" si="256"/>
        <v>2025-08-31</v>
      </c>
      <c r="E930" s="16" t="str">
        <f t="shared" si="257"/>
        <v>99431947775</v>
      </c>
      <c r="F930" s="16" t="str">
        <f t="shared" si="258"/>
        <v>PDE026649552</v>
      </c>
      <c r="G930" s="16" t="str">
        <f t="shared" si="259"/>
        <v>황인철</v>
      </c>
      <c r="H930" s="16" t="str">
        <f t="shared" si="260"/>
        <v>목록(Manifest)</v>
      </c>
      <c r="I930" s="16">
        <f t="shared" si="261"/>
        <v>136.31</v>
      </c>
      <c r="J930" s="16">
        <f t="shared" si="262"/>
        <v>1</v>
      </c>
      <c r="K930" s="43">
        <f t="shared" si="263"/>
        <v>0.5</v>
      </c>
      <c r="L930" s="43">
        <f t="shared" si="264"/>
        <v>0.5</v>
      </c>
      <c r="M930" s="43">
        <f t="shared" si="265"/>
        <v>0.5</v>
      </c>
      <c r="N930" s="43">
        <f t="shared" si="266"/>
        <v>0.5</v>
      </c>
      <c r="O930" s="23" t="str">
        <f t="shared" si="267"/>
        <v>PDE026649552</v>
      </c>
      <c r="P930" s="51">
        <f>VLOOKUP(C930,MAPPING!$B$24:$G$27,2,0)+(N930-0.5)/0.5*VLOOKUP(C930,MAPPING!$B$24:$G$27,4,0)</f>
        <v>6900</v>
      </c>
      <c r="Q930" s="72">
        <f>VLOOKUP(C930,MAPPING!$B$24:$G$27,6,0)</f>
        <v>3.401757367653961</v>
      </c>
      <c r="R930" s="105">
        <f>Q930*VLOOKUP(C930,MAPPING!$B$24:$H$27,7,0)</f>
        <v>5508.2615999999998</v>
      </c>
      <c r="S930" s="29">
        <f>VLOOKUP(H930,MAPPING!$B$3:$D$12,3,0)</f>
        <v>0</v>
      </c>
      <c r="T930" s="67">
        <f t="shared" si="253"/>
        <v>0</v>
      </c>
      <c r="U930" s="75">
        <v>0</v>
      </c>
      <c r="V930" s="29">
        <f>(J930*VLOOKUP(M930/J930,MAPPING!$B$15:$C$22,2,10))</f>
        <v>0</v>
      </c>
      <c r="W930" s="100">
        <v>0</v>
      </c>
      <c r="X930" s="68">
        <f>IFERROR(IF($M930&lt;6.000001,0,VLOOKUP($M930,할증료!$B:$C,2,1)),0)</f>
        <v>0</v>
      </c>
      <c r="Y930" s="67">
        <v>0</v>
      </c>
      <c r="Z930" s="29">
        <f t="shared" si="268"/>
        <v>12408.2616</v>
      </c>
      <c r="AB930" s="1" t="s">
        <v>4775</v>
      </c>
      <c r="AC930" s="1" t="s">
        <v>131</v>
      </c>
      <c r="AD930" s="1" t="s">
        <v>4776</v>
      </c>
      <c r="AE930" s="1" t="s">
        <v>5040</v>
      </c>
      <c r="AF930" s="1" t="s">
        <v>322</v>
      </c>
      <c r="AG930" s="1" t="s">
        <v>637</v>
      </c>
      <c r="AH930" s="1">
        <v>8371</v>
      </c>
      <c r="AI930" s="1" t="s">
        <v>47</v>
      </c>
      <c r="AJ930" s="20">
        <v>1</v>
      </c>
      <c r="AK930" s="21">
        <v>0.5</v>
      </c>
      <c r="AL930" s="21">
        <v>0.5</v>
      </c>
      <c r="AM930" s="21">
        <v>0.5</v>
      </c>
      <c r="AN930" s="1" t="s">
        <v>48</v>
      </c>
      <c r="AO930" s="21">
        <v>136.31</v>
      </c>
      <c r="AP930" s="1" t="s">
        <v>47</v>
      </c>
      <c r="AQ930" s="1" t="s">
        <v>47</v>
      </c>
      <c r="AR930" s="1" t="s">
        <v>47</v>
      </c>
      <c r="AS930" s="1" t="s">
        <v>47</v>
      </c>
      <c r="AT930" s="1" t="s">
        <v>47</v>
      </c>
      <c r="AU930" s="1" t="s">
        <v>133</v>
      </c>
      <c r="AV930" s="1" t="s">
        <v>134</v>
      </c>
      <c r="AW930" s="1" t="s">
        <v>323</v>
      </c>
      <c r="AX930" s="1" t="s">
        <v>47</v>
      </c>
      <c r="AY930" s="1" t="s">
        <v>50</v>
      </c>
      <c r="AZ930" s="1" t="s">
        <v>5041</v>
      </c>
      <c r="BA930" s="1" t="s">
        <v>5042</v>
      </c>
      <c r="BB930" s="1" t="s">
        <v>5042</v>
      </c>
      <c r="BC930" s="1" t="s">
        <v>915</v>
      </c>
      <c r="BD930" s="1" t="s">
        <v>693</v>
      </c>
      <c r="BE930" s="1" t="s">
        <v>135</v>
      </c>
      <c r="BF930" s="1" t="s">
        <v>52</v>
      </c>
      <c r="BG930" s="1" t="s">
        <v>53</v>
      </c>
      <c r="BH930" s="1" t="s">
        <v>47</v>
      </c>
      <c r="BI930" s="1" t="s">
        <v>159</v>
      </c>
    </row>
    <row r="931" spans="2:61" x14ac:dyDescent="0.25">
      <c r="B931" s="16">
        <f t="shared" si="254"/>
        <v>927</v>
      </c>
      <c r="C931" s="16" t="str">
        <f t="shared" si="255"/>
        <v>FRA</v>
      </c>
      <c r="D931" s="16" t="str">
        <f t="shared" si="256"/>
        <v>2025-08-31</v>
      </c>
      <c r="E931" s="16" t="str">
        <f t="shared" si="257"/>
        <v>99431947775</v>
      </c>
      <c r="F931" s="16" t="str">
        <f t="shared" si="258"/>
        <v>PDE026649551</v>
      </c>
      <c r="G931" s="16" t="str">
        <f t="shared" si="259"/>
        <v>김중동</v>
      </c>
      <c r="H931" s="16" t="str">
        <f t="shared" si="260"/>
        <v>간이(Simple)</v>
      </c>
      <c r="I931" s="16">
        <f t="shared" si="261"/>
        <v>361.59</v>
      </c>
      <c r="J931" s="16">
        <f t="shared" si="262"/>
        <v>1</v>
      </c>
      <c r="K931" s="43">
        <f t="shared" si="263"/>
        <v>1</v>
      </c>
      <c r="L931" s="43">
        <f t="shared" si="264"/>
        <v>0.7</v>
      </c>
      <c r="M931" s="43">
        <f t="shared" si="265"/>
        <v>1</v>
      </c>
      <c r="N931" s="43">
        <f t="shared" si="266"/>
        <v>1</v>
      </c>
      <c r="O931" s="23" t="str">
        <f t="shared" si="267"/>
        <v>PDE026649551</v>
      </c>
      <c r="P931" s="51">
        <f>VLOOKUP(C931,MAPPING!$B$24:$G$27,2,0)+(N931-0.5)/0.5*VLOOKUP(C931,MAPPING!$B$24:$G$27,4,0)</f>
        <v>9350</v>
      </c>
      <c r="Q931" s="72">
        <f>VLOOKUP(C931,MAPPING!$B$24:$G$27,6,0)</f>
        <v>3.401757367653961</v>
      </c>
      <c r="R931" s="105">
        <f>Q931*VLOOKUP(C931,MAPPING!$B$24:$H$27,7,0)</f>
        <v>5508.2615999999998</v>
      </c>
      <c r="S931" s="29">
        <f>VLOOKUP(H931,MAPPING!$B$3:$D$12,3,0)</f>
        <v>1100</v>
      </c>
      <c r="T931" s="67">
        <f t="shared" si="253"/>
        <v>0</v>
      </c>
      <c r="U931" s="75">
        <v>0</v>
      </c>
      <c r="V931" s="29">
        <f>(J931*VLOOKUP(M931/J931,MAPPING!$B$15:$C$22,2,10))</f>
        <v>0</v>
      </c>
      <c r="W931" s="100">
        <v>0</v>
      </c>
      <c r="X931" s="68">
        <f>IFERROR(IF($M931&lt;6.000001,0,VLOOKUP($M931,할증료!$B:$C,2,1)),0)</f>
        <v>0</v>
      </c>
      <c r="Y931" s="67">
        <v>0</v>
      </c>
      <c r="Z931" s="29">
        <f t="shared" si="268"/>
        <v>15958.2616</v>
      </c>
      <c r="AB931" s="1" t="s">
        <v>4775</v>
      </c>
      <c r="AC931" s="1" t="s">
        <v>131</v>
      </c>
      <c r="AD931" s="1" t="s">
        <v>4776</v>
      </c>
      <c r="AE931" s="1" t="s">
        <v>5043</v>
      </c>
      <c r="AF931" s="1" t="s">
        <v>5044</v>
      </c>
      <c r="AG931" s="1" t="s">
        <v>5045</v>
      </c>
      <c r="AH931" s="1">
        <v>10108</v>
      </c>
      <c r="AI931" s="1" t="s">
        <v>47</v>
      </c>
      <c r="AJ931" s="20">
        <v>1</v>
      </c>
      <c r="AK931" s="21">
        <v>1</v>
      </c>
      <c r="AL931" s="21">
        <v>0.7</v>
      </c>
      <c r="AM931" s="21">
        <v>1</v>
      </c>
      <c r="AN931" s="1" t="s">
        <v>56</v>
      </c>
      <c r="AO931" s="21">
        <v>361.59</v>
      </c>
      <c r="AP931" s="1" t="s">
        <v>47</v>
      </c>
      <c r="AQ931" s="1" t="s">
        <v>47</v>
      </c>
      <c r="AR931" s="1" t="s">
        <v>47</v>
      </c>
      <c r="AS931" s="1" t="s">
        <v>47</v>
      </c>
      <c r="AT931" s="1" t="s">
        <v>47</v>
      </c>
      <c r="AU931" s="1" t="s">
        <v>133</v>
      </c>
      <c r="AV931" s="1" t="s">
        <v>134</v>
      </c>
      <c r="AW931" s="1" t="s">
        <v>5046</v>
      </c>
      <c r="AX931" s="1" t="s">
        <v>47</v>
      </c>
      <c r="AY931" s="1" t="s">
        <v>50</v>
      </c>
      <c r="AZ931" s="1" t="s">
        <v>5047</v>
      </c>
      <c r="BA931" s="1" t="s">
        <v>5048</v>
      </c>
      <c r="BB931" s="1" t="s">
        <v>5048</v>
      </c>
      <c r="BC931" s="1" t="s">
        <v>915</v>
      </c>
      <c r="BD931" s="1" t="s">
        <v>693</v>
      </c>
      <c r="BE931" s="1" t="s">
        <v>135</v>
      </c>
      <c r="BF931" s="1" t="s">
        <v>52</v>
      </c>
      <c r="BG931" s="1" t="s">
        <v>53</v>
      </c>
      <c r="BH931" s="1" t="s">
        <v>47</v>
      </c>
      <c r="BI931" s="1" t="s">
        <v>159</v>
      </c>
    </row>
    <row r="932" spans="2:61" x14ac:dyDescent="0.25">
      <c r="B932" s="16">
        <f t="shared" si="254"/>
        <v>928</v>
      </c>
      <c r="C932" s="16" t="str">
        <f t="shared" si="255"/>
        <v>FRA</v>
      </c>
      <c r="D932" s="16" t="str">
        <f t="shared" si="256"/>
        <v>2025-08-31</v>
      </c>
      <c r="E932" s="16" t="str">
        <f t="shared" si="257"/>
        <v>99431947775</v>
      </c>
      <c r="F932" s="16" t="str">
        <f t="shared" si="258"/>
        <v>PDE026649550</v>
      </c>
      <c r="G932" s="16" t="str">
        <f t="shared" si="259"/>
        <v>박태석</v>
      </c>
      <c r="H932" s="16" t="str">
        <f t="shared" si="260"/>
        <v>일반(목록배제,Normal-Manifest Exception)</v>
      </c>
      <c r="I932" s="16">
        <f t="shared" si="261"/>
        <v>61.11</v>
      </c>
      <c r="J932" s="16">
        <f t="shared" si="262"/>
        <v>1</v>
      </c>
      <c r="K932" s="43">
        <f t="shared" si="263"/>
        <v>0.5</v>
      </c>
      <c r="L932" s="43">
        <f t="shared" si="264"/>
        <v>0.5</v>
      </c>
      <c r="M932" s="43">
        <f t="shared" si="265"/>
        <v>0.5</v>
      </c>
      <c r="N932" s="43">
        <f t="shared" si="266"/>
        <v>0.5</v>
      </c>
      <c r="O932" s="23" t="str">
        <f t="shared" si="267"/>
        <v>PDE026649550</v>
      </c>
      <c r="P932" s="51">
        <f>VLOOKUP(C932,MAPPING!$B$24:$G$27,2,0)+(N932-0.5)/0.5*VLOOKUP(C932,MAPPING!$B$24:$G$27,4,0)</f>
        <v>6900</v>
      </c>
      <c r="Q932" s="72">
        <f>VLOOKUP(C932,MAPPING!$B$24:$G$27,6,0)</f>
        <v>3.401757367653961</v>
      </c>
      <c r="R932" s="105">
        <f>Q932*VLOOKUP(C932,MAPPING!$B$24:$H$27,7,0)</f>
        <v>5508.2615999999998</v>
      </c>
      <c r="S932" s="29">
        <f>VLOOKUP(H932,MAPPING!$B$3:$D$12,3,0)</f>
        <v>1100</v>
      </c>
      <c r="T932" s="67">
        <f t="shared" si="253"/>
        <v>0</v>
      </c>
      <c r="U932" s="75">
        <v>0</v>
      </c>
      <c r="V932" s="29">
        <f>(J932*VLOOKUP(M932/J932,MAPPING!$B$15:$C$22,2,10))</f>
        <v>0</v>
      </c>
      <c r="W932" s="100">
        <v>0</v>
      </c>
      <c r="X932" s="68">
        <f>IFERROR(IF($M932&lt;6.000001,0,VLOOKUP($M932,할증료!$B:$C,2,1)),0)</f>
        <v>0</v>
      </c>
      <c r="Y932" s="67">
        <v>0</v>
      </c>
      <c r="Z932" s="29">
        <f t="shared" si="268"/>
        <v>13508.2616</v>
      </c>
      <c r="AB932" s="1" t="s">
        <v>4775</v>
      </c>
      <c r="AC932" s="1" t="s">
        <v>131</v>
      </c>
      <c r="AD932" s="1" t="s">
        <v>4776</v>
      </c>
      <c r="AE932" s="1" t="s">
        <v>5049</v>
      </c>
      <c r="AF932" s="1" t="s">
        <v>5050</v>
      </c>
      <c r="AG932" s="1" t="s">
        <v>5051</v>
      </c>
      <c r="AH932" s="1">
        <v>4994</v>
      </c>
      <c r="AI932" s="1" t="s">
        <v>47</v>
      </c>
      <c r="AJ932" s="20">
        <v>1</v>
      </c>
      <c r="AK932" s="21">
        <v>0.5</v>
      </c>
      <c r="AL932" s="21">
        <v>0.5</v>
      </c>
      <c r="AM932" s="21">
        <v>0.5</v>
      </c>
      <c r="AN932" s="1" t="s">
        <v>54</v>
      </c>
      <c r="AO932" s="21">
        <v>61.11</v>
      </c>
      <c r="AP932" s="1" t="s">
        <v>47</v>
      </c>
      <c r="AQ932" s="1" t="s">
        <v>47</v>
      </c>
      <c r="AR932" s="1" t="s">
        <v>47</v>
      </c>
      <c r="AS932" s="1" t="s">
        <v>47</v>
      </c>
      <c r="AT932" s="1" t="s">
        <v>47</v>
      </c>
      <c r="AU932" s="1" t="s">
        <v>133</v>
      </c>
      <c r="AV932" s="1" t="s">
        <v>134</v>
      </c>
      <c r="AW932" s="1" t="s">
        <v>195</v>
      </c>
      <c r="AX932" s="1" t="s">
        <v>47</v>
      </c>
      <c r="AY932" s="1" t="s">
        <v>50</v>
      </c>
      <c r="AZ932" s="1" t="s">
        <v>5052</v>
      </c>
      <c r="BA932" s="1" t="s">
        <v>5053</v>
      </c>
      <c r="BB932" s="1" t="s">
        <v>5053</v>
      </c>
      <c r="BC932" s="1" t="s">
        <v>915</v>
      </c>
      <c r="BD932" s="1" t="s">
        <v>693</v>
      </c>
      <c r="BE932" s="1" t="s">
        <v>135</v>
      </c>
      <c r="BF932" s="1" t="s">
        <v>52</v>
      </c>
      <c r="BG932" s="1" t="s">
        <v>53</v>
      </c>
      <c r="BH932" s="1" t="s">
        <v>47</v>
      </c>
      <c r="BI932" s="1" t="s">
        <v>159</v>
      </c>
    </row>
    <row r="933" spans="2:61" x14ac:dyDescent="0.25">
      <c r="B933" s="16">
        <f t="shared" si="254"/>
        <v>929</v>
      </c>
      <c r="C933" s="16" t="str">
        <f t="shared" si="255"/>
        <v>FRA</v>
      </c>
      <c r="D933" s="16" t="str">
        <f t="shared" si="256"/>
        <v>2025-08-31</v>
      </c>
      <c r="E933" s="16" t="str">
        <f t="shared" si="257"/>
        <v>99431947775</v>
      </c>
      <c r="F933" s="16" t="str">
        <f t="shared" si="258"/>
        <v>PDE026649549</v>
      </c>
      <c r="G933" s="16" t="str">
        <f t="shared" si="259"/>
        <v>박희성</v>
      </c>
      <c r="H933" s="16" t="str">
        <f t="shared" si="260"/>
        <v>일반(목록배제,Normal-Manifest Exception)</v>
      </c>
      <c r="I933" s="16">
        <f t="shared" si="261"/>
        <v>122.22</v>
      </c>
      <c r="J933" s="16">
        <f t="shared" si="262"/>
        <v>1</v>
      </c>
      <c r="K933" s="43">
        <f t="shared" si="263"/>
        <v>0.5</v>
      </c>
      <c r="L933" s="43">
        <f t="shared" si="264"/>
        <v>0.5</v>
      </c>
      <c r="M933" s="43">
        <f t="shared" si="265"/>
        <v>0.5</v>
      </c>
      <c r="N933" s="43">
        <f t="shared" si="266"/>
        <v>0.5</v>
      </c>
      <c r="O933" s="23" t="str">
        <f t="shared" si="267"/>
        <v>PDE026649549</v>
      </c>
      <c r="P933" s="51">
        <f>VLOOKUP(C933,MAPPING!$B$24:$G$27,2,0)+(N933-0.5)/0.5*VLOOKUP(C933,MAPPING!$B$24:$G$27,4,0)</f>
        <v>6900</v>
      </c>
      <c r="Q933" s="72">
        <f>VLOOKUP(C933,MAPPING!$B$24:$G$27,6,0)</f>
        <v>3.401757367653961</v>
      </c>
      <c r="R933" s="105">
        <f>Q933*VLOOKUP(C933,MAPPING!$B$24:$H$27,7,0)</f>
        <v>5508.2615999999998</v>
      </c>
      <c r="S933" s="29">
        <f>VLOOKUP(H933,MAPPING!$B$3:$D$12,3,0)</f>
        <v>1100</v>
      </c>
      <c r="T933" s="67">
        <f t="shared" si="253"/>
        <v>0</v>
      </c>
      <c r="U933" s="75">
        <v>0</v>
      </c>
      <c r="V933" s="29">
        <f>(J933*VLOOKUP(M933/J933,MAPPING!$B$15:$C$22,2,10))</f>
        <v>0</v>
      </c>
      <c r="W933" s="100">
        <v>0</v>
      </c>
      <c r="X933" s="68">
        <f>IFERROR(IF($M933&lt;6.000001,0,VLOOKUP($M933,할증료!$B:$C,2,1)),0)</f>
        <v>0</v>
      </c>
      <c r="Y933" s="67">
        <v>0</v>
      </c>
      <c r="Z933" s="29">
        <f t="shared" si="268"/>
        <v>13508.2616</v>
      </c>
      <c r="AB933" s="1" t="s">
        <v>4775</v>
      </c>
      <c r="AC933" s="1" t="s">
        <v>131</v>
      </c>
      <c r="AD933" s="1" t="s">
        <v>4776</v>
      </c>
      <c r="AE933" s="1" t="s">
        <v>5054</v>
      </c>
      <c r="AF933" s="1" t="s">
        <v>5055</v>
      </c>
      <c r="AG933" s="1" t="s">
        <v>5056</v>
      </c>
      <c r="AH933" s="1">
        <v>8853</v>
      </c>
      <c r="AI933" s="1" t="s">
        <v>47</v>
      </c>
      <c r="AJ933" s="20">
        <v>1</v>
      </c>
      <c r="AK933" s="21">
        <v>0.5</v>
      </c>
      <c r="AL933" s="21">
        <v>0.5</v>
      </c>
      <c r="AM933" s="21">
        <v>0.5</v>
      </c>
      <c r="AN933" s="1" t="s">
        <v>54</v>
      </c>
      <c r="AO933" s="21">
        <v>122.22</v>
      </c>
      <c r="AP933" s="1" t="s">
        <v>47</v>
      </c>
      <c r="AQ933" s="1" t="s">
        <v>47</v>
      </c>
      <c r="AR933" s="1" t="s">
        <v>47</v>
      </c>
      <c r="AS933" s="1" t="s">
        <v>47</v>
      </c>
      <c r="AT933" s="1" t="s">
        <v>47</v>
      </c>
      <c r="AU933" s="1" t="s">
        <v>133</v>
      </c>
      <c r="AV933" s="1" t="s">
        <v>134</v>
      </c>
      <c r="AW933" s="1" t="s">
        <v>195</v>
      </c>
      <c r="AX933" s="1" t="s">
        <v>47</v>
      </c>
      <c r="AY933" s="1" t="s">
        <v>50</v>
      </c>
      <c r="AZ933" s="1" t="s">
        <v>5057</v>
      </c>
      <c r="BA933" s="1" t="s">
        <v>5058</v>
      </c>
      <c r="BB933" s="1" t="s">
        <v>5058</v>
      </c>
      <c r="BC933" s="1" t="s">
        <v>915</v>
      </c>
      <c r="BD933" s="1" t="s">
        <v>693</v>
      </c>
      <c r="BE933" s="1" t="s">
        <v>135</v>
      </c>
      <c r="BF933" s="1" t="s">
        <v>52</v>
      </c>
      <c r="BG933" s="1" t="s">
        <v>53</v>
      </c>
      <c r="BH933" s="1" t="s">
        <v>47</v>
      </c>
      <c r="BI933" s="1" t="s">
        <v>159</v>
      </c>
    </row>
    <row r="934" spans="2:61" x14ac:dyDescent="0.25">
      <c r="B934" s="16">
        <f t="shared" si="254"/>
        <v>930</v>
      </c>
      <c r="C934" s="16" t="str">
        <f t="shared" si="255"/>
        <v>FRA</v>
      </c>
      <c r="D934" s="16" t="str">
        <f t="shared" si="256"/>
        <v>2025-08-31</v>
      </c>
      <c r="E934" s="16" t="str">
        <f t="shared" si="257"/>
        <v>99431947775</v>
      </c>
      <c r="F934" s="16" t="str">
        <f t="shared" si="258"/>
        <v>PDE026649548</v>
      </c>
      <c r="G934" s="16" t="str">
        <f t="shared" si="259"/>
        <v>김명례</v>
      </c>
      <c r="H934" s="16" t="str">
        <f t="shared" si="260"/>
        <v>일반(목록배제,Normal-Manifest Exception)</v>
      </c>
      <c r="I934" s="16">
        <f t="shared" si="261"/>
        <v>61.11</v>
      </c>
      <c r="J934" s="16">
        <f t="shared" si="262"/>
        <v>1</v>
      </c>
      <c r="K934" s="43">
        <f t="shared" si="263"/>
        <v>0.5</v>
      </c>
      <c r="L934" s="43">
        <f t="shared" si="264"/>
        <v>0.5</v>
      </c>
      <c r="M934" s="43">
        <f t="shared" si="265"/>
        <v>0.5</v>
      </c>
      <c r="N934" s="43">
        <f t="shared" si="266"/>
        <v>0.5</v>
      </c>
      <c r="O934" s="23" t="str">
        <f t="shared" si="267"/>
        <v>PDE026649548</v>
      </c>
      <c r="P934" s="51">
        <f>VLOOKUP(C934,MAPPING!$B$24:$G$27,2,0)+(N934-0.5)/0.5*VLOOKUP(C934,MAPPING!$B$24:$G$27,4,0)</f>
        <v>6900</v>
      </c>
      <c r="Q934" s="72">
        <f>VLOOKUP(C934,MAPPING!$B$24:$G$27,6,0)</f>
        <v>3.401757367653961</v>
      </c>
      <c r="R934" s="105">
        <f>Q934*VLOOKUP(C934,MAPPING!$B$24:$H$27,7,0)</f>
        <v>5508.2615999999998</v>
      </c>
      <c r="S934" s="29">
        <f>VLOOKUP(H934,MAPPING!$B$3:$D$12,3,0)</f>
        <v>1100</v>
      </c>
      <c r="T934" s="67">
        <f t="shared" si="253"/>
        <v>0</v>
      </c>
      <c r="U934" s="75">
        <v>0</v>
      </c>
      <c r="V934" s="29">
        <f>(J934*VLOOKUP(M934/J934,MAPPING!$B$15:$C$22,2,10))</f>
        <v>0</v>
      </c>
      <c r="W934" s="100">
        <v>0</v>
      </c>
      <c r="X934" s="68">
        <f>IFERROR(IF($M934&lt;6.000001,0,VLOOKUP($M934,할증료!$B:$C,2,1)),0)</f>
        <v>0</v>
      </c>
      <c r="Y934" s="67">
        <v>0</v>
      </c>
      <c r="Z934" s="29">
        <f t="shared" si="268"/>
        <v>13508.2616</v>
      </c>
      <c r="AB934" s="1" t="s">
        <v>4775</v>
      </c>
      <c r="AC934" s="1" t="s">
        <v>131</v>
      </c>
      <c r="AD934" s="1" t="s">
        <v>4776</v>
      </c>
      <c r="AE934" s="1" t="s">
        <v>5059</v>
      </c>
      <c r="AF934" s="1" t="s">
        <v>5060</v>
      </c>
      <c r="AG934" s="1" t="s">
        <v>5061</v>
      </c>
      <c r="AH934" s="1">
        <v>22215</v>
      </c>
      <c r="AI934" s="1" t="s">
        <v>47</v>
      </c>
      <c r="AJ934" s="20">
        <v>1</v>
      </c>
      <c r="AK934" s="21">
        <v>0.5</v>
      </c>
      <c r="AL934" s="21">
        <v>0.5</v>
      </c>
      <c r="AM934" s="21">
        <v>0.5</v>
      </c>
      <c r="AN934" s="1" t="s">
        <v>54</v>
      </c>
      <c r="AO934" s="21">
        <v>61.11</v>
      </c>
      <c r="AP934" s="1" t="s">
        <v>47</v>
      </c>
      <c r="AQ934" s="1" t="s">
        <v>47</v>
      </c>
      <c r="AR934" s="1" t="s">
        <v>47</v>
      </c>
      <c r="AS934" s="1" t="s">
        <v>47</v>
      </c>
      <c r="AT934" s="1" t="s">
        <v>47</v>
      </c>
      <c r="AU934" s="1" t="s">
        <v>133</v>
      </c>
      <c r="AV934" s="1" t="s">
        <v>134</v>
      </c>
      <c r="AW934" s="1" t="s">
        <v>195</v>
      </c>
      <c r="AX934" s="1" t="s">
        <v>47</v>
      </c>
      <c r="AY934" s="1" t="s">
        <v>50</v>
      </c>
      <c r="AZ934" s="1" t="s">
        <v>5062</v>
      </c>
      <c r="BA934" s="1" t="s">
        <v>5063</v>
      </c>
      <c r="BB934" s="1" t="s">
        <v>5063</v>
      </c>
      <c r="BC934" s="1" t="s">
        <v>915</v>
      </c>
      <c r="BD934" s="1" t="s">
        <v>693</v>
      </c>
      <c r="BE934" s="1" t="s">
        <v>135</v>
      </c>
      <c r="BF934" s="1" t="s">
        <v>52</v>
      </c>
      <c r="BG934" s="1" t="s">
        <v>53</v>
      </c>
      <c r="BH934" s="1" t="s">
        <v>47</v>
      </c>
      <c r="BI934" s="1" t="s">
        <v>159</v>
      </c>
    </row>
    <row r="935" spans="2:61" x14ac:dyDescent="0.25">
      <c r="B935" s="16">
        <f t="shared" si="254"/>
        <v>931</v>
      </c>
      <c r="C935" s="16" t="str">
        <f t="shared" si="255"/>
        <v>FRA</v>
      </c>
      <c r="D935" s="16" t="str">
        <f t="shared" si="256"/>
        <v>2025-08-31</v>
      </c>
      <c r="E935" s="16" t="str">
        <f t="shared" si="257"/>
        <v>99431947775</v>
      </c>
      <c r="F935" s="16" t="str">
        <f t="shared" si="258"/>
        <v>PDE026649533</v>
      </c>
      <c r="G935" s="16" t="str">
        <f t="shared" si="259"/>
        <v>손준성</v>
      </c>
      <c r="H935" s="16" t="str">
        <f t="shared" si="260"/>
        <v>간이(Simple)</v>
      </c>
      <c r="I935" s="16">
        <f t="shared" si="261"/>
        <v>219.19</v>
      </c>
      <c r="J935" s="16">
        <f t="shared" si="262"/>
        <v>1</v>
      </c>
      <c r="K935" s="43">
        <f t="shared" si="263"/>
        <v>3</v>
      </c>
      <c r="L935" s="43">
        <f t="shared" si="264"/>
        <v>7.4</v>
      </c>
      <c r="M935" s="43">
        <f t="shared" si="265"/>
        <v>7.5</v>
      </c>
      <c r="N935" s="43">
        <f t="shared" si="266"/>
        <v>7.5</v>
      </c>
      <c r="O935" s="23" t="str">
        <f t="shared" si="267"/>
        <v>PDE026649533</v>
      </c>
      <c r="P935" s="51">
        <f>VLOOKUP(C935,MAPPING!$B$24:$G$27,2,0)+(N935-0.5)/0.5*VLOOKUP(C935,MAPPING!$B$24:$G$27,4,0)</f>
        <v>41200</v>
      </c>
      <c r="Q935" s="72">
        <f>VLOOKUP(C935,MAPPING!$B$24:$G$27,6,0)</f>
        <v>3.401757367653961</v>
      </c>
      <c r="R935" s="105">
        <f>Q935*VLOOKUP(C935,MAPPING!$B$24:$H$27,7,0)</f>
        <v>5508.2615999999998</v>
      </c>
      <c r="S935" s="29">
        <f>VLOOKUP(H935,MAPPING!$B$3:$D$12,3,0)</f>
        <v>1100</v>
      </c>
      <c r="T935" s="67">
        <f t="shared" si="253"/>
        <v>0</v>
      </c>
      <c r="U935" s="75">
        <v>0</v>
      </c>
      <c r="V935" s="29">
        <f>(J935*VLOOKUP(M935/J935,MAPPING!$B$15:$C$22,2,10))</f>
        <v>1200</v>
      </c>
      <c r="W935" s="100">
        <v>0</v>
      </c>
      <c r="X935" s="68">
        <f>IFERROR(IF($M935&lt;6.000001,0,VLOOKUP($M935,할증료!$B:$C,2,1)),0)</f>
        <v>200</v>
      </c>
      <c r="Y935" s="67">
        <v>0</v>
      </c>
      <c r="Z935" s="29">
        <f t="shared" si="268"/>
        <v>49208.261599999998</v>
      </c>
      <c r="AB935" s="1" t="s">
        <v>4775</v>
      </c>
      <c r="AC935" s="1" t="s">
        <v>131</v>
      </c>
      <c r="AD935" s="1" t="s">
        <v>4776</v>
      </c>
      <c r="AE935" s="1" t="s">
        <v>5064</v>
      </c>
      <c r="AF935" s="1" t="s">
        <v>5065</v>
      </c>
      <c r="AG935" s="1" t="s">
        <v>5066</v>
      </c>
      <c r="AH935" s="1">
        <v>34165</v>
      </c>
      <c r="AI935" s="1" t="s">
        <v>47</v>
      </c>
      <c r="AJ935" s="20">
        <v>1</v>
      </c>
      <c r="AK935" s="21">
        <v>3</v>
      </c>
      <c r="AL935" s="21">
        <v>7.4</v>
      </c>
      <c r="AM935" s="21">
        <v>7.5</v>
      </c>
      <c r="AN935" s="1" t="s">
        <v>56</v>
      </c>
      <c r="AO935" s="21">
        <v>219.19</v>
      </c>
      <c r="AP935" s="1" t="s">
        <v>47</v>
      </c>
      <c r="AQ935" s="1" t="s">
        <v>47</v>
      </c>
      <c r="AR935" s="1" t="s">
        <v>47</v>
      </c>
      <c r="AS935" s="1" t="s">
        <v>47</v>
      </c>
      <c r="AT935" s="1" t="s">
        <v>47</v>
      </c>
      <c r="AU935" s="1" t="s">
        <v>133</v>
      </c>
      <c r="AV935" s="1" t="s">
        <v>134</v>
      </c>
      <c r="AW935" s="1" t="s">
        <v>5067</v>
      </c>
      <c r="AX935" s="1" t="s">
        <v>47</v>
      </c>
      <c r="AY935" s="1" t="s">
        <v>50</v>
      </c>
      <c r="AZ935" s="1" t="s">
        <v>5068</v>
      </c>
      <c r="BA935" s="1" t="s">
        <v>5069</v>
      </c>
      <c r="BB935" s="1" t="s">
        <v>5069</v>
      </c>
      <c r="BC935" s="1" t="s">
        <v>915</v>
      </c>
      <c r="BD935" s="1" t="s">
        <v>693</v>
      </c>
      <c r="BE935" s="1" t="s">
        <v>135</v>
      </c>
      <c r="BF935" s="1" t="s">
        <v>52</v>
      </c>
      <c r="BG935" s="1" t="s">
        <v>53</v>
      </c>
      <c r="BH935" s="1" t="s">
        <v>47</v>
      </c>
      <c r="BI935" s="1" t="s">
        <v>159</v>
      </c>
    </row>
    <row r="936" spans="2:61" x14ac:dyDescent="0.25">
      <c r="B936" s="16">
        <f t="shared" si="254"/>
        <v>932</v>
      </c>
      <c r="C936" s="16" t="str">
        <f t="shared" si="255"/>
        <v>FRA</v>
      </c>
      <c r="D936" s="16" t="str">
        <f t="shared" si="256"/>
        <v>2025-08-31</v>
      </c>
      <c r="E936" s="16" t="str">
        <f t="shared" si="257"/>
        <v>99431947775</v>
      </c>
      <c r="F936" s="16" t="str">
        <f t="shared" si="258"/>
        <v>PDE026649529</v>
      </c>
      <c r="G936" s="16" t="str">
        <f t="shared" si="259"/>
        <v>한상민</v>
      </c>
      <c r="H936" s="16" t="str">
        <f t="shared" si="260"/>
        <v>일반(목록배제,Normal-Manifest Exception)</v>
      </c>
      <c r="I936" s="16">
        <f t="shared" si="261"/>
        <v>76.56</v>
      </c>
      <c r="J936" s="16">
        <f t="shared" si="262"/>
        <v>1</v>
      </c>
      <c r="K936" s="43">
        <f t="shared" si="263"/>
        <v>1</v>
      </c>
      <c r="L936" s="43">
        <f t="shared" si="264"/>
        <v>0.6</v>
      </c>
      <c r="M936" s="43">
        <f t="shared" si="265"/>
        <v>1</v>
      </c>
      <c r="N936" s="43">
        <f t="shared" si="266"/>
        <v>1</v>
      </c>
      <c r="O936" s="23" t="str">
        <f t="shared" si="267"/>
        <v>PDE026649529</v>
      </c>
      <c r="P936" s="51">
        <f>VLOOKUP(C936,MAPPING!$B$24:$G$27,2,0)+(N936-0.5)/0.5*VLOOKUP(C936,MAPPING!$B$24:$G$27,4,0)</f>
        <v>9350</v>
      </c>
      <c r="Q936" s="72">
        <f>VLOOKUP(C936,MAPPING!$B$24:$G$27,6,0)</f>
        <v>3.401757367653961</v>
      </c>
      <c r="R936" s="105">
        <f>Q936*VLOOKUP(C936,MAPPING!$B$24:$H$27,7,0)</f>
        <v>5508.2615999999998</v>
      </c>
      <c r="S936" s="29">
        <f>VLOOKUP(H936,MAPPING!$B$3:$D$12,3,0)</f>
        <v>1100</v>
      </c>
      <c r="T936" s="67">
        <f t="shared" si="253"/>
        <v>0</v>
      </c>
      <c r="U936" s="75">
        <v>0</v>
      </c>
      <c r="V936" s="29">
        <f>(J936*VLOOKUP(M936/J936,MAPPING!$B$15:$C$22,2,10))</f>
        <v>0</v>
      </c>
      <c r="W936" s="100">
        <v>0</v>
      </c>
      <c r="X936" s="68">
        <f>IFERROR(IF($M936&lt;6.000001,0,VLOOKUP($M936,할증료!$B:$C,2,1)),0)</f>
        <v>0</v>
      </c>
      <c r="Y936" s="67">
        <v>0</v>
      </c>
      <c r="Z936" s="29">
        <f t="shared" si="268"/>
        <v>15958.2616</v>
      </c>
      <c r="AB936" s="1" t="s">
        <v>4775</v>
      </c>
      <c r="AC936" s="1" t="s">
        <v>131</v>
      </c>
      <c r="AD936" s="1" t="s">
        <v>4776</v>
      </c>
      <c r="AE936" s="1" t="s">
        <v>5070</v>
      </c>
      <c r="AF936" s="1" t="s">
        <v>5071</v>
      </c>
      <c r="AG936" s="1" t="s">
        <v>5072</v>
      </c>
      <c r="AH936" s="1">
        <v>16438</v>
      </c>
      <c r="AI936" s="1" t="s">
        <v>47</v>
      </c>
      <c r="AJ936" s="20">
        <v>1</v>
      </c>
      <c r="AK936" s="21">
        <v>1</v>
      </c>
      <c r="AL936" s="21">
        <v>0.6</v>
      </c>
      <c r="AM936" s="21">
        <v>1</v>
      </c>
      <c r="AN936" s="1" t="s">
        <v>54</v>
      </c>
      <c r="AO936" s="21">
        <v>76.56</v>
      </c>
      <c r="AP936" s="1" t="s">
        <v>47</v>
      </c>
      <c r="AQ936" s="1" t="s">
        <v>47</v>
      </c>
      <c r="AR936" s="1" t="s">
        <v>47</v>
      </c>
      <c r="AS936" s="1" t="s">
        <v>47</v>
      </c>
      <c r="AT936" s="1" t="s">
        <v>47</v>
      </c>
      <c r="AU936" s="1" t="s">
        <v>133</v>
      </c>
      <c r="AV936" s="1" t="s">
        <v>134</v>
      </c>
      <c r="AW936" s="1" t="s">
        <v>188</v>
      </c>
      <c r="AX936" s="1" t="s">
        <v>47</v>
      </c>
      <c r="AY936" s="1" t="s">
        <v>50</v>
      </c>
      <c r="AZ936" s="1" t="s">
        <v>5073</v>
      </c>
      <c r="BA936" s="1" t="s">
        <v>5074</v>
      </c>
      <c r="BB936" s="1" t="s">
        <v>5074</v>
      </c>
      <c r="BC936" s="1" t="s">
        <v>915</v>
      </c>
      <c r="BD936" s="1" t="s">
        <v>693</v>
      </c>
      <c r="BE936" s="1" t="s">
        <v>135</v>
      </c>
      <c r="BF936" s="1" t="s">
        <v>52</v>
      </c>
      <c r="BG936" s="1" t="s">
        <v>53</v>
      </c>
      <c r="BH936" s="1" t="s">
        <v>47</v>
      </c>
      <c r="BI936" s="1" t="s">
        <v>159</v>
      </c>
    </row>
    <row r="937" spans="2:61" x14ac:dyDescent="0.25">
      <c r="B937" s="16">
        <f t="shared" si="254"/>
        <v>933</v>
      </c>
      <c r="C937" s="16" t="str">
        <f t="shared" si="255"/>
        <v>FRA</v>
      </c>
      <c r="D937" s="16" t="str">
        <f t="shared" si="256"/>
        <v>2025-08-31</v>
      </c>
      <c r="E937" s="16" t="str">
        <f t="shared" si="257"/>
        <v>99431947775</v>
      </c>
      <c r="F937" s="16" t="str">
        <f t="shared" si="258"/>
        <v>PDE026649527</v>
      </c>
      <c r="G937" s="16" t="str">
        <f t="shared" si="259"/>
        <v>서윤지</v>
      </c>
      <c r="H937" s="16" t="str">
        <f t="shared" si="260"/>
        <v>목록(Manifest)</v>
      </c>
      <c r="I937" s="16">
        <f t="shared" si="261"/>
        <v>115.42</v>
      </c>
      <c r="J937" s="16">
        <f t="shared" si="262"/>
        <v>1</v>
      </c>
      <c r="K937" s="43">
        <f t="shared" si="263"/>
        <v>1</v>
      </c>
      <c r="L937" s="43">
        <f t="shared" si="264"/>
        <v>1</v>
      </c>
      <c r="M937" s="43">
        <f t="shared" si="265"/>
        <v>1</v>
      </c>
      <c r="N937" s="43">
        <f t="shared" si="266"/>
        <v>1</v>
      </c>
      <c r="O937" s="23" t="str">
        <f t="shared" si="267"/>
        <v>PDE026649527</v>
      </c>
      <c r="P937" s="51">
        <f>VLOOKUP(C937,MAPPING!$B$24:$G$27,2,0)+(N937-0.5)/0.5*VLOOKUP(C937,MAPPING!$B$24:$G$27,4,0)</f>
        <v>9350</v>
      </c>
      <c r="Q937" s="72">
        <f>VLOOKUP(C937,MAPPING!$B$24:$G$27,6,0)</f>
        <v>3.401757367653961</v>
      </c>
      <c r="R937" s="105">
        <f>Q937*VLOOKUP(C937,MAPPING!$B$24:$H$27,7,0)</f>
        <v>5508.2615999999998</v>
      </c>
      <c r="S937" s="29">
        <f>VLOOKUP(H937,MAPPING!$B$3:$D$12,3,0)</f>
        <v>0</v>
      </c>
      <c r="T937" s="67">
        <f t="shared" si="253"/>
        <v>0</v>
      </c>
      <c r="U937" s="75">
        <v>0</v>
      </c>
      <c r="V937" s="29">
        <f>(J937*VLOOKUP(M937/J937,MAPPING!$B$15:$C$22,2,10))</f>
        <v>0</v>
      </c>
      <c r="W937" s="100">
        <v>0</v>
      </c>
      <c r="X937" s="68">
        <f>IFERROR(IF($M937&lt;6.000001,0,VLOOKUP($M937,할증료!$B:$C,2,1)),0)</f>
        <v>0</v>
      </c>
      <c r="Y937" s="67">
        <v>0</v>
      </c>
      <c r="Z937" s="29">
        <f t="shared" si="268"/>
        <v>14858.2616</v>
      </c>
      <c r="AB937" s="1" t="s">
        <v>4775</v>
      </c>
      <c r="AC937" s="1" t="s">
        <v>131</v>
      </c>
      <c r="AD937" s="1" t="s">
        <v>4776</v>
      </c>
      <c r="AE937" s="1" t="s">
        <v>5075</v>
      </c>
      <c r="AF937" s="1" t="s">
        <v>5076</v>
      </c>
      <c r="AG937" s="1" t="s">
        <v>5077</v>
      </c>
      <c r="AH937" s="1">
        <v>57778</v>
      </c>
      <c r="AI937" s="1" t="s">
        <v>47</v>
      </c>
      <c r="AJ937" s="20">
        <v>1</v>
      </c>
      <c r="AK937" s="21">
        <v>1</v>
      </c>
      <c r="AL937" s="21">
        <v>1</v>
      </c>
      <c r="AM937" s="21">
        <v>1</v>
      </c>
      <c r="AN937" s="1" t="s">
        <v>48</v>
      </c>
      <c r="AO937" s="21">
        <v>115.42</v>
      </c>
      <c r="AP937" s="1" t="s">
        <v>47</v>
      </c>
      <c r="AQ937" s="1" t="s">
        <v>47</v>
      </c>
      <c r="AR937" s="1" t="s">
        <v>47</v>
      </c>
      <c r="AS937" s="1" t="s">
        <v>47</v>
      </c>
      <c r="AT937" s="1" t="s">
        <v>47</v>
      </c>
      <c r="AU937" s="1" t="s">
        <v>133</v>
      </c>
      <c r="AV937" s="1" t="s">
        <v>134</v>
      </c>
      <c r="AW937" s="1" t="s">
        <v>5078</v>
      </c>
      <c r="AX937" s="1" t="s">
        <v>47</v>
      </c>
      <c r="AY937" s="1" t="s">
        <v>50</v>
      </c>
      <c r="AZ937" s="1" t="s">
        <v>5079</v>
      </c>
      <c r="BA937" s="1" t="s">
        <v>5080</v>
      </c>
      <c r="BB937" s="1" t="s">
        <v>5080</v>
      </c>
      <c r="BC937" s="1" t="s">
        <v>915</v>
      </c>
      <c r="BD937" s="1" t="s">
        <v>693</v>
      </c>
      <c r="BE937" s="1" t="s">
        <v>135</v>
      </c>
      <c r="BF937" s="1" t="s">
        <v>52</v>
      </c>
      <c r="BG937" s="1" t="s">
        <v>53</v>
      </c>
      <c r="BH937" s="1" t="s">
        <v>47</v>
      </c>
      <c r="BI937" s="1" t="s">
        <v>159</v>
      </c>
    </row>
    <row r="938" spans="2:61" x14ac:dyDescent="0.25">
      <c r="B938" s="16">
        <f t="shared" si="254"/>
        <v>934</v>
      </c>
      <c r="C938" s="16" t="str">
        <f t="shared" si="255"/>
        <v>FRA</v>
      </c>
      <c r="D938" s="16" t="str">
        <f t="shared" si="256"/>
        <v>2025-08-31</v>
      </c>
      <c r="E938" s="16" t="str">
        <f t="shared" si="257"/>
        <v>99431947775</v>
      </c>
      <c r="F938" s="16" t="str">
        <f t="shared" si="258"/>
        <v>PDE026649526</v>
      </c>
      <c r="G938" s="16" t="str">
        <f t="shared" si="259"/>
        <v>소정은</v>
      </c>
      <c r="H938" s="16" t="str">
        <f t="shared" si="260"/>
        <v>목록(Manifest)</v>
      </c>
      <c r="I938" s="16">
        <f t="shared" si="261"/>
        <v>116.59</v>
      </c>
      <c r="J938" s="16">
        <f t="shared" si="262"/>
        <v>1</v>
      </c>
      <c r="K938" s="43">
        <f t="shared" si="263"/>
        <v>1</v>
      </c>
      <c r="L938" s="43">
        <f t="shared" si="264"/>
        <v>2</v>
      </c>
      <c r="M938" s="43">
        <f t="shared" si="265"/>
        <v>2</v>
      </c>
      <c r="N938" s="43">
        <f t="shared" si="266"/>
        <v>2</v>
      </c>
      <c r="O938" s="23" t="str">
        <f t="shared" si="267"/>
        <v>PDE026649526</v>
      </c>
      <c r="P938" s="51">
        <f>VLOOKUP(C938,MAPPING!$B$24:$G$27,2,0)+(N938-0.5)/0.5*VLOOKUP(C938,MAPPING!$B$24:$G$27,4,0)</f>
        <v>14250</v>
      </c>
      <c r="Q938" s="72">
        <f>VLOOKUP(C938,MAPPING!$B$24:$G$27,6,0)</f>
        <v>3.401757367653961</v>
      </c>
      <c r="R938" s="105">
        <f>Q938*VLOOKUP(C938,MAPPING!$B$24:$H$27,7,0)</f>
        <v>5508.2615999999998</v>
      </c>
      <c r="S938" s="29">
        <f>VLOOKUP(H938,MAPPING!$B$3:$D$12,3,0)</f>
        <v>0</v>
      </c>
      <c r="T938" s="67">
        <f t="shared" si="253"/>
        <v>0</v>
      </c>
      <c r="U938" s="75">
        <v>0</v>
      </c>
      <c r="V938" s="29">
        <f>(J938*VLOOKUP(M938/J938,MAPPING!$B$15:$C$22,2,10))</f>
        <v>0</v>
      </c>
      <c r="W938" s="100">
        <v>0</v>
      </c>
      <c r="X938" s="68">
        <f>IFERROR(IF($M938&lt;6.000001,0,VLOOKUP($M938,할증료!$B:$C,2,1)),0)</f>
        <v>0</v>
      </c>
      <c r="Y938" s="67">
        <v>0</v>
      </c>
      <c r="Z938" s="29">
        <f t="shared" si="268"/>
        <v>19758.261599999998</v>
      </c>
      <c r="AB938" s="1" t="s">
        <v>4775</v>
      </c>
      <c r="AC938" s="1" t="s">
        <v>131</v>
      </c>
      <c r="AD938" s="1" t="s">
        <v>4776</v>
      </c>
      <c r="AE938" s="1" t="s">
        <v>5081</v>
      </c>
      <c r="AF938" s="1" t="s">
        <v>2947</v>
      </c>
      <c r="AG938" s="1" t="s">
        <v>2948</v>
      </c>
      <c r="AH938" s="1">
        <v>47397</v>
      </c>
      <c r="AI938" s="1" t="s">
        <v>47</v>
      </c>
      <c r="AJ938" s="20">
        <v>1</v>
      </c>
      <c r="AK938" s="21">
        <v>1</v>
      </c>
      <c r="AL938" s="21">
        <v>2</v>
      </c>
      <c r="AM938" s="21">
        <v>2</v>
      </c>
      <c r="AN938" s="1" t="s">
        <v>48</v>
      </c>
      <c r="AO938" s="21">
        <v>116.59</v>
      </c>
      <c r="AP938" s="1" t="s">
        <v>47</v>
      </c>
      <c r="AQ938" s="1" t="s">
        <v>47</v>
      </c>
      <c r="AR938" s="1" t="s">
        <v>47</v>
      </c>
      <c r="AS938" s="1" t="s">
        <v>47</v>
      </c>
      <c r="AT938" s="1" t="s">
        <v>47</v>
      </c>
      <c r="AU938" s="1" t="s">
        <v>133</v>
      </c>
      <c r="AV938" s="1" t="s">
        <v>134</v>
      </c>
      <c r="AW938" s="1" t="s">
        <v>339</v>
      </c>
      <c r="AX938" s="1" t="s">
        <v>47</v>
      </c>
      <c r="AY938" s="1" t="s">
        <v>50</v>
      </c>
      <c r="AZ938" s="1" t="s">
        <v>5082</v>
      </c>
      <c r="BA938" s="1" t="s">
        <v>5083</v>
      </c>
      <c r="BB938" s="1" t="s">
        <v>5083</v>
      </c>
      <c r="BC938" s="1" t="s">
        <v>915</v>
      </c>
      <c r="BD938" s="1" t="s">
        <v>693</v>
      </c>
      <c r="BE938" s="1" t="s">
        <v>135</v>
      </c>
      <c r="BF938" s="1" t="s">
        <v>52</v>
      </c>
      <c r="BG938" s="1" t="s">
        <v>53</v>
      </c>
      <c r="BH938" s="1" t="s">
        <v>47</v>
      </c>
      <c r="BI938" s="1" t="s">
        <v>159</v>
      </c>
    </row>
    <row r="939" spans="2:61" x14ac:dyDescent="0.25">
      <c r="B939" s="16">
        <f t="shared" si="254"/>
        <v>935</v>
      </c>
      <c r="C939" s="16" t="str">
        <f t="shared" si="255"/>
        <v>FRA</v>
      </c>
      <c r="D939" s="16" t="str">
        <f t="shared" si="256"/>
        <v>2025-08-31</v>
      </c>
      <c r="E939" s="16" t="str">
        <f t="shared" si="257"/>
        <v>99431947775</v>
      </c>
      <c r="F939" s="16" t="str">
        <f t="shared" si="258"/>
        <v>PDE026649525</v>
      </c>
      <c r="G939" s="16" t="str">
        <f t="shared" si="259"/>
        <v>곽혜진</v>
      </c>
      <c r="H939" s="16" t="str">
        <f t="shared" si="260"/>
        <v>목록(Manifest)</v>
      </c>
      <c r="I939" s="16">
        <f t="shared" si="261"/>
        <v>128.25</v>
      </c>
      <c r="J939" s="16">
        <f t="shared" si="262"/>
        <v>1</v>
      </c>
      <c r="K939" s="43">
        <f t="shared" si="263"/>
        <v>4</v>
      </c>
      <c r="L939" s="43">
        <f t="shared" si="264"/>
        <v>3.8</v>
      </c>
      <c r="M939" s="43">
        <f t="shared" si="265"/>
        <v>4</v>
      </c>
      <c r="N939" s="43">
        <f t="shared" si="266"/>
        <v>4</v>
      </c>
      <c r="O939" s="23" t="str">
        <f t="shared" si="267"/>
        <v>PDE026649525</v>
      </c>
      <c r="P939" s="51">
        <f>VLOOKUP(C939,MAPPING!$B$24:$G$27,2,0)+(N939-0.5)/0.5*VLOOKUP(C939,MAPPING!$B$24:$G$27,4,0)</f>
        <v>24050</v>
      </c>
      <c r="Q939" s="72">
        <f>VLOOKUP(C939,MAPPING!$B$24:$G$27,6,0)</f>
        <v>3.401757367653961</v>
      </c>
      <c r="R939" s="105">
        <f>Q939*VLOOKUP(C939,MAPPING!$B$24:$H$27,7,0)</f>
        <v>5508.2615999999998</v>
      </c>
      <c r="S939" s="29">
        <f>VLOOKUP(H939,MAPPING!$B$3:$D$12,3,0)</f>
        <v>0</v>
      </c>
      <c r="T939" s="67">
        <f t="shared" si="253"/>
        <v>0</v>
      </c>
      <c r="U939" s="75">
        <v>0</v>
      </c>
      <c r="V939" s="29">
        <f>(J939*VLOOKUP(M939/J939,MAPPING!$B$15:$C$22,2,10))</f>
        <v>550</v>
      </c>
      <c r="W939" s="100">
        <v>0</v>
      </c>
      <c r="X939" s="68">
        <f>IFERROR(IF($M939&lt;6.000001,0,VLOOKUP($M939,할증료!$B:$C,2,1)),0)</f>
        <v>0</v>
      </c>
      <c r="Y939" s="67">
        <v>0</v>
      </c>
      <c r="Z939" s="29">
        <f t="shared" si="268"/>
        <v>30108.261599999998</v>
      </c>
      <c r="AB939" s="1" t="s">
        <v>4775</v>
      </c>
      <c r="AC939" s="1" t="s">
        <v>131</v>
      </c>
      <c r="AD939" s="1" t="s">
        <v>4776</v>
      </c>
      <c r="AE939" s="1" t="s">
        <v>5084</v>
      </c>
      <c r="AF939" s="1" t="s">
        <v>196</v>
      </c>
      <c r="AG939" s="1" t="s">
        <v>197</v>
      </c>
      <c r="AH939" s="1">
        <v>42228</v>
      </c>
      <c r="AI939" s="1" t="s">
        <v>47</v>
      </c>
      <c r="AJ939" s="20">
        <v>1</v>
      </c>
      <c r="AK939" s="21">
        <v>4</v>
      </c>
      <c r="AL939" s="21">
        <v>3.8</v>
      </c>
      <c r="AM939" s="21">
        <v>4</v>
      </c>
      <c r="AN939" s="1" t="s">
        <v>48</v>
      </c>
      <c r="AO939" s="21">
        <v>128.25</v>
      </c>
      <c r="AP939" s="1" t="s">
        <v>47</v>
      </c>
      <c r="AQ939" s="1" t="s">
        <v>47</v>
      </c>
      <c r="AR939" s="1" t="s">
        <v>47</v>
      </c>
      <c r="AS939" s="1" t="s">
        <v>47</v>
      </c>
      <c r="AT939" s="1" t="s">
        <v>47</v>
      </c>
      <c r="AU939" s="1" t="s">
        <v>133</v>
      </c>
      <c r="AV939" s="1" t="s">
        <v>134</v>
      </c>
      <c r="AW939" s="1" t="s">
        <v>339</v>
      </c>
      <c r="AX939" s="1" t="s">
        <v>47</v>
      </c>
      <c r="AY939" s="1" t="s">
        <v>50</v>
      </c>
      <c r="AZ939" s="1" t="s">
        <v>5085</v>
      </c>
      <c r="BA939" s="1" t="s">
        <v>5086</v>
      </c>
      <c r="BB939" s="1" t="s">
        <v>5086</v>
      </c>
      <c r="BC939" s="1" t="s">
        <v>915</v>
      </c>
      <c r="BD939" s="1" t="s">
        <v>693</v>
      </c>
      <c r="BE939" s="1" t="s">
        <v>135</v>
      </c>
      <c r="BF939" s="1" t="s">
        <v>52</v>
      </c>
      <c r="BG939" s="1" t="s">
        <v>53</v>
      </c>
      <c r="BH939" s="1" t="s">
        <v>47</v>
      </c>
      <c r="BI939" s="1" t="s">
        <v>159</v>
      </c>
    </row>
    <row r="940" spans="2:61" x14ac:dyDescent="0.25">
      <c r="B940" s="16">
        <f t="shared" si="254"/>
        <v>936</v>
      </c>
      <c r="C940" s="16" t="str">
        <f t="shared" si="255"/>
        <v>FRA</v>
      </c>
      <c r="D940" s="16" t="str">
        <f t="shared" si="256"/>
        <v>2025-08-31</v>
      </c>
      <c r="E940" s="16" t="str">
        <f t="shared" si="257"/>
        <v>99431947775</v>
      </c>
      <c r="F940" s="16" t="str">
        <f t="shared" si="258"/>
        <v>PDE026649524</v>
      </c>
      <c r="G940" s="16" t="str">
        <f t="shared" si="259"/>
        <v>최희정</v>
      </c>
      <c r="H940" s="16" t="str">
        <f t="shared" si="260"/>
        <v>일반(목록배제,Normal-Manifest Exception)</v>
      </c>
      <c r="I940" s="16">
        <f t="shared" si="261"/>
        <v>66.12</v>
      </c>
      <c r="J940" s="16">
        <f t="shared" si="262"/>
        <v>1</v>
      </c>
      <c r="K940" s="43">
        <f t="shared" si="263"/>
        <v>0.5</v>
      </c>
      <c r="L940" s="43">
        <f t="shared" si="264"/>
        <v>0.5</v>
      </c>
      <c r="M940" s="43">
        <f t="shared" si="265"/>
        <v>0.5</v>
      </c>
      <c r="N940" s="43">
        <f t="shared" si="266"/>
        <v>0.5</v>
      </c>
      <c r="O940" s="23" t="str">
        <f t="shared" si="267"/>
        <v>PDE026649524</v>
      </c>
      <c r="P940" s="51">
        <f>VLOOKUP(C940,MAPPING!$B$24:$G$27,2,0)+(N940-0.5)/0.5*VLOOKUP(C940,MAPPING!$B$24:$G$27,4,0)</f>
        <v>6900</v>
      </c>
      <c r="Q940" s="72">
        <f>VLOOKUP(C940,MAPPING!$B$24:$G$27,6,0)</f>
        <v>3.401757367653961</v>
      </c>
      <c r="R940" s="105">
        <f>Q940*VLOOKUP(C940,MAPPING!$B$24:$H$27,7,0)</f>
        <v>5508.2615999999998</v>
      </c>
      <c r="S940" s="29">
        <f>VLOOKUP(H940,MAPPING!$B$3:$D$12,3,0)</f>
        <v>1100</v>
      </c>
      <c r="T940" s="67">
        <f t="shared" si="253"/>
        <v>0</v>
      </c>
      <c r="U940" s="75">
        <v>0</v>
      </c>
      <c r="V940" s="29">
        <f>(J940*VLOOKUP(M940/J940,MAPPING!$B$15:$C$22,2,10))</f>
        <v>0</v>
      </c>
      <c r="W940" s="100">
        <v>0</v>
      </c>
      <c r="X940" s="68">
        <f>IFERROR(IF($M940&lt;6.000001,0,VLOOKUP($M940,할증료!$B:$C,2,1)),0)</f>
        <v>0</v>
      </c>
      <c r="Y940" s="67">
        <v>0</v>
      </c>
      <c r="Z940" s="29">
        <f t="shared" si="268"/>
        <v>13508.2616</v>
      </c>
      <c r="AB940" s="1" t="s">
        <v>4775</v>
      </c>
      <c r="AC940" s="1" t="s">
        <v>131</v>
      </c>
      <c r="AD940" s="1" t="s">
        <v>4776</v>
      </c>
      <c r="AE940" s="1" t="s">
        <v>5087</v>
      </c>
      <c r="AF940" s="1" t="s">
        <v>5088</v>
      </c>
      <c r="AG940" s="1" t="s">
        <v>5089</v>
      </c>
      <c r="AH940" s="1">
        <v>62329</v>
      </c>
      <c r="AI940" s="1" t="s">
        <v>47</v>
      </c>
      <c r="AJ940" s="20">
        <v>1</v>
      </c>
      <c r="AK940" s="21">
        <v>0.5</v>
      </c>
      <c r="AL940" s="21">
        <v>0.5</v>
      </c>
      <c r="AM940" s="21">
        <v>0.5</v>
      </c>
      <c r="AN940" s="1" t="s">
        <v>54</v>
      </c>
      <c r="AO940" s="21">
        <v>66.12</v>
      </c>
      <c r="AP940" s="1" t="s">
        <v>47</v>
      </c>
      <c r="AQ940" s="1" t="s">
        <v>47</v>
      </c>
      <c r="AR940" s="1" t="s">
        <v>47</v>
      </c>
      <c r="AS940" s="1" t="s">
        <v>47</v>
      </c>
      <c r="AT940" s="1" t="s">
        <v>47</v>
      </c>
      <c r="AU940" s="1" t="s">
        <v>133</v>
      </c>
      <c r="AV940" s="1" t="s">
        <v>134</v>
      </c>
      <c r="AW940" s="1" t="s">
        <v>195</v>
      </c>
      <c r="AX940" s="1" t="s">
        <v>47</v>
      </c>
      <c r="AY940" s="1" t="s">
        <v>50</v>
      </c>
      <c r="AZ940" s="1" t="s">
        <v>5090</v>
      </c>
      <c r="BA940" s="1" t="s">
        <v>5091</v>
      </c>
      <c r="BB940" s="1" t="s">
        <v>5091</v>
      </c>
      <c r="BC940" s="1" t="s">
        <v>915</v>
      </c>
      <c r="BD940" s="1" t="s">
        <v>693</v>
      </c>
      <c r="BE940" s="1" t="s">
        <v>135</v>
      </c>
      <c r="BF940" s="1" t="s">
        <v>52</v>
      </c>
      <c r="BG940" s="1" t="s">
        <v>53</v>
      </c>
      <c r="BH940" s="1" t="s">
        <v>47</v>
      </c>
      <c r="BI940" s="1" t="s">
        <v>159</v>
      </c>
    </row>
    <row r="941" spans="2:61" x14ac:dyDescent="0.25">
      <c r="B941" s="16">
        <f t="shared" si="254"/>
        <v>937</v>
      </c>
      <c r="C941" s="16" t="str">
        <f t="shared" si="255"/>
        <v>FRA</v>
      </c>
      <c r="D941" s="16" t="str">
        <f t="shared" si="256"/>
        <v>2025-08-31</v>
      </c>
      <c r="E941" s="16" t="str">
        <f t="shared" si="257"/>
        <v>99431947775</v>
      </c>
      <c r="F941" s="16" t="str">
        <f t="shared" si="258"/>
        <v>PDE026649521</v>
      </c>
      <c r="G941" s="16" t="str">
        <f t="shared" si="259"/>
        <v>박성현</v>
      </c>
      <c r="H941" s="16" t="str">
        <f t="shared" si="260"/>
        <v>일반(목록배제,Normal-Manifest Exception)</v>
      </c>
      <c r="I941" s="16">
        <f t="shared" si="261"/>
        <v>27.57</v>
      </c>
      <c r="J941" s="16">
        <f t="shared" si="262"/>
        <v>1</v>
      </c>
      <c r="K941" s="43">
        <f t="shared" si="263"/>
        <v>0.5</v>
      </c>
      <c r="L941" s="43">
        <f t="shared" si="264"/>
        <v>0.5</v>
      </c>
      <c r="M941" s="43">
        <f t="shared" si="265"/>
        <v>0.5</v>
      </c>
      <c r="N941" s="43">
        <f t="shared" si="266"/>
        <v>0.5</v>
      </c>
      <c r="O941" s="23" t="str">
        <f t="shared" si="267"/>
        <v>PDE026649521</v>
      </c>
      <c r="P941" s="51">
        <f>VLOOKUP(C941,MAPPING!$B$24:$G$27,2,0)+(N941-0.5)/0.5*VLOOKUP(C941,MAPPING!$B$24:$G$27,4,0)</f>
        <v>6900</v>
      </c>
      <c r="Q941" s="72">
        <f>VLOOKUP(C941,MAPPING!$B$24:$G$27,6,0)</f>
        <v>3.401757367653961</v>
      </c>
      <c r="R941" s="105">
        <f>Q941*VLOOKUP(C941,MAPPING!$B$24:$H$27,7,0)</f>
        <v>5508.2615999999998</v>
      </c>
      <c r="S941" s="29">
        <f>VLOOKUP(H941,MAPPING!$B$3:$D$12,3,0)</f>
        <v>1100</v>
      </c>
      <c r="T941" s="67">
        <f t="shared" si="253"/>
        <v>0</v>
      </c>
      <c r="U941" s="75">
        <v>0</v>
      </c>
      <c r="V941" s="29">
        <f>(J941*VLOOKUP(M941/J941,MAPPING!$B$15:$C$22,2,10))</f>
        <v>0</v>
      </c>
      <c r="W941" s="100">
        <v>0</v>
      </c>
      <c r="X941" s="68">
        <f>IFERROR(IF($M941&lt;6.000001,0,VLOOKUP($M941,할증료!$B:$C,2,1)),0)</f>
        <v>0</v>
      </c>
      <c r="Y941" s="67">
        <v>0</v>
      </c>
      <c r="Z941" s="29">
        <f t="shared" si="268"/>
        <v>13508.2616</v>
      </c>
      <c r="AB941" s="1" t="s">
        <v>4775</v>
      </c>
      <c r="AC941" s="1" t="s">
        <v>131</v>
      </c>
      <c r="AD941" s="1" t="s">
        <v>4776</v>
      </c>
      <c r="AE941" s="1" t="s">
        <v>5092</v>
      </c>
      <c r="AF941" s="1" t="s">
        <v>5093</v>
      </c>
      <c r="AG941" s="1" t="s">
        <v>5094</v>
      </c>
      <c r="AH941" s="1">
        <v>10945</v>
      </c>
      <c r="AI941" s="1" t="s">
        <v>47</v>
      </c>
      <c r="AJ941" s="20">
        <v>1</v>
      </c>
      <c r="AK941" s="21">
        <v>0.5</v>
      </c>
      <c r="AL941" s="21">
        <v>0.5</v>
      </c>
      <c r="AM941" s="21">
        <v>0.5</v>
      </c>
      <c r="AN941" s="1" t="s">
        <v>54</v>
      </c>
      <c r="AO941" s="21">
        <v>27.57</v>
      </c>
      <c r="AP941" s="1" t="s">
        <v>47</v>
      </c>
      <c r="AQ941" s="1" t="s">
        <v>47</v>
      </c>
      <c r="AR941" s="1" t="s">
        <v>47</v>
      </c>
      <c r="AS941" s="1" t="s">
        <v>47</v>
      </c>
      <c r="AT941" s="1" t="s">
        <v>47</v>
      </c>
      <c r="AU941" s="1" t="s">
        <v>133</v>
      </c>
      <c r="AV941" s="1" t="s">
        <v>134</v>
      </c>
      <c r="AW941" s="1" t="s">
        <v>195</v>
      </c>
      <c r="AX941" s="1" t="s">
        <v>47</v>
      </c>
      <c r="AY941" s="1" t="s">
        <v>50</v>
      </c>
      <c r="AZ941" s="1" t="s">
        <v>5095</v>
      </c>
      <c r="BA941" s="1" t="s">
        <v>5096</v>
      </c>
      <c r="BB941" s="1" t="s">
        <v>5096</v>
      </c>
      <c r="BC941" s="1" t="s">
        <v>915</v>
      </c>
      <c r="BD941" s="1" t="s">
        <v>693</v>
      </c>
      <c r="BE941" s="1" t="s">
        <v>135</v>
      </c>
      <c r="BF941" s="1" t="s">
        <v>52</v>
      </c>
      <c r="BG941" s="1" t="s">
        <v>53</v>
      </c>
      <c r="BH941" s="1" t="s">
        <v>47</v>
      </c>
      <c r="BI941" s="1" t="s">
        <v>159</v>
      </c>
    </row>
    <row r="942" spans="2:61" x14ac:dyDescent="0.25">
      <c r="B942" s="16">
        <f t="shared" si="254"/>
        <v>938</v>
      </c>
      <c r="C942" s="16" t="str">
        <f t="shared" si="255"/>
        <v>FRA</v>
      </c>
      <c r="D942" s="16" t="str">
        <f t="shared" si="256"/>
        <v>2025-08-31</v>
      </c>
      <c r="E942" s="16" t="str">
        <f t="shared" si="257"/>
        <v>99431947775</v>
      </c>
      <c r="F942" s="16" t="str">
        <f t="shared" si="258"/>
        <v>PDE026649520</v>
      </c>
      <c r="G942" s="16" t="str">
        <f t="shared" si="259"/>
        <v>전필규</v>
      </c>
      <c r="H942" s="16" t="str">
        <f t="shared" si="260"/>
        <v>일반(목록배제,Normal-Manifest Exception)</v>
      </c>
      <c r="I942" s="16">
        <f t="shared" si="261"/>
        <v>57.23</v>
      </c>
      <c r="J942" s="16">
        <f t="shared" si="262"/>
        <v>1</v>
      </c>
      <c r="K942" s="43">
        <f t="shared" si="263"/>
        <v>0.5</v>
      </c>
      <c r="L942" s="43">
        <f t="shared" si="264"/>
        <v>0.5</v>
      </c>
      <c r="M942" s="43">
        <f t="shared" si="265"/>
        <v>0.5</v>
      </c>
      <c r="N942" s="43">
        <f t="shared" si="266"/>
        <v>0.5</v>
      </c>
      <c r="O942" s="23" t="str">
        <f t="shared" si="267"/>
        <v>PDE026649520</v>
      </c>
      <c r="P942" s="51">
        <f>VLOOKUP(C942,MAPPING!$B$24:$G$27,2,0)+(N942-0.5)/0.5*VLOOKUP(C942,MAPPING!$B$24:$G$27,4,0)</f>
        <v>6900</v>
      </c>
      <c r="Q942" s="72">
        <f>VLOOKUP(C942,MAPPING!$B$24:$G$27,6,0)</f>
        <v>3.401757367653961</v>
      </c>
      <c r="R942" s="105">
        <f>Q942*VLOOKUP(C942,MAPPING!$B$24:$H$27,7,0)</f>
        <v>5508.2615999999998</v>
      </c>
      <c r="S942" s="29">
        <f>VLOOKUP(H942,MAPPING!$B$3:$D$12,3,0)</f>
        <v>1100</v>
      </c>
      <c r="T942" s="67">
        <f t="shared" si="253"/>
        <v>0</v>
      </c>
      <c r="U942" s="75">
        <v>0</v>
      </c>
      <c r="V942" s="29">
        <f>(J942*VLOOKUP(M942/J942,MAPPING!$B$15:$C$22,2,10))</f>
        <v>0</v>
      </c>
      <c r="W942" s="100">
        <v>0</v>
      </c>
      <c r="X942" s="68">
        <f>IFERROR(IF($M942&lt;6.000001,0,VLOOKUP($M942,할증료!$B:$C,2,1)),0)</f>
        <v>0</v>
      </c>
      <c r="Y942" s="67">
        <v>0</v>
      </c>
      <c r="Z942" s="29">
        <f t="shared" si="268"/>
        <v>13508.2616</v>
      </c>
      <c r="AB942" s="1" t="s">
        <v>4775</v>
      </c>
      <c r="AC942" s="1" t="s">
        <v>131</v>
      </c>
      <c r="AD942" s="1" t="s">
        <v>4776</v>
      </c>
      <c r="AE942" s="1" t="s">
        <v>5097</v>
      </c>
      <c r="AF942" s="1" t="s">
        <v>370</v>
      </c>
      <c r="AG942" s="1" t="s">
        <v>371</v>
      </c>
      <c r="AH942" s="1">
        <v>5118</v>
      </c>
      <c r="AI942" s="1" t="s">
        <v>47</v>
      </c>
      <c r="AJ942" s="20">
        <v>1</v>
      </c>
      <c r="AK942" s="21">
        <v>0.5</v>
      </c>
      <c r="AL942" s="21">
        <v>0.5</v>
      </c>
      <c r="AM942" s="21">
        <v>0.5</v>
      </c>
      <c r="AN942" s="1" t="s">
        <v>54</v>
      </c>
      <c r="AO942" s="21">
        <v>57.23</v>
      </c>
      <c r="AP942" s="1" t="s">
        <v>47</v>
      </c>
      <c r="AQ942" s="1" t="s">
        <v>47</v>
      </c>
      <c r="AR942" s="1" t="s">
        <v>47</v>
      </c>
      <c r="AS942" s="1" t="s">
        <v>47</v>
      </c>
      <c r="AT942" s="1" t="s">
        <v>47</v>
      </c>
      <c r="AU942" s="1" t="s">
        <v>133</v>
      </c>
      <c r="AV942" s="1" t="s">
        <v>134</v>
      </c>
      <c r="AW942" s="1" t="s">
        <v>188</v>
      </c>
      <c r="AX942" s="1" t="s">
        <v>47</v>
      </c>
      <c r="AY942" s="1" t="s">
        <v>50</v>
      </c>
      <c r="AZ942" s="1" t="s">
        <v>5098</v>
      </c>
      <c r="BA942" s="1" t="s">
        <v>5099</v>
      </c>
      <c r="BB942" s="1" t="s">
        <v>5099</v>
      </c>
      <c r="BC942" s="1" t="s">
        <v>915</v>
      </c>
      <c r="BD942" s="1" t="s">
        <v>693</v>
      </c>
      <c r="BE942" s="1" t="s">
        <v>135</v>
      </c>
      <c r="BF942" s="1" t="s">
        <v>52</v>
      </c>
      <c r="BG942" s="1" t="s">
        <v>53</v>
      </c>
      <c r="BH942" s="1" t="s">
        <v>47</v>
      </c>
      <c r="BI942" s="1" t="s">
        <v>159</v>
      </c>
    </row>
    <row r="943" spans="2:61" x14ac:dyDescent="0.25">
      <c r="B943" s="16">
        <f t="shared" si="254"/>
        <v>939</v>
      </c>
      <c r="C943" s="16" t="str">
        <f t="shared" si="255"/>
        <v>FRA</v>
      </c>
      <c r="D943" s="16" t="str">
        <f t="shared" si="256"/>
        <v>2025-08-31</v>
      </c>
      <c r="E943" s="16" t="str">
        <f t="shared" si="257"/>
        <v>99431947775</v>
      </c>
      <c r="F943" s="16" t="str">
        <f t="shared" si="258"/>
        <v>PDE026649519</v>
      </c>
      <c r="G943" s="16" t="str">
        <f t="shared" si="259"/>
        <v>김선호</v>
      </c>
      <c r="H943" s="16" t="str">
        <f t="shared" si="260"/>
        <v>일반(목록배제,Normal-Manifest Exception)</v>
      </c>
      <c r="I943" s="16">
        <f t="shared" si="261"/>
        <v>23.32</v>
      </c>
      <c r="J943" s="16">
        <f t="shared" si="262"/>
        <v>1</v>
      </c>
      <c r="K943" s="43">
        <f t="shared" si="263"/>
        <v>1</v>
      </c>
      <c r="L943" s="43">
        <f t="shared" si="264"/>
        <v>0.5</v>
      </c>
      <c r="M943" s="43">
        <f t="shared" si="265"/>
        <v>1</v>
      </c>
      <c r="N943" s="43">
        <f t="shared" si="266"/>
        <v>1</v>
      </c>
      <c r="O943" s="23" t="str">
        <f t="shared" si="267"/>
        <v>PDE026649519</v>
      </c>
      <c r="P943" s="51">
        <f>VLOOKUP(C943,MAPPING!$B$24:$G$27,2,0)+(N943-0.5)/0.5*VLOOKUP(C943,MAPPING!$B$24:$G$27,4,0)</f>
        <v>9350</v>
      </c>
      <c r="Q943" s="72">
        <f>VLOOKUP(C943,MAPPING!$B$24:$G$27,6,0)</f>
        <v>3.401757367653961</v>
      </c>
      <c r="R943" s="105">
        <f>Q943*VLOOKUP(C943,MAPPING!$B$24:$H$27,7,0)</f>
        <v>5508.2615999999998</v>
      </c>
      <c r="S943" s="29">
        <f>VLOOKUP(H943,MAPPING!$B$3:$D$12,3,0)</f>
        <v>1100</v>
      </c>
      <c r="T943" s="67">
        <f t="shared" si="253"/>
        <v>0</v>
      </c>
      <c r="U943" s="75">
        <v>0</v>
      </c>
      <c r="V943" s="29">
        <f>(J943*VLOOKUP(M943/J943,MAPPING!$B$15:$C$22,2,10))</f>
        <v>0</v>
      </c>
      <c r="W943" s="100">
        <v>0</v>
      </c>
      <c r="X943" s="68">
        <f>IFERROR(IF($M943&lt;6.000001,0,VLOOKUP($M943,할증료!$B:$C,2,1)),0)</f>
        <v>0</v>
      </c>
      <c r="Y943" s="67">
        <v>0</v>
      </c>
      <c r="Z943" s="29">
        <f t="shared" si="268"/>
        <v>15958.2616</v>
      </c>
      <c r="AB943" s="1" t="s">
        <v>4775</v>
      </c>
      <c r="AC943" s="1" t="s">
        <v>131</v>
      </c>
      <c r="AD943" s="1" t="s">
        <v>4776</v>
      </c>
      <c r="AE943" s="1" t="s">
        <v>5100</v>
      </c>
      <c r="AF943" s="1" t="s">
        <v>1815</v>
      </c>
      <c r="AG943" s="1" t="s">
        <v>1816</v>
      </c>
      <c r="AH943" s="1">
        <v>16505</v>
      </c>
      <c r="AI943" s="1" t="s">
        <v>47</v>
      </c>
      <c r="AJ943" s="20">
        <v>1</v>
      </c>
      <c r="AK943" s="21">
        <v>1</v>
      </c>
      <c r="AL943" s="21">
        <v>0.5</v>
      </c>
      <c r="AM943" s="21">
        <v>1</v>
      </c>
      <c r="AN943" s="1" t="s">
        <v>54</v>
      </c>
      <c r="AO943" s="21">
        <v>23.32</v>
      </c>
      <c r="AP943" s="1" t="s">
        <v>47</v>
      </c>
      <c r="AQ943" s="1" t="s">
        <v>47</v>
      </c>
      <c r="AR943" s="1" t="s">
        <v>47</v>
      </c>
      <c r="AS943" s="1" t="s">
        <v>47</v>
      </c>
      <c r="AT943" s="1" t="s">
        <v>47</v>
      </c>
      <c r="AU943" s="1" t="s">
        <v>133</v>
      </c>
      <c r="AV943" s="1" t="s">
        <v>134</v>
      </c>
      <c r="AW943" s="1" t="s">
        <v>188</v>
      </c>
      <c r="AX943" s="1" t="s">
        <v>47</v>
      </c>
      <c r="AY943" s="1" t="s">
        <v>50</v>
      </c>
      <c r="AZ943" s="1" t="s">
        <v>5101</v>
      </c>
      <c r="BA943" s="1" t="s">
        <v>5102</v>
      </c>
      <c r="BB943" s="1" t="s">
        <v>5102</v>
      </c>
      <c r="BC943" s="1" t="s">
        <v>915</v>
      </c>
      <c r="BD943" s="1" t="s">
        <v>693</v>
      </c>
      <c r="BE943" s="1" t="s">
        <v>135</v>
      </c>
      <c r="BF943" s="1" t="s">
        <v>52</v>
      </c>
      <c r="BG943" s="1" t="s">
        <v>53</v>
      </c>
      <c r="BH943" s="1" t="s">
        <v>47</v>
      </c>
      <c r="BI943" s="1" t="s">
        <v>159</v>
      </c>
    </row>
    <row r="944" spans="2:61" x14ac:dyDescent="0.25">
      <c r="B944" s="16">
        <f t="shared" si="254"/>
        <v>940</v>
      </c>
      <c r="C944" s="16" t="str">
        <f t="shared" si="255"/>
        <v>FRA</v>
      </c>
      <c r="D944" s="16" t="str">
        <f t="shared" si="256"/>
        <v>2025-08-31</v>
      </c>
      <c r="E944" s="16" t="str">
        <f t="shared" si="257"/>
        <v>99431947775</v>
      </c>
      <c r="F944" s="16" t="str">
        <f t="shared" si="258"/>
        <v>PDE026649518</v>
      </c>
      <c r="G944" s="16" t="str">
        <f t="shared" si="259"/>
        <v>이진수</v>
      </c>
      <c r="H944" s="16" t="str">
        <f t="shared" si="260"/>
        <v>일반(목록배제,Normal-Manifest Exception)</v>
      </c>
      <c r="I944" s="16">
        <f t="shared" si="261"/>
        <v>52.47</v>
      </c>
      <c r="J944" s="16">
        <f t="shared" si="262"/>
        <v>1</v>
      </c>
      <c r="K944" s="43">
        <f t="shared" si="263"/>
        <v>0.5</v>
      </c>
      <c r="L944" s="43">
        <f t="shared" si="264"/>
        <v>0.5</v>
      </c>
      <c r="M944" s="43">
        <f t="shared" si="265"/>
        <v>0.5</v>
      </c>
      <c r="N944" s="43">
        <f t="shared" si="266"/>
        <v>0.5</v>
      </c>
      <c r="O944" s="23" t="str">
        <f t="shared" si="267"/>
        <v>PDE026649518</v>
      </c>
      <c r="P944" s="51">
        <f>VLOOKUP(C944,MAPPING!$B$24:$G$27,2,0)+(N944-0.5)/0.5*VLOOKUP(C944,MAPPING!$B$24:$G$27,4,0)</f>
        <v>6900</v>
      </c>
      <c r="Q944" s="72">
        <f>VLOOKUP(C944,MAPPING!$B$24:$G$27,6,0)</f>
        <v>3.401757367653961</v>
      </c>
      <c r="R944" s="105">
        <f>Q944*VLOOKUP(C944,MAPPING!$B$24:$H$27,7,0)</f>
        <v>5508.2615999999998</v>
      </c>
      <c r="S944" s="29">
        <f>VLOOKUP(H944,MAPPING!$B$3:$D$12,3,0)</f>
        <v>1100</v>
      </c>
      <c r="T944" s="67">
        <f t="shared" si="253"/>
        <v>0</v>
      </c>
      <c r="U944" s="75">
        <v>0</v>
      </c>
      <c r="V944" s="29">
        <f>(J944*VLOOKUP(M944/J944,MAPPING!$B$15:$C$22,2,10))</f>
        <v>0</v>
      </c>
      <c r="W944" s="100">
        <v>0</v>
      </c>
      <c r="X944" s="68">
        <f>IFERROR(IF($M944&lt;6.000001,0,VLOOKUP($M944,할증료!$B:$C,2,1)),0)</f>
        <v>0</v>
      </c>
      <c r="Y944" s="67">
        <v>0</v>
      </c>
      <c r="Z944" s="29">
        <f t="shared" si="268"/>
        <v>13508.2616</v>
      </c>
      <c r="AB944" s="1" t="s">
        <v>4775</v>
      </c>
      <c r="AC944" s="1" t="s">
        <v>131</v>
      </c>
      <c r="AD944" s="1" t="s">
        <v>4776</v>
      </c>
      <c r="AE944" s="1" t="s">
        <v>5103</v>
      </c>
      <c r="AF944" s="1" t="s">
        <v>5104</v>
      </c>
      <c r="AG944" s="1" t="s">
        <v>5105</v>
      </c>
      <c r="AH944" s="1">
        <v>44920</v>
      </c>
      <c r="AI944" s="1" t="s">
        <v>47</v>
      </c>
      <c r="AJ944" s="20">
        <v>1</v>
      </c>
      <c r="AK944" s="21">
        <v>0.5</v>
      </c>
      <c r="AL944" s="21">
        <v>0.5</v>
      </c>
      <c r="AM944" s="21">
        <v>0.5</v>
      </c>
      <c r="AN944" s="1" t="s">
        <v>54</v>
      </c>
      <c r="AO944" s="21">
        <v>52.47</v>
      </c>
      <c r="AP944" s="1" t="s">
        <v>47</v>
      </c>
      <c r="AQ944" s="1" t="s">
        <v>47</v>
      </c>
      <c r="AR944" s="1" t="s">
        <v>47</v>
      </c>
      <c r="AS944" s="1" t="s">
        <v>47</v>
      </c>
      <c r="AT944" s="1" t="s">
        <v>47</v>
      </c>
      <c r="AU944" s="1" t="s">
        <v>133</v>
      </c>
      <c r="AV944" s="1" t="s">
        <v>134</v>
      </c>
      <c r="AW944" s="1" t="s">
        <v>188</v>
      </c>
      <c r="AX944" s="1" t="s">
        <v>47</v>
      </c>
      <c r="AY944" s="1" t="s">
        <v>50</v>
      </c>
      <c r="AZ944" s="1" t="s">
        <v>5106</v>
      </c>
      <c r="BA944" s="1" t="s">
        <v>5107</v>
      </c>
      <c r="BB944" s="1" t="s">
        <v>5107</v>
      </c>
      <c r="BC944" s="1" t="s">
        <v>915</v>
      </c>
      <c r="BD944" s="1" t="s">
        <v>693</v>
      </c>
      <c r="BE944" s="1" t="s">
        <v>135</v>
      </c>
      <c r="BF944" s="1" t="s">
        <v>52</v>
      </c>
      <c r="BG944" s="1" t="s">
        <v>53</v>
      </c>
      <c r="BH944" s="1" t="s">
        <v>47</v>
      </c>
      <c r="BI944" s="1" t="s">
        <v>159</v>
      </c>
    </row>
    <row r="945" spans="2:61" x14ac:dyDescent="0.25">
      <c r="B945" s="16">
        <f t="shared" si="254"/>
        <v>941</v>
      </c>
      <c r="C945" s="16" t="str">
        <f t="shared" si="255"/>
        <v>FRA</v>
      </c>
      <c r="D945" s="16" t="str">
        <f t="shared" si="256"/>
        <v>2025-08-31</v>
      </c>
      <c r="E945" s="16" t="str">
        <f t="shared" si="257"/>
        <v>99431947775</v>
      </c>
      <c r="F945" s="16" t="str">
        <f t="shared" si="258"/>
        <v>PDE026649517</v>
      </c>
      <c r="G945" s="16" t="str">
        <f t="shared" si="259"/>
        <v>최희원</v>
      </c>
      <c r="H945" s="16" t="str">
        <f t="shared" si="260"/>
        <v>일반(목록배제,Normal-Manifest Exception)</v>
      </c>
      <c r="I945" s="16">
        <f t="shared" si="261"/>
        <v>27.75</v>
      </c>
      <c r="J945" s="16">
        <f t="shared" si="262"/>
        <v>1</v>
      </c>
      <c r="K945" s="43">
        <f t="shared" si="263"/>
        <v>0.5</v>
      </c>
      <c r="L945" s="43">
        <f t="shared" si="264"/>
        <v>0.5</v>
      </c>
      <c r="M945" s="43">
        <f t="shared" si="265"/>
        <v>0.5</v>
      </c>
      <c r="N945" s="43">
        <f t="shared" si="266"/>
        <v>0.5</v>
      </c>
      <c r="O945" s="23" t="str">
        <f t="shared" si="267"/>
        <v>PDE026649517</v>
      </c>
      <c r="P945" s="51">
        <f>VLOOKUP(C945,MAPPING!$B$24:$G$27,2,0)+(N945-0.5)/0.5*VLOOKUP(C945,MAPPING!$B$24:$G$27,4,0)</f>
        <v>6900</v>
      </c>
      <c r="Q945" s="72">
        <f>VLOOKUP(C945,MAPPING!$B$24:$G$27,6,0)</f>
        <v>3.401757367653961</v>
      </c>
      <c r="R945" s="105">
        <f>Q945*VLOOKUP(C945,MAPPING!$B$24:$H$27,7,0)</f>
        <v>5508.2615999999998</v>
      </c>
      <c r="S945" s="29">
        <f>VLOOKUP(H945,MAPPING!$B$3:$D$12,3,0)</f>
        <v>1100</v>
      </c>
      <c r="T945" s="67">
        <f t="shared" si="253"/>
        <v>0</v>
      </c>
      <c r="U945" s="75">
        <v>0</v>
      </c>
      <c r="V945" s="29">
        <f>(J945*VLOOKUP(M945/J945,MAPPING!$B$15:$C$22,2,10))</f>
        <v>0</v>
      </c>
      <c r="W945" s="100">
        <v>0</v>
      </c>
      <c r="X945" s="68">
        <f>IFERROR(IF($M945&lt;6.000001,0,VLOOKUP($M945,할증료!$B:$C,2,1)),0)</f>
        <v>0</v>
      </c>
      <c r="Y945" s="67">
        <v>0</v>
      </c>
      <c r="Z945" s="29">
        <f t="shared" si="268"/>
        <v>13508.2616</v>
      </c>
      <c r="AB945" s="1" t="s">
        <v>4775</v>
      </c>
      <c r="AC945" s="1" t="s">
        <v>131</v>
      </c>
      <c r="AD945" s="1" t="s">
        <v>4776</v>
      </c>
      <c r="AE945" s="1" t="s">
        <v>5108</v>
      </c>
      <c r="AF945" s="1" t="s">
        <v>701</v>
      </c>
      <c r="AG945" s="1" t="s">
        <v>5109</v>
      </c>
      <c r="AH945" s="1">
        <v>6305</v>
      </c>
      <c r="AI945" s="1" t="s">
        <v>47</v>
      </c>
      <c r="AJ945" s="20">
        <v>1</v>
      </c>
      <c r="AK945" s="21">
        <v>0.5</v>
      </c>
      <c r="AL945" s="21">
        <v>0.5</v>
      </c>
      <c r="AM945" s="21">
        <v>0.5</v>
      </c>
      <c r="AN945" s="1" t="s">
        <v>54</v>
      </c>
      <c r="AO945" s="21">
        <v>27.75</v>
      </c>
      <c r="AP945" s="1" t="s">
        <v>47</v>
      </c>
      <c r="AQ945" s="1" t="s">
        <v>47</v>
      </c>
      <c r="AR945" s="1" t="s">
        <v>47</v>
      </c>
      <c r="AS945" s="1" t="s">
        <v>47</v>
      </c>
      <c r="AT945" s="1" t="s">
        <v>47</v>
      </c>
      <c r="AU945" s="1" t="s">
        <v>133</v>
      </c>
      <c r="AV945" s="1" t="s">
        <v>134</v>
      </c>
      <c r="AW945" s="1" t="s">
        <v>195</v>
      </c>
      <c r="AX945" s="1" t="s">
        <v>47</v>
      </c>
      <c r="AY945" s="1" t="s">
        <v>50</v>
      </c>
      <c r="AZ945" s="1" t="s">
        <v>5110</v>
      </c>
      <c r="BA945" s="1" t="s">
        <v>5111</v>
      </c>
      <c r="BB945" s="1" t="s">
        <v>5111</v>
      </c>
      <c r="BC945" s="1" t="s">
        <v>915</v>
      </c>
      <c r="BD945" s="1" t="s">
        <v>693</v>
      </c>
      <c r="BE945" s="1" t="s">
        <v>135</v>
      </c>
      <c r="BF945" s="1" t="s">
        <v>52</v>
      </c>
      <c r="BG945" s="1" t="s">
        <v>53</v>
      </c>
      <c r="BH945" s="1" t="s">
        <v>47</v>
      </c>
      <c r="BI945" s="1" t="s">
        <v>159</v>
      </c>
    </row>
    <row r="946" spans="2:61" x14ac:dyDescent="0.25">
      <c r="B946" s="16">
        <f t="shared" si="254"/>
        <v>942</v>
      </c>
      <c r="C946" s="16" t="str">
        <f t="shared" si="255"/>
        <v>FRA</v>
      </c>
      <c r="D946" s="16" t="str">
        <f t="shared" si="256"/>
        <v>2025-08-31</v>
      </c>
      <c r="E946" s="16" t="str">
        <f t="shared" si="257"/>
        <v>99431947775</v>
      </c>
      <c r="F946" s="16" t="str">
        <f t="shared" si="258"/>
        <v>PDE026649516</v>
      </c>
      <c r="G946" s="16" t="str">
        <f t="shared" si="259"/>
        <v>박상준</v>
      </c>
      <c r="H946" s="16" t="str">
        <f t="shared" si="260"/>
        <v>일반(목록배제,Normal-Manifest Exception)</v>
      </c>
      <c r="I946" s="16">
        <f t="shared" si="261"/>
        <v>86.26</v>
      </c>
      <c r="J946" s="16">
        <f t="shared" si="262"/>
        <v>1</v>
      </c>
      <c r="K946" s="43">
        <f t="shared" si="263"/>
        <v>0.5</v>
      </c>
      <c r="L946" s="43">
        <f t="shared" si="264"/>
        <v>0.5</v>
      </c>
      <c r="M946" s="43">
        <f t="shared" si="265"/>
        <v>0.5</v>
      </c>
      <c r="N946" s="43">
        <f t="shared" si="266"/>
        <v>0.5</v>
      </c>
      <c r="O946" s="23" t="str">
        <f t="shared" si="267"/>
        <v>PDE026649516</v>
      </c>
      <c r="P946" s="51">
        <f>VLOOKUP(C946,MAPPING!$B$24:$G$27,2,0)+(N946-0.5)/0.5*VLOOKUP(C946,MAPPING!$B$24:$G$27,4,0)</f>
        <v>6900</v>
      </c>
      <c r="Q946" s="72">
        <f>VLOOKUP(C946,MAPPING!$B$24:$G$27,6,0)</f>
        <v>3.401757367653961</v>
      </c>
      <c r="R946" s="105">
        <f>Q946*VLOOKUP(C946,MAPPING!$B$24:$H$27,7,0)</f>
        <v>5508.2615999999998</v>
      </c>
      <c r="S946" s="29">
        <f>VLOOKUP(H946,MAPPING!$B$3:$D$12,3,0)</f>
        <v>1100</v>
      </c>
      <c r="T946" s="67">
        <f t="shared" si="253"/>
        <v>0</v>
      </c>
      <c r="U946" s="75">
        <v>0</v>
      </c>
      <c r="V946" s="29">
        <f>(J946*VLOOKUP(M946/J946,MAPPING!$B$15:$C$22,2,10))</f>
        <v>0</v>
      </c>
      <c r="W946" s="100">
        <v>0</v>
      </c>
      <c r="X946" s="68">
        <f>IFERROR(IF($M946&lt;6.000001,0,VLOOKUP($M946,할증료!$B:$C,2,1)),0)</f>
        <v>0</v>
      </c>
      <c r="Y946" s="67">
        <v>0</v>
      </c>
      <c r="Z946" s="29">
        <f t="shared" si="268"/>
        <v>13508.2616</v>
      </c>
      <c r="AB946" s="1" t="s">
        <v>4775</v>
      </c>
      <c r="AC946" s="1" t="s">
        <v>131</v>
      </c>
      <c r="AD946" s="1" t="s">
        <v>4776</v>
      </c>
      <c r="AE946" s="1" t="s">
        <v>5112</v>
      </c>
      <c r="AF946" s="1" t="s">
        <v>3815</v>
      </c>
      <c r="AG946" s="1" t="s">
        <v>5113</v>
      </c>
      <c r="AH946" s="1">
        <v>32144</v>
      </c>
      <c r="AI946" s="1" t="s">
        <v>47</v>
      </c>
      <c r="AJ946" s="20">
        <v>1</v>
      </c>
      <c r="AK946" s="21">
        <v>0.5</v>
      </c>
      <c r="AL946" s="21">
        <v>0.5</v>
      </c>
      <c r="AM946" s="21">
        <v>0.5</v>
      </c>
      <c r="AN946" s="1" t="s">
        <v>54</v>
      </c>
      <c r="AO946" s="21">
        <v>86.26</v>
      </c>
      <c r="AP946" s="1" t="s">
        <v>47</v>
      </c>
      <c r="AQ946" s="1" t="s">
        <v>47</v>
      </c>
      <c r="AR946" s="1" t="s">
        <v>47</v>
      </c>
      <c r="AS946" s="1" t="s">
        <v>47</v>
      </c>
      <c r="AT946" s="1" t="s">
        <v>47</v>
      </c>
      <c r="AU946" s="1" t="s">
        <v>133</v>
      </c>
      <c r="AV946" s="1" t="s">
        <v>134</v>
      </c>
      <c r="AW946" s="1" t="s">
        <v>195</v>
      </c>
      <c r="AX946" s="1" t="s">
        <v>47</v>
      </c>
      <c r="AY946" s="1" t="s">
        <v>50</v>
      </c>
      <c r="AZ946" s="1" t="s">
        <v>5114</v>
      </c>
      <c r="BA946" s="1" t="s">
        <v>5115</v>
      </c>
      <c r="BB946" s="1" t="s">
        <v>5115</v>
      </c>
      <c r="BC946" s="1" t="s">
        <v>915</v>
      </c>
      <c r="BD946" s="1" t="s">
        <v>693</v>
      </c>
      <c r="BE946" s="1" t="s">
        <v>135</v>
      </c>
      <c r="BF946" s="1" t="s">
        <v>52</v>
      </c>
      <c r="BG946" s="1" t="s">
        <v>53</v>
      </c>
      <c r="BH946" s="1" t="s">
        <v>47</v>
      </c>
      <c r="BI946" s="1" t="s">
        <v>159</v>
      </c>
    </row>
    <row r="947" spans="2:61" x14ac:dyDescent="0.25">
      <c r="B947" s="16">
        <f t="shared" si="254"/>
        <v>943</v>
      </c>
      <c r="C947" s="16" t="str">
        <f t="shared" si="255"/>
        <v>FRA</v>
      </c>
      <c r="D947" s="16" t="str">
        <f t="shared" si="256"/>
        <v>2025-08-31</v>
      </c>
      <c r="E947" s="16" t="str">
        <f t="shared" si="257"/>
        <v>99431947775</v>
      </c>
      <c r="F947" s="16" t="str">
        <f t="shared" si="258"/>
        <v>PDE026649515</v>
      </c>
      <c r="G947" s="16" t="str">
        <f t="shared" si="259"/>
        <v>진달래</v>
      </c>
      <c r="H947" s="16" t="str">
        <f t="shared" si="260"/>
        <v>일반(목록배제,Normal-Manifest Exception)</v>
      </c>
      <c r="I947" s="16">
        <f t="shared" si="261"/>
        <v>19.809999999999999</v>
      </c>
      <c r="J947" s="16">
        <f t="shared" si="262"/>
        <v>1</v>
      </c>
      <c r="K947" s="43">
        <f t="shared" si="263"/>
        <v>0.5</v>
      </c>
      <c r="L947" s="43">
        <f t="shared" si="264"/>
        <v>0.5</v>
      </c>
      <c r="M947" s="43">
        <f t="shared" si="265"/>
        <v>0.5</v>
      </c>
      <c r="N947" s="43">
        <f t="shared" si="266"/>
        <v>0.5</v>
      </c>
      <c r="O947" s="23" t="str">
        <f t="shared" si="267"/>
        <v>PDE026649515</v>
      </c>
      <c r="P947" s="51">
        <f>VLOOKUP(C947,MAPPING!$B$24:$G$27,2,0)+(N947-0.5)/0.5*VLOOKUP(C947,MAPPING!$B$24:$G$27,4,0)</f>
        <v>6900</v>
      </c>
      <c r="Q947" s="72">
        <f>VLOOKUP(C947,MAPPING!$B$24:$G$27,6,0)</f>
        <v>3.401757367653961</v>
      </c>
      <c r="R947" s="105">
        <f>Q947*VLOOKUP(C947,MAPPING!$B$24:$H$27,7,0)</f>
        <v>5508.2615999999998</v>
      </c>
      <c r="S947" s="29">
        <f>VLOOKUP(H947,MAPPING!$B$3:$D$12,3,0)</f>
        <v>1100</v>
      </c>
      <c r="T947" s="67">
        <f t="shared" si="253"/>
        <v>0</v>
      </c>
      <c r="U947" s="75">
        <v>0</v>
      </c>
      <c r="V947" s="29">
        <f>(J947*VLOOKUP(M947/J947,MAPPING!$B$15:$C$22,2,10))</f>
        <v>0</v>
      </c>
      <c r="W947" s="100">
        <v>0</v>
      </c>
      <c r="X947" s="68">
        <f>IFERROR(IF($M947&lt;6.000001,0,VLOOKUP($M947,할증료!$B:$C,2,1)),0)</f>
        <v>0</v>
      </c>
      <c r="Y947" s="67">
        <v>0</v>
      </c>
      <c r="Z947" s="29">
        <f t="shared" si="268"/>
        <v>13508.2616</v>
      </c>
      <c r="AB947" s="1" t="s">
        <v>4775</v>
      </c>
      <c r="AC947" s="1" t="s">
        <v>131</v>
      </c>
      <c r="AD947" s="1" t="s">
        <v>4776</v>
      </c>
      <c r="AE947" s="1" t="s">
        <v>5116</v>
      </c>
      <c r="AF947" s="1" t="s">
        <v>5117</v>
      </c>
      <c r="AG947" s="1" t="s">
        <v>5118</v>
      </c>
      <c r="AH947" s="1">
        <v>31088</v>
      </c>
      <c r="AI947" s="1" t="s">
        <v>47</v>
      </c>
      <c r="AJ947" s="20">
        <v>1</v>
      </c>
      <c r="AK947" s="21">
        <v>0.5</v>
      </c>
      <c r="AL947" s="21">
        <v>0.5</v>
      </c>
      <c r="AM947" s="21">
        <v>0.5</v>
      </c>
      <c r="AN947" s="1" t="s">
        <v>54</v>
      </c>
      <c r="AO947" s="21">
        <v>19.809999999999999</v>
      </c>
      <c r="AP947" s="1" t="s">
        <v>47</v>
      </c>
      <c r="AQ947" s="1" t="s">
        <v>47</v>
      </c>
      <c r="AR947" s="1" t="s">
        <v>47</v>
      </c>
      <c r="AS947" s="1" t="s">
        <v>47</v>
      </c>
      <c r="AT947" s="1" t="s">
        <v>47</v>
      </c>
      <c r="AU947" s="1" t="s">
        <v>133</v>
      </c>
      <c r="AV947" s="1" t="s">
        <v>134</v>
      </c>
      <c r="AW947" s="1" t="s">
        <v>195</v>
      </c>
      <c r="AX947" s="1" t="s">
        <v>47</v>
      </c>
      <c r="AY947" s="1" t="s">
        <v>50</v>
      </c>
      <c r="AZ947" s="1" t="s">
        <v>5119</v>
      </c>
      <c r="BA947" s="1" t="s">
        <v>5120</v>
      </c>
      <c r="BB947" s="1" t="s">
        <v>5120</v>
      </c>
      <c r="BC947" s="1" t="s">
        <v>915</v>
      </c>
      <c r="BD947" s="1" t="s">
        <v>693</v>
      </c>
      <c r="BE947" s="1" t="s">
        <v>135</v>
      </c>
      <c r="BF947" s="1" t="s">
        <v>52</v>
      </c>
      <c r="BG947" s="1" t="s">
        <v>53</v>
      </c>
      <c r="BH947" s="1" t="s">
        <v>47</v>
      </c>
      <c r="BI947" s="1" t="s">
        <v>159</v>
      </c>
    </row>
    <row r="948" spans="2:61" x14ac:dyDescent="0.25">
      <c r="B948" s="16">
        <f t="shared" si="254"/>
        <v>944</v>
      </c>
      <c r="C948" s="16" t="str">
        <f t="shared" si="255"/>
        <v>FRA</v>
      </c>
      <c r="D948" s="16" t="str">
        <f t="shared" si="256"/>
        <v>2025-08-31</v>
      </c>
      <c r="E948" s="16" t="str">
        <f t="shared" si="257"/>
        <v>99431947775</v>
      </c>
      <c r="F948" s="16" t="str">
        <f t="shared" si="258"/>
        <v>PDE026649502</v>
      </c>
      <c r="G948" s="16" t="str">
        <f t="shared" si="259"/>
        <v>황인혜</v>
      </c>
      <c r="H948" s="16" t="str">
        <f t="shared" si="260"/>
        <v>간이(Simple)</v>
      </c>
      <c r="I948" s="16">
        <f t="shared" si="261"/>
        <v>156.1</v>
      </c>
      <c r="J948" s="16">
        <f t="shared" si="262"/>
        <v>1</v>
      </c>
      <c r="K948" s="43">
        <f t="shared" si="263"/>
        <v>0.5</v>
      </c>
      <c r="L948" s="43">
        <f t="shared" si="264"/>
        <v>0.8</v>
      </c>
      <c r="M948" s="43">
        <f t="shared" si="265"/>
        <v>0.8</v>
      </c>
      <c r="N948" s="43">
        <f t="shared" si="266"/>
        <v>1</v>
      </c>
      <c r="O948" s="23" t="str">
        <f t="shared" si="267"/>
        <v>PDE026649502</v>
      </c>
      <c r="P948" s="51">
        <f>VLOOKUP(C948,MAPPING!$B$24:$G$27,2,0)+(N948-0.5)/0.5*VLOOKUP(C948,MAPPING!$B$24:$G$27,4,0)</f>
        <v>9350</v>
      </c>
      <c r="Q948" s="72">
        <f>VLOOKUP(C948,MAPPING!$B$24:$G$27,6,0)</f>
        <v>3.401757367653961</v>
      </c>
      <c r="R948" s="105">
        <f>Q948*VLOOKUP(C948,MAPPING!$B$24:$H$27,7,0)</f>
        <v>5508.2615999999998</v>
      </c>
      <c r="S948" s="29">
        <f>VLOOKUP(H948,MAPPING!$B$3:$D$12,3,0)</f>
        <v>1100</v>
      </c>
      <c r="T948" s="67">
        <f t="shared" si="253"/>
        <v>0</v>
      </c>
      <c r="U948" s="75">
        <v>0</v>
      </c>
      <c r="V948" s="29">
        <f>(J948*VLOOKUP(M948/J948,MAPPING!$B$15:$C$22,2,10))</f>
        <v>0</v>
      </c>
      <c r="W948" s="100">
        <v>0</v>
      </c>
      <c r="X948" s="68">
        <f>IFERROR(IF($M948&lt;6.000001,0,VLOOKUP($M948,할증료!$B:$C,2,1)),0)</f>
        <v>0</v>
      </c>
      <c r="Y948" s="67">
        <v>0</v>
      </c>
      <c r="Z948" s="29">
        <f t="shared" si="268"/>
        <v>15958.2616</v>
      </c>
      <c r="AB948" s="1" t="s">
        <v>4775</v>
      </c>
      <c r="AC948" s="1" t="s">
        <v>131</v>
      </c>
      <c r="AD948" s="1" t="s">
        <v>4776</v>
      </c>
      <c r="AE948" s="1" t="s">
        <v>5121</v>
      </c>
      <c r="AF948" s="1" t="s">
        <v>5122</v>
      </c>
      <c r="AG948" s="1" t="s">
        <v>5123</v>
      </c>
      <c r="AH948" s="1">
        <v>10563</v>
      </c>
      <c r="AI948" s="1" t="s">
        <v>47</v>
      </c>
      <c r="AJ948" s="20">
        <v>1</v>
      </c>
      <c r="AK948" s="21">
        <v>0.5</v>
      </c>
      <c r="AL948" s="21">
        <v>0.8</v>
      </c>
      <c r="AM948" s="21">
        <v>0.8</v>
      </c>
      <c r="AN948" s="1" t="s">
        <v>56</v>
      </c>
      <c r="AO948" s="21">
        <v>156.1</v>
      </c>
      <c r="AP948" s="1" t="s">
        <v>47</v>
      </c>
      <c r="AQ948" s="1" t="s">
        <v>47</v>
      </c>
      <c r="AR948" s="1" t="s">
        <v>47</v>
      </c>
      <c r="AS948" s="1" t="s">
        <v>47</v>
      </c>
      <c r="AT948" s="1" t="s">
        <v>47</v>
      </c>
      <c r="AU948" s="1" t="s">
        <v>133</v>
      </c>
      <c r="AV948" s="1" t="s">
        <v>134</v>
      </c>
      <c r="AW948" s="1" t="s">
        <v>5124</v>
      </c>
      <c r="AX948" s="1" t="s">
        <v>47</v>
      </c>
      <c r="AY948" s="1" t="s">
        <v>50</v>
      </c>
      <c r="AZ948" s="1" t="s">
        <v>5125</v>
      </c>
      <c r="BA948" s="1" t="s">
        <v>5126</v>
      </c>
      <c r="BB948" s="1" t="s">
        <v>5126</v>
      </c>
      <c r="BC948" s="1" t="s">
        <v>915</v>
      </c>
      <c r="BD948" s="1" t="s">
        <v>693</v>
      </c>
      <c r="BE948" s="1" t="s">
        <v>135</v>
      </c>
      <c r="BF948" s="1" t="s">
        <v>52</v>
      </c>
      <c r="BG948" s="1" t="s">
        <v>53</v>
      </c>
      <c r="BH948" s="1" t="s">
        <v>47</v>
      </c>
      <c r="BI948" s="1" t="s">
        <v>159</v>
      </c>
    </row>
    <row r="949" spans="2:61" x14ac:dyDescent="0.25">
      <c r="B949" s="16">
        <f t="shared" si="254"/>
        <v>945</v>
      </c>
      <c r="C949" s="16" t="str">
        <f t="shared" si="255"/>
        <v>FRA</v>
      </c>
      <c r="D949" s="16" t="str">
        <f t="shared" si="256"/>
        <v>2025-08-31</v>
      </c>
      <c r="E949" s="16" t="str">
        <f t="shared" si="257"/>
        <v>99431947775</v>
      </c>
      <c r="F949" s="16" t="str">
        <f t="shared" si="258"/>
        <v>PDE026649485</v>
      </c>
      <c r="G949" s="16" t="str">
        <f t="shared" si="259"/>
        <v>이진형</v>
      </c>
      <c r="H949" s="16" t="str">
        <f t="shared" si="260"/>
        <v>일반(목록배제,Normal-Manifest Exception)</v>
      </c>
      <c r="I949" s="16">
        <f t="shared" si="261"/>
        <v>122.22</v>
      </c>
      <c r="J949" s="16">
        <f t="shared" si="262"/>
        <v>1</v>
      </c>
      <c r="K949" s="43">
        <f t="shared" si="263"/>
        <v>0.5</v>
      </c>
      <c r="L949" s="43">
        <f t="shared" si="264"/>
        <v>0.5</v>
      </c>
      <c r="M949" s="43">
        <f t="shared" si="265"/>
        <v>0.5</v>
      </c>
      <c r="N949" s="43">
        <f t="shared" si="266"/>
        <v>0.5</v>
      </c>
      <c r="O949" s="23" t="str">
        <f t="shared" si="267"/>
        <v>PDE026649485</v>
      </c>
      <c r="P949" s="51">
        <f>VLOOKUP(C949,MAPPING!$B$24:$G$27,2,0)+(N949-0.5)/0.5*VLOOKUP(C949,MAPPING!$B$24:$G$27,4,0)</f>
        <v>6900</v>
      </c>
      <c r="Q949" s="72">
        <f>VLOOKUP(C949,MAPPING!$B$24:$G$27,6,0)</f>
        <v>3.401757367653961</v>
      </c>
      <c r="R949" s="105">
        <f>Q949*VLOOKUP(C949,MAPPING!$B$24:$H$27,7,0)</f>
        <v>5508.2615999999998</v>
      </c>
      <c r="S949" s="29">
        <f>VLOOKUP(H949,MAPPING!$B$3:$D$12,3,0)</f>
        <v>1100</v>
      </c>
      <c r="T949" s="67">
        <f t="shared" si="253"/>
        <v>0</v>
      </c>
      <c r="U949" s="75">
        <v>0</v>
      </c>
      <c r="V949" s="29">
        <f>(J949*VLOOKUP(M949/J949,MAPPING!$B$15:$C$22,2,10))</f>
        <v>0</v>
      </c>
      <c r="W949" s="100">
        <v>0</v>
      </c>
      <c r="X949" s="68">
        <f>IFERROR(IF($M949&lt;6.000001,0,VLOOKUP($M949,할증료!$B:$C,2,1)),0)</f>
        <v>0</v>
      </c>
      <c r="Y949" s="67">
        <v>0</v>
      </c>
      <c r="Z949" s="29">
        <f t="shared" si="268"/>
        <v>13508.2616</v>
      </c>
      <c r="AB949" s="1" t="s">
        <v>4775</v>
      </c>
      <c r="AC949" s="1" t="s">
        <v>131</v>
      </c>
      <c r="AD949" s="1" t="s">
        <v>4776</v>
      </c>
      <c r="AE949" s="1" t="s">
        <v>5127</v>
      </c>
      <c r="AF949" s="1" t="s">
        <v>5128</v>
      </c>
      <c r="AG949" s="1" t="s">
        <v>5129</v>
      </c>
      <c r="AH949" s="1">
        <v>14964</v>
      </c>
      <c r="AI949" s="1" t="s">
        <v>47</v>
      </c>
      <c r="AJ949" s="20">
        <v>1</v>
      </c>
      <c r="AK949" s="21">
        <v>0.5</v>
      </c>
      <c r="AL949" s="21">
        <v>0.5</v>
      </c>
      <c r="AM949" s="21">
        <v>0.5</v>
      </c>
      <c r="AN949" s="1" t="s">
        <v>54</v>
      </c>
      <c r="AO949" s="21">
        <v>122.22</v>
      </c>
      <c r="AP949" s="1" t="s">
        <v>47</v>
      </c>
      <c r="AQ949" s="1" t="s">
        <v>47</v>
      </c>
      <c r="AR949" s="1" t="s">
        <v>47</v>
      </c>
      <c r="AS949" s="1" t="s">
        <v>47</v>
      </c>
      <c r="AT949" s="1" t="s">
        <v>47</v>
      </c>
      <c r="AU949" s="1" t="s">
        <v>133</v>
      </c>
      <c r="AV949" s="1" t="s">
        <v>134</v>
      </c>
      <c r="AW949" s="1" t="s">
        <v>195</v>
      </c>
      <c r="AX949" s="1" t="s">
        <v>47</v>
      </c>
      <c r="AY949" s="1" t="s">
        <v>50</v>
      </c>
      <c r="AZ949" s="1" t="s">
        <v>5130</v>
      </c>
      <c r="BA949" s="1" t="s">
        <v>5131</v>
      </c>
      <c r="BB949" s="1" t="s">
        <v>5131</v>
      </c>
      <c r="BC949" s="1" t="s">
        <v>915</v>
      </c>
      <c r="BD949" s="1" t="s">
        <v>693</v>
      </c>
      <c r="BE949" s="1" t="s">
        <v>135</v>
      </c>
      <c r="BF949" s="1" t="s">
        <v>52</v>
      </c>
      <c r="BG949" s="1" t="s">
        <v>53</v>
      </c>
      <c r="BH949" s="1" t="s">
        <v>47</v>
      </c>
      <c r="BI949" s="1" t="s">
        <v>159</v>
      </c>
    </row>
    <row r="950" spans="2:61" x14ac:dyDescent="0.25">
      <c r="B950" s="16">
        <f t="shared" si="254"/>
        <v>946</v>
      </c>
      <c r="C950" s="16" t="str">
        <f t="shared" si="255"/>
        <v>FRA</v>
      </c>
      <c r="D950" s="16" t="str">
        <f t="shared" si="256"/>
        <v>2025-08-31</v>
      </c>
      <c r="E950" s="16" t="str">
        <f t="shared" si="257"/>
        <v>99431947775</v>
      </c>
      <c r="F950" s="16" t="str">
        <f t="shared" si="258"/>
        <v>PDE026649459</v>
      </c>
      <c r="G950" s="16" t="str">
        <f t="shared" si="259"/>
        <v>김현석</v>
      </c>
      <c r="H950" s="16" t="str">
        <f t="shared" si="260"/>
        <v>목록(Manifest)</v>
      </c>
      <c r="I950" s="16">
        <f t="shared" si="261"/>
        <v>139.91999999999999</v>
      </c>
      <c r="J950" s="16">
        <f t="shared" si="262"/>
        <v>1</v>
      </c>
      <c r="K950" s="43">
        <f t="shared" si="263"/>
        <v>2.5</v>
      </c>
      <c r="L950" s="43">
        <f t="shared" si="264"/>
        <v>2.1</v>
      </c>
      <c r="M950" s="43">
        <f t="shared" si="265"/>
        <v>2.5</v>
      </c>
      <c r="N950" s="43">
        <f t="shared" si="266"/>
        <v>2.5</v>
      </c>
      <c r="O950" s="23" t="str">
        <f t="shared" si="267"/>
        <v>PDE026649459</v>
      </c>
      <c r="P950" s="51">
        <f>VLOOKUP(C950,MAPPING!$B$24:$G$27,2,0)+(N950-0.5)/0.5*VLOOKUP(C950,MAPPING!$B$24:$G$27,4,0)</f>
        <v>16700</v>
      </c>
      <c r="Q950" s="72">
        <f>VLOOKUP(C950,MAPPING!$B$24:$G$27,6,0)</f>
        <v>3.401757367653961</v>
      </c>
      <c r="R950" s="105">
        <f>Q950*VLOOKUP(C950,MAPPING!$B$24:$H$27,7,0)</f>
        <v>5508.2615999999998</v>
      </c>
      <c r="S950" s="29">
        <f>VLOOKUP(H950,MAPPING!$B$3:$D$12,3,0)</f>
        <v>0</v>
      </c>
      <c r="T950" s="67">
        <f t="shared" si="253"/>
        <v>0</v>
      </c>
      <c r="U950" s="75">
        <v>0</v>
      </c>
      <c r="V950" s="29">
        <f>(J950*VLOOKUP(M950/J950,MAPPING!$B$15:$C$22,2,10))</f>
        <v>550</v>
      </c>
      <c r="W950" s="100">
        <v>0</v>
      </c>
      <c r="X950" s="68">
        <f>IFERROR(IF($M950&lt;6.000001,0,VLOOKUP($M950,할증료!$B:$C,2,1)),0)</f>
        <v>0</v>
      </c>
      <c r="Y950" s="67">
        <v>0</v>
      </c>
      <c r="Z950" s="29">
        <f t="shared" si="268"/>
        <v>22758.261599999998</v>
      </c>
      <c r="AB950" s="1" t="s">
        <v>4775</v>
      </c>
      <c r="AC950" s="1" t="s">
        <v>131</v>
      </c>
      <c r="AD950" s="1" t="s">
        <v>4776</v>
      </c>
      <c r="AE950" s="1" t="s">
        <v>5132</v>
      </c>
      <c r="AF950" s="1" t="s">
        <v>266</v>
      </c>
      <c r="AG950" s="1" t="s">
        <v>267</v>
      </c>
      <c r="AH950" s="1">
        <v>18264</v>
      </c>
      <c r="AI950" s="1" t="s">
        <v>47</v>
      </c>
      <c r="AJ950" s="20">
        <v>1</v>
      </c>
      <c r="AK950" s="21">
        <v>2.5</v>
      </c>
      <c r="AL950" s="21">
        <v>2.1</v>
      </c>
      <c r="AM950" s="21">
        <v>2.5</v>
      </c>
      <c r="AN950" s="1" t="s">
        <v>48</v>
      </c>
      <c r="AO950" s="21">
        <v>139.91999999999999</v>
      </c>
      <c r="AP950" s="1" t="s">
        <v>47</v>
      </c>
      <c r="AQ950" s="1" t="s">
        <v>47</v>
      </c>
      <c r="AR950" s="1" t="s">
        <v>47</v>
      </c>
      <c r="AS950" s="1" t="s">
        <v>47</v>
      </c>
      <c r="AT950" s="1" t="s">
        <v>47</v>
      </c>
      <c r="AU950" s="1" t="s">
        <v>133</v>
      </c>
      <c r="AV950" s="1" t="s">
        <v>134</v>
      </c>
      <c r="AW950" s="1" t="s">
        <v>268</v>
      </c>
      <c r="AX950" s="1" t="s">
        <v>47</v>
      </c>
      <c r="AY950" s="1" t="s">
        <v>50</v>
      </c>
      <c r="AZ950" s="1" t="s">
        <v>5133</v>
      </c>
      <c r="BA950" s="1" t="s">
        <v>5134</v>
      </c>
      <c r="BB950" s="1" t="s">
        <v>5134</v>
      </c>
      <c r="BC950" s="1" t="s">
        <v>915</v>
      </c>
      <c r="BD950" s="1" t="s">
        <v>693</v>
      </c>
      <c r="BE950" s="1" t="s">
        <v>135</v>
      </c>
      <c r="BF950" s="1" t="s">
        <v>52</v>
      </c>
      <c r="BG950" s="1" t="s">
        <v>53</v>
      </c>
      <c r="BH950" s="1" t="s">
        <v>47</v>
      </c>
      <c r="BI950" s="1" t="s">
        <v>159</v>
      </c>
    </row>
    <row r="951" spans="2:61" x14ac:dyDescent="0.25">
      <c r="B951" s="16">
        <f t="shared" si="254"/>
        <v>947</v>
      </c>
      <c r="C951" s="16" t="str">
        <f t="shared" si="255"/>
        <v>FRA</v>
      </c>
      <c r="D951" s="16" t="str">
        <f t="shared" si="256"/>
        <v>2025-08-31</v>
      </c>
      <c r="E951" s="16" t="str">
        <f t="shared" si="257"/>
        <v>99431947775</v>
      </c>
      <c r="F951" s="16" t="str">
        <f t="shared" si="258"/>
        <v>PDE026649456</v>
      </c>
      <c r="G951" s="16" t="str">
        <f t="shared" si="259"/>
        <v>차철안</v>
      </c>
      <c r="H951" s="16" t="str">
        <f t="shared" si="260"/>
        <v>목록(Manifest)</v>
      </c>
      <c r="I951" s="16">
        <f t="shared" si="261"/>
        <v>65.28</v>
      </c>
      <c r="J951" s="16">
        <f t="shared" si="262"/>
        <v>1</v>
      </c>
      <c r="K951" s="43">
        <f t="shared" si="263"/>
        <v>0.5</v>
      </c>
      <c r="L951" s="43">
        <f t="shared" si="264"/>
        <v>1.3</v>
      </c>
      <c r="M951" s="43">
        <f t="shared" si="265"/>
        <v>1.3</v>
      </c>
      <c r="N951" s="43">
        <f t="shared" si="266"/>
        <v>1.5</v>
      </c>
      <c r="O951" s="23" t="str">
        <f t="shared" si="267"/>
        <v>PDE026649456</v>
      </c>
      <c r="P951" s="51">
        <f>VLOOKUP(C951,MAPPING!$B$24:$G$27,2,0)+(N951-0.5)/0.5*VLOOKUP(C951,MAPPING!$B$24:$G$27,4,0)</f>
        <v>11800</v>
      </c>
      <c r="Q951" s="72">
        <f>VLOOKUP(C951,MAPPING!$B$24:$G$27,6,0)</f>
        <v>3.401757367653961</v>
      </c>
      <c r="R951" s="105">
        <f>Q951*VLOOKUP(C951,MAPPING!$B$24:$H$27,7,0)</f>
        <v>5508.2615999999998</v>
      </c>
      <c r="S951" s="29">
        <f>VLOOKUP(H951,MAPPING!$B$3:$D$12,3,0)</f>
        <v>0</v>
      </c>
      <c r="T951" s="67">
        <f t="shared" si="253"/>
        <v>0</v>
      </c>
      <c r="U951" s="75">
        <v>0</v>
      </c>
      <c r="V951" s="29">
        <f>(J951*VLOOKUP(M951/J951,MAPPING!$B$15:$C$22,2,10))</f>
        <v>0</v>
      </c>
      <c r="W951" s="100">
        <v>0</v>
      </c>
      <c r="X951" s="68">
        <f>IFERROR(IF($M951&lt;6.000001,0,VLOOKUP($M951,할증료!$B:$C,2,1)),0)</f>
        <v>0</v>
      </c>
      <c r="Y951" s="67">
        <v>0</v>
      </c>
      <c r="Z951" s="29">
        <f t="shared" si="268"/>
        <v>17308.261599999998</v>
      </c>
      <c r="AB951" s="1" t="s">
        <v>4775</v>
      </c>
      <c r="AC951" s="1" t="s">
        <v>131</v>
      </c>
      <c r="AD951" s="1" t="s">
        <v>4776</v>
      </c>
      <c r="AE951" s="1" t="s">
        <v>5135</v>
      </c>
      <c r="AF951" s="1" t="s">
        <v>5136</v>
      </c>
      <c r="AG951" s="1" t="s">
        <v>5137</v>
      </c>
      <c r="AH951" s="1">
        <v>58118</v>
      </c>
      <c r="AI951" s="1" t="s">
        <v>47</v>
      </c>
      <c r="AJ951" s="20">
        <v>1</v>
      </c>
      <c r="AK951" s="21">
        <v>0.5</v>
      </c>
      <c r="AL951" s="21">
        <v>1.3</v>
      </c>
      <c r="AM951" s="21">
        <v>1.3</v>
      </c>
      <c r="AN951" s="1" t="s">
        <v>48</v>
      </c>
      <c r="AO951" s="21">
        <v>65.28</v>
      </c>
      <c r="AP951" s="1" t="s">
        <v>47</v>
      </c>
      <c r="AQ951" s="1" t="s">
        <v>47</v>
      </c>
      <c r="AR951" s="1" t="s">
        <v>47</v>
      </c>
      <c r="AS951" s="1" t="s">
        <v>47</v>
      </c>
      <c r="AT951" s="1" t="s">
        <v>47</v>
      </c>
      <c r="AU951" s="1" t="s">
        <v>133</v>
      </c>
      <c r="AV951" s="1" t="s">
        <v>134</v>
      </c>
      <c r="AW951" s="1" t="s">
        <v>5138</v>
      </c>
      <c r="AX951" s="1" t="s">
        <v>47</v>
      </c>
      <c r="AY951" s="1" t="s">
        <v>50</v>
      </c>
      <c r="AZ951" s="1" t="s">
        <v>5139</v>
      </c>
      <c r="BA951" s="1" t="s">
        <v>5140</v>
      </c>
      <c r="BB951" s="1" t="s">
        <v>5140</v>
      </c>
      <c r="BC951" s="1" t="s">
        <v>915</v>
      </c>
      <c r="BD951" s="1" t="s">
        <v>693</v>
      </c>
      <c r="BE951" s="1" t="s">
        <v>135</v>
      </c>
      <c r="BF951" s="1" t="s">
        <v>52</v>
      </c>
      <c r="BG951" s="1" t="s">
        <v>53</v>
      </c>
      <c r="BH951" s="1" t="s">
        <v>47</v>
      </c>
      <c r="BI951" s="1" t="s">
        <v>159</v>
      </c>
    </row>
    <row r="952" spans="2:61" x14ac:dyDescent="0.25">
      <c r="B952" s="16">
        <f t="shared" si="254"/>
        <v>948</v>
      </c>
      <c r="C952" s="16" t="str">
        <f t="shared" si="255"/>
        <v>FRA</v>
      </c>
      <c r="D952" s="16" t="str">
        <f t="shared" si="256"/>
        <v>2025-08-31</v>
      </c>
      <c r="E952" s="16" t="str">
        <f t="shared" si="257"/>
        <v>99431947775</v>
      </c>
      <c r="F952" s="16" t="str">
        <f t="shared" si="258"/>
        <v>PDE026649414</v>
      </c>
      <c r="G952" s="16" t="str">
        <f t="shared" si="259"/>
        <v>이예지</v>
      </c>
      <c r="H952" s="16" t="str">
        <f t="shared" si="260"/>
        <v>목록(Manifest)</v>
      </c>
      <c r="I952" s="16">
        <f t="shared" si="261"/>
        <v>131.97</v>
      </c>
      <c r="J952" s="16">
        <f t="shared" si="262"/>
        <v>1</v>
      </c>
      <c r="K952" s="43">
        <f t="shared" si="263"/>
        <v>1</v>
      </c>
      <c r="L952" s="43">
        <f t="shared" si="264"/>
        <v>1</v>
      </c>
      <c r="M952" s="43">
        <f t="shared" si="265"/>
        <v>1</v>
      </c>
      <c r="N952" s="43">
        <f t="shared" si="266"/>
        <v>1</v>
      </c>
      <c r="O952" s="23" t="str">
        <f t="shared" si="267"/>
        <v>PDE026649414</v>
      </c>
      <c r="P952" s="51">
        <f>VLOOKUP(C952,MAPPING!$B$24:$G$27,2,0)+(N952-0.5)/0.5*VLOOKUP(C952,MAPPING!$B$24:$G$27,4,0)</f>
        <v>9350</v>
      </c>
      <c r="Q952" s="72">
        <f>VLOOKUP(C952,MAPPING!$B$24:$G$27,6,0)</f>
        <v>3.401757367653961</v>
      </c>
      <c r="R952" s="105">
        <f>Q952*VLOOKUP(C952,MAPPING!$B$24:$H$27,7,0)</f>
        <v>5508.2615999999998</v>
      </c>
      <c r="S952" s="29">
        <f>VLOOKUP(H952,MAPPING!$B$3:$D$12,3,0)</f>
        <v>0</v>
      </c>
      <c r="T952" s="67">
        <f t="shared" si="253"/>
        <v>0</v>
      </c>
      <c r="U952" s="75">
        <v>0</v>
      </c>
      <c r="V952" s="29">
        <f>(J952*VLOOKUP(M952/J952,MAPPING!$B$15:$C$22,2,10))</f>
        <v>0</v>
      </c>
      <c r="W952" s="100">
        <v>0</v>
      </c>
      <c r="X952" s="68">
        <f>IFERROR(IF($M952&lt;6.000001,0,VLOOKUP($M952,할증료!$B:$C,2,1)),0)</f>
        <v>0</v>
      </c>
      <c r="Y952" s="67">
        <v>0</v>
      </c>
      <c r="Z952" s="29">
        <f t="shared" si="268"/>
        <v>14858.2616</v>
      </c>
      <c r="AB952" s="1" t="s">
        <v>4775</v>
      </c>
      <c r="AC952" s="1" t="s">
        <v>131</v>
      </c>
      <c r="AD952" s="1" t="s">
        <v>4776</v>
      </c>
      <c r="AE952" s="1" t="s">
        <v>5141</v>
      </c>
      <c r="AF952" s="1" t="s">
        <v>440</v>
      </c>
      <c r="AG952" s="1" t="s">
        <v>441</v>
      </c>
      <c r="AH952" s="1">
        <v>35247</v>
      </c>
      <c r="AI952" s="1" t="s">
        <v>47</v>
      </c>
      <c r="AJ952" s="20">
        <v>1</v>
      </c>
      <c r="AK952" s="21">
        <v>1</v>
      </c>
      <c r="AL952" s="21">
        <v>1</v>
      </c>
      <c r="AM952" s="21">
        <v>1</v>
      </c>
      <c r="AN952" s="1" t="s">
        <v>48</v>
      </c>
      <c r="AO952" s="21">
        <v>131.97</v>
      </c>
      <c r="AP952" s="1" t="s">
        <v>47</v>
      </c>
      <c r="AQ952" s="1" t="s">
        <v>47</v>
      </c>
      <c r="AR952" s="1" t="s">
        <v>47</v>
      </c>
      <c r="AS952" s="1" t="s">
        <v>47</v>
      </c>
      <c r="AT952" s="1" t="s">
        <v>47</v>
      </c>
      <c r="AU952" s="1" t="s">
        <v>133</v>
      </c>
      <c r="AV952" s="1" t="s">
        <v>134</v>
      </c>
      <c r="AW952" s="1" t="s">
        <v>5142</v>
      </c>
      <c r="AX952" s="1" t="s">
        <v>47</v>
      </c>
      <c r="AY952" s="1" t="s">
        <v>50</v>
      </c>
      <c r="AZ952" s="1" t="s">
        <v>5143</v>
      </c>
      <c r="BA952" s="1" t="s">
        <v>5144</v>
      </c>
      <c r="BB952" s="1" t="s">
        <v>5144</v>
      </c>
      <c r="BC952" s="1" t="s">
        <v>915</v>
      </c>
      <c r="BD952" s="1" t="s">
        <v>693</v>
      </c>
      <c r="BE952" s="1" t="s">
        <v>135</v>
      </c>
      <c r="BF952" s="1" t="s">
        <v>52</v>
      </c>
      <c r="BG952" s="1" t="s">
        <v>53</v>
      </c>
      <c r="BH952" s="1" t="s">
        <v>47</v>
      </c>
      <c r="BI952" s="1" t="s">
        <v>159</v>
      </c>
    </row>
    <row r="953" spans="2:61" x14ac:dyDescent="0.25">
      <c r="B953" s="16">
        <f t="shared" si="254"/>
        <v>949</v>
      </c>
      <c r="C953" s="16" t="str">
        <f t="shared" si="255"/>
        <v>FRA</v>
      </c>
      <c r="D953" s="16" t="str">
        <f t="shared" si="256"/>
        <v>2025-08-31</v>
      </c>
      <c r="E953" s="16" t="str">
        <f t="shared" si="257"/>
        <v>99431947775</v>
      </c>
      <c r="F953" s="16" t="str">
        <f t="shared" si="258"/>
        <v>PDE026649397</v>
      </c>
      <c r="G953" s="16" t="str">
        <f t="shared" si="259"/>
        <v>이정아</v>
      </c>
      <c r="H953" s="16" t="str">
        <f t="shared" si="260"/>
        <v>일반(목록배제,Normal-Manifest Exception)</v>
      </c>
      <c r="I953" s="16">
        <f t="shared" si="261"/>
        <v>67.88</v>
      </c>
      <c r="J953" s="16">
        <f t="shared" si="262"/>
        <v>1</v>
      </c>
      <c r="K953" s="43">
        <f t="shared" si="263"/>
        <v>1</v>
      </c>
      <c r="L953" s="43">
        <f t="shared" si="264"/>
        <v>0.6</v>
      </c>
      <c r="M953" s="43">
        <f t="shared" si="265"/>
        <v>1</v>
      </c>
      <c r="N953" s="43">
        <f t="shared" si="266"/>
        <v>1</v>
      </c>
      <c r="O953" s="23" t="str">
        <f t="shared" si="267"/>
        <v>PDE026649397</v>
      </c>
      <c r="P953" s="51">
        <f>VLOOKUP(C953,MAPPING!$B$24:$G$27,2,0)+(N953-0.5)/0.5*VLOOKUP(C953,MAPPING!$B$24:$G$27,4,0)</f>
        <v>9350</v>
      </c>
      <c r="Q953" s="72">
        <f>VLOOKUP(C953,MAPPING!$B$24:$G$27,6,0)</f>
        <v>3.401757367653961</v>
      </c>
      <c r="R953" s="105">
        <f>Q953*VLOOKUP(C953,MAPPING!$B$24:$H$27,7,0)</f>
        <v>5508.2615999999998</v>
      </c>
      <c r="S953" s="29">
        <f>VLOOKUP(H953,MAPPING!$B$3:$D$12,3,0)</f>
        <v>1100</v>
      </c>
      <c r="T953" s="67">
        <f t="shared" si="253"/>
        <v>0</v>
      </c>
      <c r="U953" s="75">
        <v>0</v>
      </c>
      <c r="V953" s="29">
        <f>(J953*VLOOKUP(M953/J953,MAPPING!$B$15:$C$22,2,10))</f>
        <v>0</v>
      </c>
      <c r="W953" s="100">
        <v>0</v>
      </c>
      <c r="X953" s="68">
        <f>IFERROR(IF($M953&lt;6.000001,0,VLOOKUP($M953,할증료!$B:$C,2,1)),0)</f>
        <v>0</v>
      </c>
      <c r="Y953" s="67">
        <v>0</v>
      </c>
      <c r="Z953" s="29">
        <f t="shared" si="268"/>
        <v>15958.2616</v>
      </c>
      <c r="AB953" s="1" t="s">
        <v>4775</v>
      </c>
      <c r="AC953" s="1" t="s">
        <v>131</v>
      </c>
      <c r="AD953" s="1" t="s">
        <v>4776</v>
      </c>
      <c r="AE953" s="1" t="s">
        <v>5145</v>
      </c>
      <c r="AF953" s="1" t="s">
        <v>5146</v>
      </c>
      <c r="AG953" s="1" t="s">
        <v>5147</v>
      </c>
      <c r="AH953" s="1">
        <v>21624</v>
      </c>
      <c r="AI953" s="1" t="s">
        <v>47</v>
      </c>
      <c r="AJ953" s="20">
        <v>1</v>
      </c>
      <c r="AK953" s="21">
        <v>1</v>
      </c>
      <c r="AL953" s="21">
        <v>0.6</v>
      </c>
      <c r="AM953" s="21">
        <v>1</v>
      </c>
      <c r="AN953" s="1" t="s">
        <v>54</v>
      </c>
      <c r="AO953" s="21">
        <v>67.88</v>
      </c>
      <c r="AP953" s="1" t="s">
        <v>47</v>
      </c>
      <c r="AQ953" s="1" t="s">
        <v>47</v>
      </c>
      <c r="AR953" s="1" t="s">
        <v>47</v>
      </c>
      <c r="AS953" s="1" t="s">
        <v>47</v>
      </c>
      <c r="AT953" s="1" t="s">
        <v>47</v>
      </c>
      <c r="AU953" s="1" t="s">
        <v>133</v>
      </c>
      <c r="AV953" s="1" t="s">
        <v>134</v>
      </c>
      <c r="AW953" s="1" t="s">
        <v>188</v>
      </c>
      <c r="AX953" s="1" t="s">
        <v>47</v>
      </c>
      <c r="AY953" s="1" t="s">
        <v>50</v>
      </c>
      <c r="AZ953" s="1" t="s">
        <v>5148</v>
      </c>
      <c r="BA953" s="1" t="s">
        <v>5149</v>
      </c>
      <c r="BB953" s="1" t="s">
        <v>5149</v>
      </c>
      <c r="BC953" s="1" t="s">
        <v>915</v>
      </c>
      <c r="BD953" s="1" t="s">
        <v>693</v>
      </c>
      <c r="BE953" s="1" t="s">
        <v>135</v>
      </c>
      <c r="BF953" s="1" t="s">
        <v>52</v>
      </c>
      <c r="BG953" s="1" t="s">
        <v>53</v>
      </c>
      <c r="BH953" s="1" t="s">
        <v>47</v>
      </c>
      <c r="BI953" s="1" t="s">
        <v>159</v>
      </c>
    </row>
    <row r="954" spans="2:61" x14ac:dyDescent="0.25">
      <c r="B954" s="16">
        <f t="shared" si="254"/>
        <v>950</v>
      </c>
      <c r="C954" s="16" t="str">
        <f t="shared" si="255"/>
        <v>FRA</v>
      </c>
      <c r="D954" s="16" t="str">
        <f t="shared" si="256"/>
        <v>2025-08-31</v>
      </c>
      <c r="E954" s="16" t="str">
        <f t="shared" si="257"/>
        <v>99431947775</v>
      </c>
      <c r="F954" s="16" t="str">
        <f t="shared" si="258"/>
        <v>PDE026649375</v>
      </c>
      <c r="G954" s="16" t="str">
        <f t="shared" si="259"/>
        <v>이지연</v>
      </c>
      <c r="H954" s="16" t="str">
        <f t="shared" si="260"/>
        <v>일반(목록배제,Normal-Manifest Exception)</v>
      </c>
      <c r="I954" s="16">
        <f t="shared" si="261"/>
        <v>79.69</v>
      </c>
      <c r="J954" s="16">
        <f t="shared" si="262"/>
        <v>1</v>
      </c>
      <c r="K954" s="43">
        <f t="shared" si="263"/>
        <v>0.5</v>
      </c>
      <c r="L954" s="43">
        <f t="shared" si="264"/>
        <v>0.5</v>
      </c>
      <c r="M954" s="43">
        <f t="shared" si="265"/>
        <v>0.5</v>
      </c>
      <c r="N954" s="43">
        <f t="shared" si="266"/>
        <v>0.5</v>
      </c>
      <c r="O954" s="23" t="str">
        <f t="shared" si="267"/>
        <v>PDE026649375</v>
      </c>
      <c r="P954" s="51">
        <f>VLOOKUP(C954,MAPPING!$B$24:$G$27,2,0)+(N954-0.5)/0.5*VLOOKUP(C954,MAPPING!$B$24:$G$27,4,0)</f>
        <v>6900</v>
      </c>
      <c r="Q954" s="72">
        <f>VLOOKUP(C954,MAPPING!$B$24:$G$27,6,0)</f>
        <v>3.401757367653961</v>
      </c>
      <c r="R954" s="105">
        <f>Q954*VLOOKUP(C954,MAPPING!$B$24:$H$27,7,0)</f>
        <v>5508.2615999999998</v>
      </c>
      <c r="S954" s="29">
        <f>VLOOKUP(H954,MAPPING!$B$3:$D$12,3,0)</f>
        <v>1100</v>
      </c>
      <c r="T954" s="67">
        <f t="shared" si="253"/>
        <v>0</v>
      </c>
      <c r="U954" s="75">
        <v>0</v>
      </c>
      <c r="V954" s="29">
        <f>(J954*VLOOKUP(M954/J954,MAPPING!$B$15:$C$22,2,10))</f>
        <v>0</v>
      </c>
      <c r="W954" s="100">
        <v>0</v>
      </c>
      <c r="X954" s="68">
        <f>IFERROR(IF($M954&lt;6.000001,0,VLOOKUP($M954,할증료!$B:$C,2,1)),0)</f>
        <v>0</v>
      </c>
      <c r="Y954" s="67">
        <v>0</v>
      </c>
      <c r="Z954" s="29">
        <f t="shared" si="268"/>
        <v>13508.2616</v>
      </c>
      <c r="AB954" s="1" t="s">
        <v>4775</v>
      </c>
      <c r="AC954" s="1" t="s">
        <v>131</v>
      </c>
      <c r="AD954" s="1" t="s">
        <v>4776</v>
      </c>
      <c r="AE954" s="1" t="s">
        <v>5150</v>
      </c>
      <c r="AF954" s="1" t="s">
        <v>3937</v>
      </c>
      <c r="AG954" s="1" t="s">
        <v>5151</v>
      </c>
      <c r="AH954" s="1">
        <v>22368</v>
      </c>
      <c r="AI954" s="1" t="s">
        <v>47</v>
      </c>
      <c r="AJ954" s="20">
        <v>1</v>
      </c>
      <c r="AK954" s="21">
        <v>0.5</v>
      </c>
      <c r="AL954" s="21">
        <v>0.5</v>
      </c>
      <c r="AM954" s="21">
        <v>0.5</v>
      </c>
      <c r="AN954" s="1" t="s">
        <v>54</v>
      </c>
      <c r="AO954" s="21">
        <v>79.69</v>
      </c>
      <c r="AP954" s="1" t="s">
        <v>47</v>
      </c>
      <c r="AQ954" s="1" t="s">
        <v>47</v>
      </c>
      <c r="AR954" s="1" t="s">
        <v>47</v>
      </c>
      <c r="AS954" s="1" t="s">
        <v>47</v>
      </c>
      <c r="AT954" s="1" t="s">
        <v>47</v>
      </c>
      <c r="AU954" s="1" t="s">
        <v>133</v>
      </c>
      <c r="AV954" s="1" t="s">
        <v>134</v>
      </c>
      <c r="AW954" s="1" t="s">
        <v>188</v>
      </c>
      <c r="AX954" s="1" t="s">
        <v>47</v>
      </c>
      <c r="AY954" s="1" t="s">
        <v>50</v>
      </c>
      <c r="AZ954" s="1" t="s">
        <v>5152</v>
      </c>
      <c r="BA954" s="1" t="s">
        <v>5153</v>
      </c>
      <c r="BB954" s="1" t="s">
        <v>5153</v>
      </c>
      <c r="BC954" s="1" t="s">
        <v>915</v>
      </c>
      <c r="BD954" s="1" t="s">
        <v>693</v>
      </c>
      <c r="BE954" s="1" t="s">
        <v>135</v>
      </c>
      <c r="BF954" s="1" t="s">
        <v>52</v>
      </c>
      <c r="BG954" s="1" t="s">
        <v>53</v>
      </c>
      <c r="BH954" s="1" t="s">
        <v>47</v>
      </c>
      <c r="BI954" s="1" t="s">
        <v>159</v>
      </c>
    </row>
    <row r="955" spans="2:61" x14ac:dyDescent="0.25">
      <c r="B955" s="16">
        <f t="shared" si="254"/>
        <v>951</v>
      </c>
      <c r="C955" s="16" t="str">
        <f t="shared" si="255"/>
        <v>FRA</v>
      </c>
      <c r="D955" s="16" t="str">
        <f t="shared" si="256"/>
        <v>2025-08-31</v>
      </c>
      <c r="E955" s="16" t="str">
        <f t="shared" si="257"/>
        <v>99431947775</v>
      </c>
      <c r="F955" s="16" t="str">
        <f t="shared" si="258"/>
        <v>PDE026649318</v>
      </c>
      <c r="G955" s="16" t="str">
        <f t="shared" si="259"/>
        <v>김병곤</v>
      </c>
      <c r="H955" s="16" t="str">
        <f t="shared" si="260"/>
        <v>일반(목록배제,Normal-Manifest Exception)</v>
      </c>
      <c r="I955" s="16">
        <f t="shared" si="261"/>
        <v>127.2</v>
      </c>
      <c r="J955" s="16">
        <f t="shared" si="262"/>
        <v>1</v>
      </c>
      <c r="K955" s="43">
        <f t="shared" si="263"/>
        <v>1</v>
      </c>
      <c r="L955" s="43">
        <f t="shared" si="264"/>
        <v>0.6</v>
      </c>
      <c r="M955" s="43">
        <f t="shared" si="265"/>
        <v>1</v>
      </c>
      <c r="N955" s="43">
        <f t="shared" si="266"/>
        <v>1</v>
      </c>
      <c r="O955" s="23" t="str">
        <f t="shared" si="267"/>
        <v>PDE026649318</v>
      </c>
      <c r="P955" s="51">
        <f>VLOOKUP(C955,MAPPING!$B$24:$G$27,2,0)+(N955-0.5)/0.5*VLOOKUP(C955,MAPPING!$B$24:$G$27,4,0)</f>
        <v>9350</v>
      </c>
      <c r="Q955" s="72">
        <f>VLOOKUP(C955,MAPPING!$B$24:$G$27,6,0)</f>
        <v>3.401757367653961</v>
      </c>
      <c r="R955" s="105">
        <f>Q955*VLOOKUP(C955,MAPPING!$B$24:$H$27,7,0)</f>
        <v>5508.2615999999998</v>
      </c>
      <c r="S955" s="29">
        <f>VLOOKUP(H955,MAPPING!$B$3:$D$12,3,0)</f>
        <v>1100</v>
      </c>
      <c r="T955" s="67">
        <f t="shared" si="253"/>
        <v>0</v>
      </c>
      <c r="U955" s="75">
        <v>0</v>
      </c>
      <c r="V955" s="29">
        <f>(J955*VLOOKUP(M955/J955,MAPPING!$B$15:$C$22,2,10))</f>
        <v>0</v>
      </c>
      <c r="W955" s="100">
        <v>0</v>
      </c>
      <c r="X955" s="68">
        <f>IFERROR(IF($M955&lt;6.000001,0,VLOOKUP($M955,할증료!$B:$C,2,1)),0)</f>
        <v>0</v>
      </c>
      <c r="Y955" s="67">
        <v>0</v>
      </c>
      <c r="Z955" s="29">
        <f t="shared" si="268"/>
        <v>15958.2616</v>
      </c>
      <c r="AB955" s="1" t="s">
        <v>4775</v>
      </c>
      <c r="AC955" s="1" t="s">
        <v>131</v>
      </c>
      <c r="AD955" s="1" t="s">
        <v>4776</v>
      </c>
      <c r="AE955" s="1" t="s">
        <v>5154</v>
      </c>
      <c r="AF955" s="1" t="s">
        <v>5155</v>
      </c>
      <c r="AG955" s="1" t="s">
        <v>5156</v>
      </c>
      <c r="AH955" s="1">
        <v>38018</v>
      </c>
      <c r="AI955" s="1" t="s">
        <v>47</v>
      </c>
      <c r="AJ955" s="20">
        <v>1</v>
      </c>
      <c r="AK955" s="21">
        <v>1</v>
      </c>
      <c r="AL955" s="21">
        <v>0.6</v>
      </c>
      <c r="AM955" s="21">
        <v>1</v>
      </c>
      <c r="AN955" s="1" t="s">
        <v>54</v>
      </c>
      <c r="AO955" s="21">
        <v>127.2</v>
      </c>
      <c r="AP955" s="1" t="s">
        <v>47</v>
      </c>
      <c r="AQ955" s="1" t="s">
        <v>47</v>
      </c>
      <c r="AR955" s="1" t="s">
        <v>47</v>
      </c>
      <c r="AS955" s="1" t="s">
        <v>47</v>
      </c>
      <c r="AT955" s="1" t="s">
        <v>47</v>
      </c>
      <c r="AU955" s="1" t="s">
        <v>133</v>
      </c>
      <c r="AV955" s="1" t="s">
        <v>134</v>
      </c>
      <c r="AW955" s="1" t="s">
        <v>188</v>
      </c>
      <c r="AX955" s="1" t="s">
        <v>47</v>
      </c>
      <c r="AY955" s="1" t="s">
        <v>50</v>
      </c>
      <c r="AZ955" s="1" t="s">
        <v>5157</v>
      </c>
      <c r="BA955" s="1" t="s">
        <v>5158</v>
      </c>
      <c r="BB955" s="1" t="s">
        <v>5158</v>
      </c>
      <c r="BC955" s="1" t="s">
        <v>915</v>
      </c>
      <c r="BD955" s="1" t="s">
        <v>693</v>
      </c>
      <c r="BE955" s="1" t="s">
        <v>135</v>
      </c>
      <c r="BF955" s="1" t="s">
        <v>52</v>
      </c>
      <c r="BG955" s="1" t="s">
        <v>53</v>
      </c>
      <c r="BH955" s="1" t="s">
        <v>47</v>
      </c>
      <c r="BI955" s="1" t="s">
        <v>159</v>
      </c>
    </row>
    <row r="956" spans="2:61" x14ac:dyDescent="0.25">
      <c r="B956" s="16">
        <f t="shared" si="254"/>
        <v>952</v>
      </c>
      <c r="C956" s="16" t="str">
        <f t="shared" si="255"/>
        <v>FRA</v>
      </c>
      <c r="D956" s="16" t="str">
        <f t="shared" si="256"/>
        <v>2025-08-31</v>
      </c>
      <c r="E956" s="16" t="str">
        <f t="shared" si="257"/>
        <v>99431947775</v>
      </c>
      <c r="F956" s="16" t="str">
        <f t="shared" si="258"/>
        <v>PDE026649199</v>
      </c>
      <c r="G956" s="16" t="str">
        <f t="shared" si="259"/>
        <v>박선영</v>
      </c>
      <c r="H956" s="16" t="str">
        <f t="shared" si="260"/>
        <v>목록(Manifest)</v>
      </c>
      <c r="I956" s="16">
        <f t="shared" si="261"/>
        <v>118.56</v>
      </c>
      <c r="J956" s="16">
        <f t="shared" si="262"/>
        <v>1</v>
      </c>
      <c r="K956" s="43">
        <f t="shared" si="263"/>
        <v>0.5</v>
      </c>
      <c r="L956" s="43">
        <f t="shared" si="264"/>
        <v>0.9</v>
      </c>
      <c r="M956" s="43">
        <f t="shared" si="265"/>
        <v>0.9</v>
      </c>
      <c r="N956" s="43">
        <f t="shared" si="266"/>
        <v>1</v>
      </c>
      <c r="O956" s="23" t="str">
        <f t="shared" si="267"/>
        <v>PDE026649199</v>
      </c>
      <c r="P956" s="51">
        <f>VLOOKUP(C956,MAPPING!$B$24:$G$27,2,0)+(N956-0.5)/0.5*VLOOKUP(C956,MAPPING!$B$24:$G$27,4,0)</f>
        <v>9350</v>
      </c>
      <c r="Q956" s="72">
        <f>VLOOKUP(C956,MAPPING!$B$24:$G$27,6,0)</f>
        <v>3.401757367653961</v>
      </c>
      <c r="R956" s="105">
        <f>Q956*VLOOKUP(C956,MAPPING!$B$24:$H$27,7,0)</f>
        <v>5508.2615999999998</v>
      </c>
      <c r="S956" s="29">
        <f>VLOOKUP(H956,MAPPING!$B$3:$D$12,3,0)</f>
        <v>0</v>
      </c>
      <c r="T956" s="67">
        <f t="shared" si="253"/>
        <v>0</v>
      </c>
      <c r="U956" s="75">
        <v>0</v>
      </c>
      <c r="V956" s="29">
        <f>(J956*VLOOKUP(M956/J956,MAPPING!$B$15:$C$22,2,10))</f>
        <v>0</v>
      </c>
      <c r="W956" s="100">
        <v>0</v>
      </c>
      <c r="X956" s="68">
        <f>IFERROR(IF($M956&lt;6.000001,0,VLOOKUP($M956,할증료!$B:$C,2,1)),0)</f>
        <v>0</v>
      </c>
      <c r="Y956" s="67">
        <v>0</v>
      </c>
      <c r="Z956" s="29">
        <f t="shared" si="268"/>
        <v>14858.2616</v>
      </c>
      <c r="AB956" s="1" t="s">
        <v>4775</v>
      </c>
      <c r="AC956" s="1" t="s">
        <v>131</v>
      </c>
      <c r="AD956" s="1" t="s">
        <v>4776</v>
      </c>
      <c r="AE956" s="1" t="s">
        <v>5159</v>
      </c>
      <c r="AF956" s="1" t="s">
        <v>391</v>
      </c>
      <c r="AG956" s="1" t="s">
        <v>392</v>
      </c>
      <c r="AH956" s="1">
        <v>35247</v>
      </c>
      <c r="AI956" s="1" t="s">
        <v>47</v>
      </c>
      <c r="AJ956" s="20">
        <v>1</v>
      </c>
      <c r="AK956" s="21">
        <v>0.5</v>
      </c>
      <c r="AL956" s="21">
        <v>0.9</v>
      </c>
      <c r="AM956" s="21">
        <v>0.9</v>
      </c>
      <c r="AN956" s="1" t="s">
        <v>48</v>
      </c>
      <c r="AO956" s="21">
        <v>118.56</v>
      </c>
      <c r="AP956" s="1" t="s">
        <v>47</v>
      </c>
      <c r="AQ956" s="1" t="s">
        <v>47</v>
      </c>
      <c r="AR956" s="1" t="s">
        <v>47</v>
      </c>
      <c r="AS956" s="1" t="s">
        <v>47</v>
      </c>
      <c r="AT956" s="1" t="s">
        <v>47</v>
      </c>
      <c r="AU956" s="1" t="s">
        <v>133</v>
      </c>
      <c r="AV956" s="1" t="s">
        <v>134</v>
      </c>
      <c r="AW956" s="1" t="s">
        <v>5160</v>
      </c>
      <c r="AX956" s="1" t="s">
        <v>47</v>
      </c>
      <c r="AY956" s="1" t="s">
        <v>50</v>
      </c>
      <c r="AZ956" s="1" t="s">
        <v>5161</v>
      </c>
      <c r="BA956" s="1" t="s">
        <v>5162</v>
      </c>
      <c r="BB956" s="1" t="s">
        <v>5162</v>
      </c>
      <c r="BC956" s="1" t="s">
        <v>915</v>
      </c>
      <c r="BD956" s="1" t="s">
        <v>693</v>
      </c>
      <c r="BE956" s="1" t="s">
        <v>135</v>
      </c>
      <c r="BF956" s="1" t="s">
        <v>52</v>
      </c>
      <c r="BG956" s="1" t="s">
        <v>53</v>
      </c>
      <c r="BH956" s="1" t="s">
        <v>47</v>
      </c>
      <c r="BI956" s="1" t="s">
        <v>159</v>
      </c>
    </row>
  </sheetData>
  <mergeCells count="1">
    <mergeCell ref="B3:O3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35E0-3042-4575-A012-731C21BB86D8}">
  <sheetPr>
    <tabColor theme="1"/>
  </sheetPr>
  <dimension ref="A2:I40"/>
  <sheetViews>
    <sheetView topLeftCell="A6" zoomScale="85" zoomScaleNormal="85" workbookViewId="0">
      <selection activeCell="H25" sqref="H25"/>
    </sheetView>
  </sheetViews>
  <sheetFormatPr defaultRowHeight="16.5" x14ac:dyDescent="0.3"/>
  <cols>
    <col min="1" max="1" width="3" customWidth="1"/>
    <col min="2" max="2" width="40.625" bestFit="1" customWidth="1"/>
    <col min="3" max="3" width="28.25" customWidth="1"/>
    <col min="4" max="5" width="24.75" bestFit="1" customWidth="1"/>
    <col min="6" max="6" width="29.5" customWidth="1"/>
    <col min="8" max="8" width="44.75" bestFit="1" customWidth="1"/>
    <col min="9" max="9" width="33.125" customWidth="1"/>
  </cols>
  <sheetData>
    <row r="2" spans="2:4" ht="17.25" thickBot="1" x14ac:dyDescent="0.35">
      <c r="B2" s="11" t="s">
        <v>26</v>
      </c>
      <c r="C2" s="12" t="s">
        <v>58</v>
      </c>
      <c r="D2" s="13" t="s">
        <v>59</v>
      </c>
    </row>
    <row r="3" spans="2:4" ht="17.25" thickTop="1" x14ac:dyDescent="0.3">
      <c r="B3" s="8" t="s">
        <v>56</v>
      </c>
      <c r="C3" s="9" t="s">
        <v>60</v>
      </c>
      <c r="D3" s="10">
        <v>1100</v>
      </c>
    </row>
    <row r="4" spans="2:4" x14ac:dyDescent="0.3">
      <c r="B4" s="8" t="s">
        <v>221</v>
      </c>
      <c r="C4" s="2" t="s">
        <v>60</v>
      </c>
      <c r="D4" s="4">
        <v>1100</v>
      </c>
    </row>
    <row r="5" spans="2:4" x14ac:dyDescent="0.3">
      <c r="B5" s="3" t="s">
        <v>57</v>
      </c>
      <c r="C5" s="2" t="s">
        <v>61</v>
      </c>
      <c r="D5" s="4">
        <v>0</v>
      </c>
    </row>
    <row r="6" spans="2:4" x14ac:dyDescent="0.3">
      <c r="B6" s="3" t="s">
        <v>48</v>
      </c>
      <c r="C6" s="2" t="s">
        <v>61</v>
      </c>
      <c r="D6" s="4">
        <v>0</v>
      </c>
    </row>
    <row r="7" spans="2:4" x14ac:dyDescent="0.3">
      <c r="B7" s="3" t="s">
        <v>254</v>
      </c>
      <c r="C7" s="2" t="s">
        <v>60</v>
      </c>
      <c r="D7" s="4">
        <v>1100</v>
      </c>
    </row>
    <row r="8" spans="2:4" x14ac:dyDescent="0.3">
      <c r="B8" s="3" t="s">
        <v>309</v>
      </c>
      <c r="C8" s="2" t="s">
        <v>60</v>
      </c>
      <c r="D8" s="4">
        <v>1100</v>
      </c>
    </row>
    <row r="9" spans="2:4" x14ac:dyDescent="0.3">
      <c r="B9" s="3" t="s">
        <v>62</v>
      </c>
      <c r="C9" s="2" t="s">
        <v>61</v>
      </c>
      <c r="D9" s="4">
        <v>0</v>
      </c>
    </row>
    <row r="10" spans="2:4" x14ac:dyDescent="0.3">
      <c r="B10" s="85" t="s">
        <v>148</v>
      </c>
      <c r="C10" s="2" t="s">
        <v>60</v>
      </c>
      <c r="D10" s="4">
        <v>1100</v>
      </c>
    </row>
    <row r="11" spans="2:4" x14ac:dyDescent="0.3">
      <c r="B11" s="3" t="s">
        <v>55</v>
      </c>
      <c r="C11" s="2" t="s">
        <v>60</v>
      </c>
      <c r="D11" s="4">
        <v>1100</v>
      </c>
    </row>
    <row r="12" spans="2:4" x14ac:dyDescent="0.3">
      <c r="B12" s="5" t="s">
        <v>54</v>
      </c>
      <c r="C12" s="6" t="s">
        <v>60</v>
      </c>
      <c r="D12" s="7">
        <v>1100</v>
      </c>
    </row>
    <row r="15" spans="2:4" ht="17.25" thickBot="1" x14ac:dyDescent="0.35">
      <c r="B15" s="14" t="s">
        <v>154</v>
      </c>
      <c r="C15" s="15" t="s">
        <v>63</v>
      </c>
    </row>
    <row r="16" spans="2:4" ht="17.25" thickTop="1" x14ac:dyDescent="0.3">
      <c r="B16" s="25">
        <v>0</v>
      </c>
      <c r="C16" s="26">
        <v>0</v>
      </c>
    </row>
    <row r="17" spans="1:9" x14ac:dyDescent="0.3">
      <c r="B17" s="83">
        <v>2.1</v>
      </c>
      <c r="C17" s="26">
        <v>550</v>
      </c>
    </row>
    <row r="18" spans="1:9" x14ac:dyDescent="0.3">
      <c r="B18" s="83">
        <v>5</v>
      </c>
      <c r="C18" s="26">
        <v>1200</v>
      </c>
    </row>
    <row r="19" spans="1:9" x14ac:dyDescent="0.3">
      <c r="B19" s="83">
        <v>10</v>
      </c>
      <c r="C19" s="26">
        <v>4500</v>
      </c>
    </row>
    <row r="20" spans="1:9" x14ac:dyDescent="0.3">
      <c r="B20" s="83">
        <v>20</v>
      </c>
      <c r="C20" s="26">
        <v>11000</v>
      </c>
    </row>
    <row r="21" spans="1:9" x14ac:dyDescent="0.3">
      <c r="B21" s="83">
        <v>25</v>
      </c>
      <c r="C21" s="26">
        <v>15000</v>
      </c>
    </row>
    <row r="22" spans="1:9" x14ac:dyDescent="0.3">
      <c r="B22" s="84">
        <v>30</v>
      </c>
      <c r="C22" s="27">
        <v>15000</v>
      </c>
    </row>
    <row r="23" spans="1:9" x14ac:dyDescent="0.3">
      <c r="G23" s="76"/>
      <c r="H23" s="76"/>
    </row>
    <row r="24" spans="1:9" x14ac:dyDescent="0.3">
      <c r="A24" s="77"/>
      <c r="B24" s="78" t="s">
        <v>119</v>
      </c>
      <c r="C24" s="78" t="s">
        <v>127</v>
      </c>
      <c r="D24" s="78" t="s">
        <v>128</v>
      </c>
      <c r="E24" s="78" t="s">
        <v>129</v>
      </c>
      <c r="F24" s="78" t="s">
        <v>90</v>
      </c>
      <c r="G24" s="78" t="s">
        <v>120</v>
      </c>
      <c r="H24" s="79" t="s">
        <v>126</v>
      </c>
    </row>
    <row r="25" spans="1:9" x14ac:dyDescent="0.3">
      <c r="B25" s="63" t="s">
        <v>116</v>
      </c>
      <c r="C25" s="70">
        <v>7260</v>
      </c>
      <c r="D25" s="71">
        <v>0.5</v>
      </c>
      <c r="E25" s="70">
        <v>2450</v>
      </c>
      <c r="F25" s="24" t="s">
        <v>235</v>
      </c>
      <c r="G25" s="65">
        <f>4+I40</f>
        <v>4.0719439987913404</v>
      </c>
      <c r="H25" s="82">
        <f>INVOICE!I21</f>
        <v>1389.97</v>
      </c>
    </row>
    <row r="26" spans="1:9" x14ac:dyDescent="0.3">
      <c r="B26" s="63" t="s">
        <v>117</v>
      </c>
      <c r="C26" s="70">
        <v>6900</v>
      </c>
      <c r="D26" s="71">
        <v>0.5</v>
      </c>
      <c r="E26" s="70">
        <v>2450</v>
      </c>
      <c r="F26" s="24" t="s">
        <v>234</v>
      </c>
      <c r="G26" s="64">
        <f>3.34+I39</f>
        <v>3.401757367653961</v>
      </c>
      <c r="H26" s="82">
        <f>INVOICE!I22</f>
        <v>1619.24</v>
      </c>
    </row>
    <row r="27" spans="1:9" x14ac:dyDescent="0.3">
      <c r="B27" s="63" t="s">
        <v>118</v>
      </c>
      <c r="C27" s="70">
        <v>0</v>
      </c>
      <c r="D27" s="71">
        <v>0</v>
      </c>
      <c r="E27" s="70">
        <v>0</v>
      </c>
      <c r="F27" s="69">
        <v>0</v>
      </c>
      <c r="G27" s="66">
        <v>3350</v>
      </c>
      <c r="H27" s="66">
        <v>1</v>
      </c>
    </row>
    <row r="30" spans="1:9" x14ac:dyDescent="0.3">
      <c r="H30" s="97" t="s">
        <v>200</v>
      </c>
      <c r="I30" s="97"/>
    </row>
    <row r="31" spans="1:9" x14ac:dyDescent="0.3">
      <c r="F31" s="95" t="s">
        <v>166</v>
      </c>
      <c r="H31" s="97" t="s">
        <v>201</v>
      </c>
      <c r="I31" s="97"/>
    </row>
    <row r="32" spans="1:9" x14ac:dyDescent="0.3">
      <c r="B32" s="63" t="s">
        <v>116</v>
      </c>
      <c r="C32" s="70">
        <v>7210</v>
      </c>
      <c r="D32" s="71">
        <v>0.5</v>
      </c>
      <c r="E32" s="70">
        <v>2400</v>
      </c>
      <c r="F32" s="94" t="s">
        <v>158</v>
      </c>
      <c r="H32" s="97" t="s">
        <v>202</v>
      </c>
      <c r="I32" s="97" t="s">
        <v>203</v>
      </c>
    </row>
    <row r="33" spans="2:9" x14ac:dyDescent="0.3">
      <c r="B33" s="63" t="s">
        <v>117</v>
      </c>
      <c r="C33" s="70">
        <v>6805</v>
      </c>
      <c r="D33" s="71">
        <v>0.5</v>
      </c>
      <c r="E33" s="70">
        <v>2355</v>
      </c>
      <c r="F33" s="94" t="s">
        <v>157</v>
      </c>
      <c r="H33" s="97"/>
      <c r="I33" s="97" t="s">
        <v>204</v>
      </c>
    </row>
    <row r="34" spans="2:9" x14ac:dyDescent="0.3">
      <c r="H34" s="97" t="s">
        <v>205</v>
      </c>
      <c r="I34" s="97"/>
    </row>
    <row r="35" spans="2:9" x14ac:dyDescent="0.3">
      <c r="B35" s="63" t="s">
        <v>116</v>
      </c>
      <c r="C35" s="70">
        <v>7295</v>
      </c>
      <c r="D35" s="71">
        <v>0.5</v>
      </c>
      <c r="E35" s="70">
        <v>2485</v>
      </c>
      <c r="F35" s="91" t="s">
        <v>165</v>
      </c>
      <c r="H35" s="97" t="s">
        <v>206</v>
      </c>
      <c r="I35" s="97"/>
    </row>
    <row r="36" spans="2:9" x14ac:dyDescent="0.3">
      <c r="B36" s="63" t="s">
        <v>117</v>
      </c>
      <c r="C36" s="70">
        <v>6950</v>
      </c>
      <c r="D36" s="71">
        <v>0.5</v>
      </c>
      <c r="E36" s="70">
        <v>2500</v>
      </c>
      <c r="F36" s="91"/>
      <c r="H36" s="97" t="s">
        <v>207</v>
      </c>
      <c r="I36" s="97"/>
    </row>
    <row r="38" spans="2:9" x14ac:dyDescent="0.3">
      <c r="H38" s="97" t="s">
        <v>236</v>
      </c>
      <c r="I38" s="97" t="s">
        <v>238</v>
      </c>
    </row>
    <row r="39" spans="2:9" x14ac:dyDescent="0.3">
      <c r="H39" s="102">
        <v>100</v>
      </c>
      <c r="I39" s="103">
        <f>H39/H26</f>
        <v>6.1757367653961115E-2</v>
      </c>
    </row>
    <row r="40" spans="2:9" x14ac:dyDescent="0.3">
      <c r="H40" s="102">
        <v>100</v>
      </c>
      <c r="I40" s="104">
        <f>H40/H25</f>
        <v>7.1943998791340821E-2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0C6C-C746-45D9-AA37-7770FAD45B96}">
  <dimension ref="B1:Q129"/>
  <sheetViews>
    <sheetView topLeftCell="A100" zoomScale="85" zoomScaleNormal="85" workbookViewId="0">
      <selection activeCell="C14" sqref="C14"/>
    </sheetView>
  </sheetViews>
  <sheetFormatPr defaultColWidth="8" defaultRowHeight="14.25" x14ac:dyDescent="0.3"/>
  <cols>
    <col min="1" max="1" width="8" style="115"/>
    <col min="2" max="2" width="10.375" style="115" bestFit="1" customWidth="1"/>
    <col min="3" max="3" width="20.125" style="115" customWidth="1"/>
    <col min="4" max="4" width="21.75" style="115" bestFit="1" customWidth="1"/>
    <col min="5" max="5" width="8" style="115"/>
    <col min="6" max="6" width="10.75" style="115" bestFit="1" customWidth="1"/>
    <col min="7" max="7" width="10.875" style="115" bestFit="1" customWidth="1"/>
    <col min="8" max="8" width="11.125" style="115" bestFit="1" customWidth="1"/>
    <col min="9" max="9" width="12.75" style="115" bestFit="1" customWidth="1"/>
    <col min="10" max="10" width="11.875" style="122" bestFit="1" customWidth="1"/>
    <col min="11" max="11" width="11" style="115" customWidth="1"/>
    <col min="12" max="12" width="15" style="115" bestFit="1" customWidth="1"/>
    <col min="13" max="13" width="11.125" style="115" bestFit="1" customWidth="1"/>
    <col min="14" max="14" width="11.625" style="115" bestFit="1" customWidth="1"/>
    <col min="15" max="15" width="17.375" style="123" bestFit="1" customWidth="1"/>
    <col min="16" max="16" width="16.625" style="115" bestFit="1" customWidth="1"/>
    <col min="17" max="16384" width="8" style="115"/>
  </cols>
  <sheetData>
    <row r="1" spans="2:17" ht="18" x14ac:dyDescent="0.3">
      <c r="B1" s="195" t="s">
        <v>5163</v>
      </c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</row>
    <row r="2" spans="2:17" ht="38.25" x14ac:dyDescent="0.3">
      <c r="B2" s="125" t="s">
        <v>91</v>
      </c>
      <c r="C2" s="126" t="s">
        <v>92</v>
      </c>
      <c r="D2" s="126" t="s">
        <v>93</v>
      </c>
      <c r="E2" s="127" t="s">
        <v>94</v>
      </c>
      <c r="F2" s="128" t="s">
        <v>150</v>
      </c>
      <c r="G2" s="128" t="s">
        <v>151</v>
      </c>
      <c r="H2" s="129" t="s">
        <v>95</v>
      </c>
      <c r="I2" s="129" t="s">
        <v>96</v>
      </c>
      <c r="J2" s="130" t="s">
        <v>152</v>
      </c>
      <c r="K2" s="128" t="s">
        <v>153</v>
      </c>
      <c r="L2" s="129" t="s">
        <v>97</v>
      </c>
      <c r="M2" s="129" t="s">
        <v>98</v>
      </c>
      <c r="N2" s="131" t="s">
        <v>99</v>
      </c>
      <c r="O2" s="132" t="s">
        <v>100</v>
      </c>
      <c r="P2" s="133" t="s">
        <v>101</v>
      </c>
    </row>
    <row r="3" spans="2:17" ht="16.5" x14ac:dyDescent="0.3">
      <c r="B3" s="138" t="s">
        <v>102</v>
      </c>
      <c r="C3" s="139" t="s">
        <v>873</v>
      </c>
      <c r="D3" s="139" t="s">
        <v>874</v>
      </c>
      <c r="E3" s="140"/>
      <c r="F3" s="140"/>
      <c r="G3" s="140"/>
      <c r="H3" s="140"/>
      <c r="I3" s="140"/>
      <c r="J3" s="140"/>
      <c r="K3" s="140"/>
      <c r="L3" s="140"/>
      <c r="M3" s="140"/>
      <c r="N3" s="140">
        <v>3000</v>
      </c>
      <c r="O3" s="140">
        <f t="shared" ref="O3:O122" si="0">SUM(F3:N3)</f>
        <v>3000</v>
      </c>
      <c r="P3" s="141" t="s">
        <v>5164</v>
      </c>
      <c r="Q3" s="117"/>
    </row>
    <row r="4" spans="2:17" ht="16.5" x14ac:dyDescent="0.2">
      <c r="B4" s="142" t="s">
        <v>102</v>
      </c>
      <c r="C4" s="143" t="s">
        <v>5177</v>
      </c>
      <c r="D4" s="143" t="s">
        <v>163</v>
      </c>
      <c r="E4" s="144"/>
      <c r="F4" s="144"/>
      <c r="G4" s="144"/>
      <c r="H4" s="144"/>
      <c r="I4" s="144"/>
      <c r="J4" s="144"/>
      <c r="K4" s="144">
        <v>1000</v>
      </c>
      <c r="L4" s="144"/>
      <c r="M4" s="144"/>
      <c r="N4" s="144"/>
      <c r="O4" s="144">
        <f t="shared" si="0"/>
        <v>1000</v>
      </c>
      <c r="P4" s="145"/>
      <c r="Q4" s="119"/>
    </row>
    <row r="5" spans="2:17" ht="16.5" x14ac:dyDescent="0.2">
      <c r="B5" s="142" t="s">
        <v>102</v>
      </c>
      <c r="C5" s="143" t="s">
        <v>255</v>
      </c>
      <c r="D5" s="143" t="s">
        <v>5165</v>
      </c>
      <c r="E5" s="144"/>
      <c r="F5" s="144"/>
      <c r="G5" s="144"/>
      <c r="H5" s="144"/>
      <c r="I5" s="144"/>
      <c r="J5" s="144"/>
      <c r="K5" s="144"/>
      <c r="L5" s="144">
        <v>14691327</v>
      </c>
      <c r="M5" s="144"/>
      <c r="N5" s="144"/>
      <c r="O5" s="144">
        <f t="shared" si="0"/>
        <v>14691327</v>
      </c>
      <c r="P5" s="145" t="s">
        <v>5166</v>
      </c>
      <c r="Q5" s="120"/>
    </row>
    <row r="6" spans="2:17" ht="16.5" x14ac:dyDescent="0.2">
      <c r="B6" s="142" t="s">
        <v>102</v>
      </c>
      <c r="C6" s="143" t="s">
        <v>5167</v>
      </c>
      <c r="D6" s="143" t="s">
        <v>502</v>
      </c>
      <c r="E6" s="144"/>
      <c r="F6" s="144"/>
      <c r="G6" s="144"/>
      <c r="H6" s="144">
        <v>5000</v>
      </c>
      <c r="I6" s="144">
        <v>20721</v>
      </c>
      <c r="J6" s="144"/>
      <c r="K6" s="144"/>
      <c r="L6" s="144"/>
      <c r="M6" s="144"/>
      <c r="N6" s="144"/>
      <c r="O6" s="144">
        <f t="shared" si="0"/>
        <v>25721</v>
      </c>
      <c r="P6" s="145"/>
      <c r="Q6" s="119"/>
    </row>
    <row r="7" spans="2:17" ht="16.5" x14ac:dyDescent="0.2">
      <c r="B7" s="142" t="s">
        <v>102</v>
      </c>
      <c r="C7" s="143" t="s">
        <v>5168</v>
      </c>
      <c r="D7" s="143" t="s">
        <v>502</v>
      </c>
      <c r="E7" s="144"/>
      <c r="F7" s="144"/>
      <c r="G7" s="144"/>
      <c r="H7" s="144">
        <v>5000</v>
      </c>
      <c r="I7" s="144">
        <v>23423</v>
      </c>
      <c r="J7" s="144"/>
      <c r="K7" s="144"/>
      <c r="L7" s="144"/>
      <c r="M7" s="144"/>
      <c r="N7" s="144"/>
      <c r="O7" s="144">
        <f t="shared" si="0"/>
        <v>28423</v>
      </c>
      <c r="P7" s="145"/>
      <c r="Q7" s="119"/>
    </row>
    <row r="8" spans="2:17" ht="16.5" x14ac:dyDescent="0.2">
      <c r="B8" s="142" t="s">
        <v>102</v>
      </c>
      <c r="C8" s="143" t="s">
        <v>5169</v>
      </c>
      <c r="D8" s="143" t="s">
        <v>502</v>
      </c>
      <c r="E8" s="144"/>
      <c r="F8" s="144"/>
      <c r="G8" s="144"/>
      <c r="H8" s="144">
        <v>5000</v>
      </c>
      <c r="I8" s="144">
        <v>24069</v>
      </c>
      <c r="J8" s="144"/>
      <c r="K8" s="144"/>
      <c r="L8" s="144"/>
      <c r="M8" s="144"/>
      <c r="N8" s="144"/>
      <c r="O8" s="144">
        <f t="shared" si="0"/>
        <v>29069</v>
      </c>
      <c r="P8" s="145"/>
      <c r="Q8" s="119"/>
    </row>
    <row r="9" spans="2:17" ht="16.5" x14ac:dyDescent="0.2">
      <c r="B9" s="142" t="s">
        <v>102</v>
      </c>
      <c r="C9" s="143" t="s">
        <v>5170</v>
      </c>
      <c r="D9" s="143" t="s">
        <v>502</v>
      </c>
      <c r="E9" s="144"/>
      <c r="F9" s="144"/>
      <c r="G9" s="144"/>
      <c r="H9" s="144">
        <v>5000</v>
      </c>
      <c r="I9" s="144">
        <v>24163</v>
      </c>
      <c r="J9" s="144"/>
      <c r="K9" s="144"/>
      <c r="L9" s="144"/>
      <c r="M9" s="144"/>
      <c r="N9" s="144"/>
      <c r="O9" s="144">
        <f t="shared" si="0"/>
        <v>29163</v>
      </c>
      <c r="P9" s="145"/>
      <c r="Q9" s="119"/>
    </row>
    <row r="10" spans="2:17" ht="16.5" x14ac:dyDescent="0.2">
      <c r="B10" s="142" t="s">
        <v>102</v>
      </c>
      <c r="C10" s="143" t="s">
        <v>5171</v>
      </c>
      <c r="D10" s="143" t="s">
        <v>502</v>
      </c>
      <c r="E10" s="144"/>
      <c r="F10" s="144"/>
      <c r="G10" s="144"/>
      <c r="H10" s="144">
        <v>5000</v>
      </c>
      <c r="I10" s="144">
        <v>23331</v>
      </c>
      <c r="J10" s="144"/>
      <c r="K10" s="144"/>
      <c r="L10" s="144"/>
      <c r="M10" s="144"/>
      <c r="N10" s="144"/>
      <c r="O10" s="144">
        <f t="shared" si="0"/>
        <v>28331</v>
      </c>
      <c r="P10" s="145"/>
      <c r="Q10" s="119"/>
    </row>
    <row r="11" spans="2:17" ht="16.5" x14ac:dyDescent="0.2">
      <c r="B11" s="142" t="s">
        <v>102</v>
      </c>
      <c r="C11" s="143" t="s">
        <v>5172</v>
      </c>
      <c r="D11" s="143" t="s">
        <v>502</v>
      </c>
      <c r="E11" s="144"/>
      <c r="F11" s="144"/>
      <c r="G11" s="144"/>
      <c r="H11" s="144">
        <v>5000</v>
      </c>
      <c r="I11" s="144">
        <v>22617</v>
      </c>
      <c r="J11" s="144"/>
      <c r="K11" s="144"/>
      <c r="L11" s="144"/>
      <c r="M11" s="144"/>
      <c r="N11" s="144"/>
      <c r="O11" s="144">
        <f t="shared" si="0"/>
        <v>27617</v>
      </c>
      <c r="P11" s="145"/>
      <c r="Q11" s="119"/>
    </row>
    <row r="12" spans="2:17" ht="16.5" x14ac:dyDescent="0.2">
      <c r="B12" s="142" t="s">
        <v>102</v>
      </c>
      <c r="C12" s="143" t="s">
        <v>5173</v>
      </c>
      <c r="D12" s="143" t="s">
        <v>502</v>
      </c>
      <c r="E12" s="144"/>
      <c r="F12" s="144"/>
      <c r="G12" s="144"/>
      <c r="H12" s="144">
        <v>5000</v>
      </c>
      <c r="I12" s="144">
        <v>21434</v>
      </c>
      <c r="J12" s="144"/>
      <c r="K12" s="144"/>
      <c r="L12" s="144"/>
      <c r="M12" s="144"/>
      <c r="N12" s="144"/>
      <c r="O12" s="144">
        <f t="shared" si="0"/>
        <v>26434</v>
      </c>
      <c r="P12" s="145"/>
      <c r="Q12" s="119"/>
    </row>
    <row r="13" spans="2:17" ht="16.5" x14ac:dyDescent="0.2">
      <c r="B13" s="142" t="s">
        <v>102</v>
      </c>
      <c r="C13" s="143" t="s">
        <v>5178</v>
      </c>
      <c r="D13" s="143" t="s">
        <v>398</v>
      </c>
      <c r="E13" s="144"/>
      <c r="F13" s="144"/>
      <c r="G13" s="144"/>
      <c r="H13" s="144"/>
      <c r="I13" s="144"/>
      <c r="J13" s="144"/>
      <c r="K13" s="144"/>
      <c r="L13" s="144"/>
      <c r="M13" s="144">
        <v>3500</v>
      </c>
      <c r="N13" s="144"/>
      <c r="O13" s="144">
        <f t="shared" si="0"/>
        <v>3500</v>
      </c>
      <c r="P13" s="145"/>
      <c r="Q13" s="117"/>
    </row>
    <row r="14" spans="2:17" ht="16.5" x14ac:dyDescent="0.2">
      <c r="B14" s="142" t="s">
        <v>102</v>
      </c>
      <c r="C14" s="143" t="s">
        <v>5179</v>
      </c>
      <c r="D14" s="143" t="s">
        <v>427</v>
      </c>
      <c r="E14" s="144"/>
      <c r="F14" s="144"/>
      <c r="G14" s="144"/>
      <c r="H14" s="144"/>
      <c r="I14" s="144"/>
      <c r="J14" s="144"/>
      <c r="K14" s="144"/>
      <c r="L14" s="144"/>
      <c r="M14" s="144">
        <v>3500</v>
      </c>
      <c r="N14" s="144"/>
      <c r="O14" s="144">
        <f t="shared" si="0"/>
        <v>3500</v>
      </c>
      <c r="P14" s="145"/>
      <c r="Q14" s="117"/>
    </row>
    <row r="15" spans="2:17" ht="16.5" x14ac:dyDescent="0.2">
      <c r="B15" s="142" t="s">
        <v>102</v>
      </c>
      <c r="C15" s="143" t="s">
        <v>3134</v>
      </c>
      <c r="D15" s="143" t="s">
        <v>3135</v>
      </c>
      <c r="E15" s="144"/>
      <c r="F15" s="144"/>
      <c r="G15" s="144"/>
      <c r="H15" s="144"/>
      <c r="I15" s="144"/>
      <c r="J15" s="144"/>
      <c r="K15" s="144"/>
      <c r="L15" s="144"/>
      <c r="M15" s="144">
        <v>3500</v>
      </c>
      <c r="N15" s="144"/>
      <c r="O15" s="144">
        <f t="shared" si="0"/>
        <v>3500</v>
      </c>
      <c r="P15" s="145"/>
      <c r="Q15" s="117"/>
    </row>
    <row r="16" spans="2:17" ht="16.5" x14ac:dyDescent="0.2">
      <c r="B16" s="142" t="s">
        <v>102</v>
      </c>
      <c r="C16" s="143" t="s">
        <v>2448</v>
      </c>
      <c r="D16" s="143" t="s">
        <v>2449</v>
      </c>
      <c r="E16" s="144"/>
      <c r="F16" s="144"/>
      <c r="G16" s="144"/>
      <c r="H16" s="144"/>
      <c r="I16" s="144"/>
      <c r="J16" s="144"/>
      <c r="K16" s="144"/>
      <c r="L16" s="144"/>
      <c r="M16" s="144">
        <v>3500</v>
      </c>
      <c r="N16" s="144">
        <v>2500</v>
      </c>
      <c r="O16" s="144">
        <f t="shared" si="0"/>
        <v>6000</v>
      </c>
      <c r="P16" s="145" t="s">
        <v>184</v>
      </c>
      <c r="Q16" s="117"/>
    </row>
    <row r="17" spans="2:17" ht="16.5" x14ac:dyDescent="0.2">
      <c r="B17" s="142" t="s">
        <v>102</v>
      </c>
      <c r="C17" s="143" t="s">
        <v>2490</v>
      </c>
      <c r="D17" s="143" t="s">
        <v>2491</v>
      </c>
      <c r="E17" s="144"/>
      <c r="F17" s="144"/>
      <c r="G17" s="144">
        <v>3000</v>
      </c>
      <c r="H17" s="144"/>
      <c r="I17" s="144"/>
      <c r="J17" s="144"/>
      <c r="K17" s="144"/>
      <c r="L17" s="144"/>
      <c r="M17" s="144">
        <v>3500</v>
      </c>
      <c r="N17" s="144"/>
      <c r="O17" s="144">
        <f t="shared" si="0"/>
        <v>6500</v>
      </c>
      <c r="P17" s="145"/>
      <c r="Q17" s="117"/>
    </row>
    <row r="18" spans="2:17" ht="16.5" x14ac:dyDescent="0.2">
      <c r="B18" s="142" t="s">
        <v>102</v>
      </c>
      <c r="C18" s="143" t="s">
        <v>2276</v>
      </c>
      <c r="D18" s="143" t="s">
        <v>2277</v>
      </c>
      <c r="E18" s="144"/>
      <c r="F18" s="144"/>
      <c r="G18" s="144"/>
      <c r="H18" s="144"/>
      <c r="I18" s="144"/>
      <c r="J18" s="144"/>
      <c r="K18" s="144"/>
      <c r="L18" s="144"/>
      <c r="M18" s="144">
        <v>3500</v>
      </c>
      <c r="N18" s="144"/>
      <c r="O18" s="144">
        <f t="shared" si="0"/>
        <v>3500</v>
      </c>
      <c r="P18" s="145"/>
      <c r="Q18" s="117"/>
    </row>
    <row r="19" spans="2:17" ht="16.5" x14ac:dyDescent="0.2">
      <c r="B19" s="142" t="s">
        <v>102</v>
      </c>
      <c r="C19" s="143" t="s">
        <v>2324</v>
      </c>
      <c r="D19" s="143" t="s">
        <v>2325</v>
      </c>
      <c r="E19" s="144"/>
      <c r="F19" s="144"/>
      <c r="G19" s="144"/>
      <c r="H19" s="144"/>
      <c r="I19" s="144"/>
      <c r="J19" s="144"/>
      <c r="K19" s="144"/>
      <c r="L19" s="144"/>
      <c r="M19" s="144">
        <v>3500</v>
      </c>
      <c r="N19" s="144"/>
      <c r="O19" s="144">
        <f t="shared" si="0"/>
        <v>3500</v>
      </c>
      <c r="P19" s="145"/>
      <c r="Q19" s="117"/>
    </row>
    <row r="20" spans="2:17" ht="16.5" x14ac:dyDescent="0.2">
      <c r="B20" s="142" t="s">
        <v>102</v>
      </c>
      <c r="C20" s="143" t="s">
        <v>1612</v>
      </c>
      <c r="D20" s="143" t="s">
        <v>1613</v>
      </c>
      <c r="E20" s="144"/>
      <c r="F20" s="144"/>
      <c r="G20" s="144"/>
      <c r="H20" s="144"/>
      <c r="I20" s="144"/>
      <c r="J20" s="144"/>
      <c r="K20" s="144"/>
      <c r="L20" s="144"/>
      <c r="M20" s="144">
        <v>3500</v>
      </c>
      <c r="N20" s="144"/>
      <c r="O20" s="144">
        <f t="shared" si="0"/>
        <v>3500</v>
      </c>
      <c r="P20" s="145"/>
      <c r="Q20" s="117"/>
    </row>
    <row r="21" spans="2:17" ht="16.5" x14ac:dyDescent="0.2">
      <c r="B21" s="142" t="s">
        <v>102</v>
      </c>
      <c r="C21" s="143" t="s">
        <v>1628</v>
      </c>
      <c r="D21" s="143" t="s">
        <v>337</v>
      </c>
      <c r="E21" s="144"/>
      <c r="F21" s="144"/>
      <c r="G21" s="144">
        <v>3000</v>
      </c>
      <c r="H21" s="144"/>
      <c r="I21" s="144"/>
      <c r="J21" s="144"/>
      <c r="K21" s="144"/>
      <c r="L21" s="144"/>
      <c r="M21" s="144">
        <v>3500</v>
      </c>
      <c r="N21" s="144"/>
      <c r="O21" s="144">
        <f t="shared" si="0"/>
        <v>6500</v>
      </c>
      <c r="P21" s="145"/>
      <c r="Q21" s="117"/>
    </row>
    <row r="22" spans="2:17" ht="16.5" x14ac:dyDescent="0.2">
      <c r="B22" s="142" t="s">
        <v>102</v>
      </c>
      <c r="C22" s="143" t="s">
        <v>3244</v>
      </c>
      <c r="D22" s="143" t="s">
        <v>283</v>
      </c>
      <c r="E22" s="144"/>
      <c r="F22" s="144"/>
      <c r="G22" s="144"/>
      <c r="H22" s="144"/>
      <c r="I22" s="144"/>
      <c r="J22" s="144"/>
      <c r="K22" s="144"/>
      <c r="L22" s="144"/>
      <c r="M22" s="144">
        <v>3500</v>
      </c>
      <c r="N22" s="144"/>
      <c r="O22" s="144">
        <f t="shared" si="0"/>
        <v>3500</v>
      </c>
      <c r="P22" s="145"/>
      <c r="Q22" s="117"/>
    </row>
    <row r="23" spans="2:17" ht="16.5" x14ac:dyDescent="0.2">
      <c r="B23" s="142" t="s">
        <v>102</v>
      </c>
      <c r="C23" s="143" t="s">
        <v>732</v>
      </c>
      <c r="D23" s="143" t="s">
        <v>733</v>
      </c>
      <c r="E23" s="144"/>
      <c r="F23" s="144"/>
      <c r="G23" s="144"/>
      <c r="H23" s="144"/>
      <c r="I23" s="144"/>
      <c r="J23" s="144"/>
      <c r="K23" s="144"/>
      <c r="L23" s="144"/>
      <c r="M23" s="144">
        <v>3500</v>
      </c>
      <c r="N23" s="144"/>
      <c r="O23" s="144">
        <f t="shared" si="0"/>
        <v>3500</v>
      </c>
      <c r="P23" s="145"/>
      <c r="Q23" s="117"/>
    </row>
    <row r="24" spans="2:17" ht="16.5" x14ac:dyDescent="0.2">
      <c r="B24" s="142" t="s">
        <v>102</v>
      </c>
      <c r="C24" s="143" t="s">
        <v>1552</v>
      </c>
      <c r="D24" s="143" t="s">
        <v>387</v>
      </c>
      <c r="E24" s="144"/>
      <c r="F24" s="144"/>
      <c r="G24" s="144"/>
      <c r="H24" s="144"/>
      <c r="I24" s="144"/>
      <c r="J24" s="144"/>
      <c r="K24" s="144"/>
      <c r="L24" s="144">
        <v>13000</v>
      </c>
      <c r="M24" s="144">
        <v>3500</v>
      </c>
      <c r="N24" s="144"/>
      <c r="O24" s="144">
        <f t="shared" si="0"/>
        <v>16500</v>
      </c>
      <c r="P24" s="145"/>
      <c r="Q24" s="117"/>
    </row>
    <row r="25" spans="2:17" ht="16.5" x14ac:dyDescent="0.2">
      <c r="B25" s="142" t="s">
        <v>102</v>
      </c>
      <c r="C25" s="143" t="s">
        <v>3252</v>
      </c>
      <c r="D25" s="143" t="s">
        <v>3253</v>
      </c>
      <c r="E25" s="144"/>
      <c r="F25" s="144"/>
      <c r="G25" s="144"/>
      <c r="H25" s="144"/>
      <c r="I25" s="144"/>
      <c r="J25" s="144"/>
      <c r="K25" s="144"/>
      <c r="L25" s="144">
        <v>41000</v>
      </c>
      <c r="M25" s="144">
        <v>3500</v>
      </c>
      <c r="N25" s="144"/>
      <c r="O25" s="144">
        <f t="shared" si="0"/>
        <v>44500</v>
      </c>
      <c r="P25" s="145"/>
      <c r="Q25" s="117"/>
    </row>
    <row r="26" spans="2:17" ht="16.5" x14ac:dyDescent="0.2">
      <c r="B26" s="142" t="s">
        <v>102</v>
      </c>
      <c r="C26" s="143" t="s">
        <v>3633</v>
      </c>
      <c r="D26" s="143" t="s">
        <v>300</v>
      </c>
      <c r="E26" s="144"/>
      <c r="F26" s="144"/>
      <c r="G26" s="144"/>
      <c r="H26" s="144"/>
      <c r="I26" s="144"/>
      <c r="J26" s="144"/>
      <c r="K26" s="144"/>
      <c r="L26" s="144"/>
      <c r="M26" s="144">
        <v>500</v>
      </c>
      <c r="N26" s="144"/>
      <c r="O26" s="144">
        <f t="shared" si="0"/>
        <v>500</v>
      </c>
      <c r="P26" s="145"/>
      <c r="Q26" s="117"/>
    </row>
    <row r="27" spans="2:17" ht="16.5" x14ac:dyDescent="0.2">
      <c r="B27" s="142" t="s">
        <v>102</v>
      </c>
      <c r="C27" s="143" t="s">
        <v>4249</v>
      </c>
      <c r="D27" s="143" t="s">
        <v>4250</v>
      </c>
      <c r="E27" s="144"/>
      <c r="F27" s="144">
        <v>6000</v>
      </c>
      <c r="G27" s="144">
        <v>3000</v>
      </c>
      <c r="H27" s="144"/>
      <c r="I27" s="144"/>
      <c r="J27" s="144"/>
      <c r="K27" s="144"/>
      <c r="L27" s="144"/>
      <c r="M27" s="144">
        <v>5000</v>
      </c>
      <c r="N27" s="144"/>
      <c r="O27" s="144">
        <f t="shared" si="0"/>
        <v>14000</v>
      </c>
      <c r="P27" s="145"/>
      <c r="Q27" s="117"/>
    </row>
    <row r="28" spans="2:17" ht="16.5" x14ac:dyDescent="0.2">
      <c r="B28" s="142" t="s">
        <v>102</v>
      </c>
      <c r="C28" s="143" t="s">
        <v>3216</v>
      </c>
      <c r="D28" s="143" t="s">
        <v>3217</v>
      </c>
      <c r="E28" s="144"/>
      <c r="F28" s="144"/>
      <c r="G28" s="144">
        <v>3000</v>
      </c>
      <c r="H28" s="144"/>
      <c r="I28" s="144"/>
      <c r="J28" s="144"/>
      <c r="K28" s="144"/>
      <c r="L28" s="144"/>
      <c r="M28" s="144">
        <v>11000</v>
      </c>
      <c r="N28" s="144"/>
      <c r="O28" s="144">
        <f t="shared" si="0"/>
        <v>14000</v>
      </c>
      <c r="P28" s="145"/>
      <c r="Q28" s="117"/>
    </row>
    <row r="29" spans="2:17" ht="16.5" x14ac:dyDescent="0.2">
      <c r="B29" s="142" t="s">
        <v>102</v>
      </c>
      <c r="C29" s="143" t="s">
        <v>1502</v>
      </c>
      <c r="D29" s="143" t="s">
        <v>1503</v>
      </c>
      <c r="E29" s="144"/>
      <c r="F29" s="144"/>
      <c r="G29" s="144"/>
      <c r="H29" s="144"/>
      <c r="I29" s="144"/>
      <c r="J29" s="144"/>
      <c r="K29" s="144"/>
      <c r="L29" s="144"/>
      <c r="M29" s="144">
        <v>9500</v>
      </c>
      <c r="N29" s="144">
        <v>2500</v>
      </c>
      <c r="O29" s="144">
        <f t="shared" si="0"/>
        <v>12000</v>
      </c>
      <c r="P29" s="145" t="s">
        <v>184</v>
      </c>
      <c r="Q29" s="117"/>
    </row>
    <row r="30" spans="2:17" ht="16.5" x14ac:dyDescent="0.2">
      <c r="B30" s="142" t="s">
        <v>102</v>
      </c>
      <c r="C30" s="143" t="s">
        <v>1082</v>
      </c>
      <c r="D30" s="143" t="s">
        <v>1083</v>
      </c>
      <c r="E30" s="144"/>
      <c r="F30" s="144"/>
      <c r="G30" s="144">
        <v>3000</v>
      </c>
      <c r="H30" s="144"/>
      <c r="I30" s="144"/>
      <c r="J30" s="144"/>
      <c r="K30" s="144"/>
      <c r="L30" s="144"/>
      <c r="M30" s="144">
        <v>8000</v>
      </c>
      <c r="N30" s="144"/>
      <c r="O30" s="144">
        <f t="shared" si="0"/>
        <v>11000</v>
      </c>
      <c r="P30" s="145"/>
      <c r="Q30" s="117"/>
    </row>
    <row r="31" spans="2:17" ht="16.5" x14ac:dyDescent="0.2">
      <c r="B31" s="142" t="s">
        <v>102</v>
      </c>
      <c r="C31" s="143" t="s">
        <v>873</v>
      </c>
      <c r="D31" s="143" t="s">
        <v>874</v>
      </c>
      <c r="E31" s="144"/>
      <c r="F31" s="144"/>
      <c r="G31" s="144">
        <v>3000</v>
      </c>
      <c r="H31" s="144"/>
      <c r="I31" s="144"/>
      <c r="J31" s="144"/>
      <c r="K31" s="144"/>
      <c r="L31" s="144"/>
      <c r="M31" s="144">
        <v>65000</v>
      </c>
      <c r="N31" s="144">
        <v>2500</v>
      </c>
      <c r="O31" s="144">
        <f t="shared" si="0"/>
        <v>70500</v>
      </c>
      <c r="P31" s="145" t="s">
        <v>184</v>
      </c>
      <c r="Q31" s="117"/>
    </row>
    <row r="32" spans="2:17" ht="16.5" x14ac:dyDescent="0.2">
      <c r="B32" s="142" t="s">
        <v>102</v>
      </c>
      <c r="C32" s="143" t="s">
        <v>4272</v>
      </c>
      <c r="D32" s="143" t="s">
        <v>2331</v>
      </c>
      <c r="E32" s="144"/>
      <c r="F32" s="144"/>
      <c r="G32" s="144">
        <v>1500</v>
      </c>
      <c r="H32" s="144"/>
      <c r="I32" s="144"/>
      <c r="J32" s="144"/>
      <c r="K32" s="144"/>
      <c r="L32" s="144"/>
      <c r="M32" s="144"/>
      <c r="N32" s="144"/>
      <c r="O32" s="144">
        <f t="shared" si="0"/>
        <v>1500</v>
      </c>
      <c r="P32" s="145"/>
      <c r="Q32" s="117"/>
    </row>
    <row r="33" spans="2:17" ht="16.5" x14ac:dyDescent="0.2">
      <c r="B33" s="142" t="s">
        <v>102</v>
      </c>
      <c r="C33" s="143" t="s">
        <v>3819</v>
      </c>
      <c r="D33" s="143" t="s">
        <v>3820</v>
      </c>
      <c r="E33" s="144"/>
      <c r="F33" s="144"/>
      <c r="G33" s="144">
        <v>1500</v>
      </c>
      <c r="H33" s="144"/>
      <c r="I33" s="144"/>
      <c r="J33" s="144"/>
      <c r="K33" s="144"/>
      <c r="L33" s="144"/>
      <c r="M33" s="144"/>
      <c r="N33" s="144"/>
      <c r="O33" s="144">
        <f t="shared" si="0"/>
        <v>1500</v>
      </c>
      <c r="P33" s="145"/>
      <c r="Q33" s="121"/>
    </row>
    <row r="34" spans="2:17" ht="16.5" x14ac:dyDescent="0.2">
      <c r="B34" s="142" t="s">
        <v>102</v>
      </c>
      <c r="C34" s="143" t="s">
        <v>3547</v>
      </c>
      <c r="D34" s="143" t="s">
        <v>3548</v>
      </c>
      <c r="E34" s="144"/>
      <c r="F34" s="144"/>
      <c r="G34" s="144">
        <v>1500</v>
      </c>
      <c r="H34" s="144"/>
      <c r="I34" s="144"/>
      <c r="J34" s="144"/>
      <c r="K34" s="144"/>
      <c r="L34" s="144"/>
      <c r="M34" s="144"/>
      <c r="N34" s="144"/>
      <c r="O34" s="144">
        <f t="shared" si="0"/>
        <v>1500</v>
      </c>
      <c r="P34" s="145"/>
      <c r="Q34" s="117"/>
    </row>
    <row r="35" spans="2:17" ht="16.5" x14ac:dyDescent="0.2">
      <c r="B35" s="142" t="s">
        <v>102</v>
      </c>
      <c r="C35" s="143" t="s">
        <v>3063</v>
      </c>
      <c r="D35" s="143" t="s">
        <v>3064</v>
      </c>
      <c r="E35" s="144"/>
      <c r="F35" s="144"/>
      <c r="G35" s="144">
        <v>1500</v>
      </c>
      <c r="H35" s="144"/>
      <c r="I35" s="144"/>
      <c r="J35" s="144"/>
      <c r="K35" s="144"/>
      <c r="L35" s="144"/>
      <c r="M35" s="144"/>
      <c r="N35" s="144"/>
      <c r="O35" s="144">
        <f t="shared" si="0"/>
        <v>1500</v>
      </c>
      <c r="P35" s="145"/>
      <c r="Q35" s="117"/>
    </row>
    <row r="36" spans="2:17" ht="16.5" x14ac:dyDescent="0.2">
      <c r="B36" s="142" t="s">
        <v>102</v>
      </c>
      <c r="C36" s="143" t="s">
        <v>3624</v>
      </c>
      <c r="D36" s="143" t="s">
        <v>3625</v>
      </c>
      <c r="E36" s="144"/>
      <c r="F36" s="144"/>
      <c r="G36" s="144">
        <v>1500</v>
      </c>
      <c r="H36" s="144"/>
      <c r="I36" s="144"/>
      <c r="J36" s="144"/>
      <c r="K36" s="144"/>
      <c r="L36" s="144"/>
      <c r="M36" s="144"/>
      <c r="N36" s="144"/>
      <c r="O36" s="144">
        <f t="shared" si="0"/>
        <v>1500</v>
      </c>
      <c r="P36" s="145"/>
      <c r="Q36" s="117"/>
    </row>
    <row r="37" spans="2:17" ht="16.5" x14ac:dyDescent="0.2">
      <c r="B37" s="142" t="s">
        <v>102</v>
      </c>
      <c r="C37" s="143" t="s">
        <v>3637</v>
      </c>
      <c r="D37" s="143" t="s">
        <v>478</v>
      </c>
      <c r="E37" s="144"/>
      <c r="F37" s="144"/>
      <c r="G37" s="144">
        <v>1500</v>
      </c>
      <c r="H37" s="144"/>
      <c r="I37" s="144"/>
      <c r="J37" s="144"/>
      <c r="K37" s="144"/>
      <c r="L37" s="144"/>
      <c r="M37" s="144"/>
      <c r="N37" s="144"/>
      <c r="O37" s="144">
        <f t="shared" si="0"/>
        <v>1500</v>
      </c>
      <c r="P37" s="145"/>
      <c r="Q37" s="117"/>
    </row>
    <row r="38" spans="2:17" ht="16.5" x14ac:dyDescent="0.2">
      <c r="B38" s="142" t="s">
        <v>102</v>
      </c>
      <c r="C38" s="143" t="s">
        <v>3078</v>
      </c>
      <c r="D38" s="143" t="s">
        <v>3079</v>
      </c>
      <c r="E38" s="144"/>
      <c r="F38" s="144"/>
      <c r="G38" s="144">
        <v>1500</v>
      </c>
      <c r="H38" s="144"/>
      <c r="I38" s="144"/>
      <c r="J38" s="144"/>
      <c r="K38" s="144"/>
      <c r="L38" s="144"/>
      <c r="M38" s="144"/>
      <c r="N38" s="144"/>
      <c r="O38" s="144">
        <f t="shared" si="0"/>
        <v>1500</v>
      </c>
      <c r="P38" s="145"/>
      <c r="Q38" s="117"/>
    </row>
    <row r="39" spans="2:17" ht="16.5" x14ac:dyDescent="0.2">
      <c r="B39" s="142" t="s">
        <v>102</v>
      </c>
      <c r="C39" s="143" t="s">
        <v>3700</v>
      </c>
      <c r="D39" s="143" t="s">
        <v>3696</v>
      </c>
      <c r="E39" s="144"/>
      <c r="F39" s="144"/>
      <c r="G39" s="144">
        <v>1500</v>
      </c>
      <c r="H39" s="144"/>
      <c r="I39" s="144"/>
      <c r="J39" s="144"/>
      <c r="K39" s="144"/>
      <c r="L39" s="144"/>
      <c r="M39" s="144"/>
      <c r="N39" s="144"/>
      <c r="O39" s="144">
        <f t="shared" si="0"/>
        <v>1500</v>
      </c>
      <c r="P39" s="145"/>
      <c r="Q39" s="117"/>
    </row>
    <row r="40" spans="2:17" ht="16.5" x14ac:dyDescent="0.2">
      <c r="B40" s="142" t="s">
        <v>102</v>
      </c>
      <c r="C40" s="143" t="s">
        <v>3703</v>
      </c>
      <c r="D40" s="143" t="s">
        <v>330</v>
      </c>
      <c r="E40" s="144"/>
      <c r="F40" s="144"/>
      <c r="G40" s="144">
        <v>1500</v>
      </c>
      <c r="H40" s="144"/>
      <c r="I40" s="144"/>
      <c r="J40" s="144"/>
      <c r="K40" s="144"/>
      <c r="L40" s="144"/>
      <c r="M40" s="144"/>
      <c r="N40" s="144"/>
      <c r="O40" s="144">
        <f t="shared" si="0"/>
        <v>1500</v>
      </c>
      <c r="P40" s="145"/>
      <c r="Q40" s="117"/>
    </row>
    <row r="41" spans="2:17" ht="16.5" x14ac:dyDescent="0.2">
      <c r="B41" s="142" t="s">
        <v>102</v>
      </c>
      <c r="C41" s="143" t="s">
        <v>3131</v>
      </c>
      <c r="D41" s="143" t="s">
        <v>479</v>
      </c>
      <c r="E41" s="144"/>
      <c r="F41" s="144"/>
      <c r="G41" s="144">
        <v>1500</v>
      </c>
      <c r="H41" s="144"/>
      <c r="I41" s="144"/>
      <c r="J41" s="144"/>
      <c r="K41" s="144"/>
      <c r="L41" s="144"/>
      <c r="M41" s="144"/>
      <c r="N41" s="144"/>
      <c r="O41" s="144">
        <f t="shared" si="0"/>
        <v>1500</v>
      </c>
      <c r="P41" s="145"/>
      <c r="Q41" s="117"/>
    </row>
    <row r="42" spans="2:17" ht="16.5" x14ac:dyDescent="0.2">
      <c r="B42" s="142" t="s">
        <v>102</v>
      </c>
      <c r="C42" s="143" t="s">
        <v>3157</v>
      </c>
      <c r="D42" s="143" t="s">
        <v>360</v>
      </c>
      <c r="E42" s="144"/>
      <c r="F42" s="144"/>
      <c r="G42" s="144">
        <v>1500</v>
      </c>
      <c r="H42" s="144"/>
      <c r="I42" s="144"/>
      <c r="J42" s="144"/>
      <c r="K42" s="144"/>
      <c r="L42" s="144"/>
      <c r="M42" s="144"/>
      <c r="N42" s="144"/>
      <c r="O42" s="144">
        <f t="shared" si="0"/>
        <v>1500</v>
      </c>
      <c r="P42" s="145"/>
      <c r="Q42" s="117"/>
    </row>
    <row r="43" spans="2:17" ht="16.5" x14ac:dyDescent="0.2">
      <c r="B43" s="142" t="s">
        <v>102</v>
      </c>
      <c r="C43" s="143" t="s">
        <v>2422</v>
      </c>
      <c r="D43" s="143" t="s">
        <v>2423</v>
      </c>
      <c r="E43" s="144"/>
      <c r="F43" s="144"/>
      <c r="G43" s="144">
        <v>1500</v>
      </c>
      <c r="H43" s="144"/>
      <c r="I43" s="144"/>
      <c r="J43" s="144"/>
      <c r="K43" s="144"/>
      <c r="L43" s="144"/>
      <c r="M43" s="144"/>
      <c r="N43" s="144"/>
      <c r="O43" s="144">
        <f t="shared" si="0"/>
        <v>1500</v>
      </c>
      <c r="P43" s="145"/>
      <c r="Q43" s="117"/>
    </row>
    <row r="44" spans="2:17" ht="16.5" x14ac:dyDescent="0.2">
      <c r="B44" s="142" t="s">
        <v>102</v>
      </c>
      <c r="C44" s="143" t="s">
        <v>3778</v>
      </c>
      <c r="D44" s="143" t="s">
        <v>141</v>
      </c>
      <c r="E44" s="144"/>
      <c r="F44" s="144"/>
      <c r="G44" s="144">
        <v>1500</v>
      </c>
      <c r="H44" s="144"/>
      <c r="I44" s="144"/>
      <c r="J44" s="144"/>
      <c r="K44" s="144"/>
      <c r="L44" s="144"/>
      <c r="M44" s="144"/>
      <c r="N44" s="144"/>
      <c r="O44" s="144">
        <f t="shared" si="0"/>
        <v>1500</v>
      </c>
      <c r="P44" s="145"/>
      <c r="Q44" s="117"/>
    </row>
    <row r="45" spans="2:17" ht="16.5" x14ac:dyDescent="0.2">
      <c r="B45" s="142" t="s">
        <v>102</v>
      </c>
      <c r="C45" s="143" t="s">
        <v>2197</v>
      </c>
      <c r="D45" s="143" t="s">
        <v>2198</v>
      </c>
      <c r="E45" s="144"/>
      <c r="F45" s="144"/>
      <c r="G45" s="144">
        <v>1500</v>
      </c>
      <c r="H45" s="144"/>
      <c r="I45" s="144"/>
      <c r="J45" s="144"/>
      <c r="K45" s="144"/>
      <c r="L45" s="144"/>
      <c r="M45" s="144"/>
      <c r="N45" s="144"/>
      <c r="O45" s="144">
        <f t="shared" si="0"/>
        <v>1500</v>
      </c>
      <c r="P45" s="145"/>
      <c r="Q45" s="117"/>
    </row>
    <row r="46" spans="2:17" ht="16.5" x14ac:dyDescent="0.2">
      <c r="B46" s="142" t="s">
        <v>102</v>
      </c>
      <c r="C46" s="143" t="s">
        <v>3206</v>
      </c>
      <c r="D46" s="143" t="s">
        <v>3207</v>
      </c>
      <c r="E46" s="144"/>
      <c r="F46" s="144">
        <v>2000</v>
      </c>
      <c r="G46" s="144">
        <v>1500</v>
      </c>
      <c r="H46" s="144"/>
      <c r="I46" s="144"/>
      <c r="J46" s="144"/>
      <c r="K46" s="144"/>
      <c r="L46" s="144"/>
      <c r="M46" s="144"/>
      <c r="N46" s="144"/>
      <c r="O46" s="144">
        <f t="shared" si="0"/>
        <v>3500</v>
      </c>
      <c r="P46" s="145"/>
      <c r="Q46" s="117"/>
    </row>
    <row r="47" spans="2:17" ht="16.5" x14ac:dyDescent="0.2">
      <c r="B47" s="142" t="s">
        <v>102</v>
      </c>
      <c r="C47" s="143" t="s">
        <v>2256</v>
      </c>
      <c r="D47" s="143" t="s">
        <v>1557</v>
      </c>
      <c r="E47" s="144"/>
      <c r="F47" s="144"/>
      <c r="G47" s="144">
        <v>1500</v>
      </c>
      <c r="H47" s="144"/>
      <c r="I47" s="144"/>
      <c r="J47" s="144"/>
      <c r="K47" s="144"/>
      <c r="L47" s="144"/>
      <c r="M47" s="144"/>
      <c r="N47" s="144"/>
      <c r="O47" s="144">
        <f t="shared" si="0"/>
        <v>1500</v>
      </c>
      <c r="P47" s="145"/>
      <c r="Q47" s="117"/>
    </row>
    <row r="48" spans="2:17" ht="16.5" x14ac:dyDescent="0.2">
      <c r="B48" s="142" t="s">
        <v>102</v>
      </c>
      <c r="C48" s="143" t="s">
        <v>3226</v>
      </c>
      <c r="D48" s="143" t="s">
        <v>141</v>
      </c>
      <c r="E48" s="144"/>
      <c r="F48" s="144"/>
      <c r="G48" s="144">
        <v>1500</v>
      </c>
      <c r="H48" s="144"/>
      <c r="I48" s="144"/>
      <c r="J48" s="144"/>
      <c r="K48" s="144"/>
      <c r="L48" s="144"/>
      <c r="M48" s="144"/>
      <c r="N48" s="144"/>
      <c r="O48" s="144">
        <f t="shared" si="0"/>
        <v>1500</v>
      </c>
      <c r="P48" s="145"/>
      <c r="Q48" s="117"/>
    </row>
    <row r="49" spans="2:17" ht="16.5" x14ac:dyDescent="0.2">
      <c r="B49" s="142" t="s">
        <v>102</v>
      </c>
      <c r="C49" s="143" t="s">
        <v>2216</v>
      </c>
      <c r="D49" s="143" t="s">
        <v>141</v>
      </c>
      <c r="E49" s="144"/>
      <c r="F49" s="144"/>
      <c r="G49" s="144">
        <v>1500</v>
      </c>
      <c r="H49" s="144"/>
      <c r="I49" s="144"/>
      <c r="J49" s="144"/>
      <c r="K49" s="144"/>
      <c r="L49" s="144"/>
      <c r="M49" s="144"/>
      <c r="N49" s="144"/>
      <c r="O49" s="144">
        <f t="shared" si="0"/>
        <v>1500</v>
      </c>
      <c r="P49" s="145"/>
      <c r="Q49" s="117"/>
    </row>
    <row r="50" spans="2:17" ht="16.5" x14ac:dyDescent="0.2">
      <c r="B50" s="142" t="s">
        <v>102</v>
      </c>
      <c r="C50" s="143" t="s">
        <v>2220</v>
      </c>
      <c r="D50" s="143" t="s">
        <v>2221</v>
      </c>
      <c r="E50" s="144"/>
      <c r="F50" s="144"/>
      <c r="G50" s="144">
        <v>1500</v>
      </c>
      <c r="H50" s="144"/>
      <c r="I50" s="144"/>
      <c r="J50" s="144"/>
      <c r="K50" s="144"/>
      <c r="L50" s="144"/>
      <c r="M50" s="144"/>
      <c r="N50" s="144"/>
      <c r="O50" s="144">
        <f t="shared" si="0"/>
        <v>1500</v>
      </c>
      <c r="P50" s="145"/>
      <c r="Q50" s="117"/>
    </row>
    <row r="51" spans="2:17" ht="16.5" x14ac:dyDescent="0.2">
      <c r="B51" s="142" t="s">
        <v>102</v>
      </c>
      <c r="C51" s="143" t="s">
        <v>2246</v>
      </c>
      <c r="D51" s="143" t="s">
        <v>2247</v>
      </c>
      <c r="E51" s="144"/>
      <c r="F51" s="144"/>
      <c r="G51" s="144">
        <v>1500</v>
      </c>
      <c r="H51" s="144"/>
      <c r="I51" s="144"/>
      <c r="J51" s="144"/>
      <c r="K51" s="144"/>
      <c r="L51" s="144"/>
      <c r="M51" s="144"/>
      <c r="N51" s="144"/>
      <c r="O51" s="144">
        <f t="shared" si="0"/>
        <v>1500</v>
      </c>
      <c r="P51" s="145"/>
      <c r="Q51" s="117"/>
    </row>
    <row r="52" spans="2:17" ht="16.5" x14ac:dyDescent="0.2">
      <c r="B52" s="142" t="s">
        <v>102</v>
      </c>
      <c r="C52" s="143" t="s">
        <v>2313</v>
      </c>
      <c r="D52" s="143" t="s">
        <v>2314</v>
      </c>
      <c r="E52" s="144"/>
      <c r="F52" s="144"/>
      <c r="G52" s="144">
        <v>1500</v>
      </c>
      <c r="H52" s="140"/>
      <c r="I52" s="144"/>
      <c r="J52" s="144"/>
      <c r="K52" s="144"/>
      <c r="L52" s="144"/>
      <c r="M52" s="144"/>
      <c r="N52" s="144"/>
      <c r="O52" s="140">
        <f t="shared" si="0"/>
        <v>1500</v>
      </c>
      <c r="P52" s="145"/>
      <c r="Q52" s="117"/>
    </row>
    <row r="53" spans="2:17" ht="16.5" x14ac:dyDescent="0.2">
      <c r="B53" s="142" t="s">
        <v>102</v>
      </c>
      <c r="C53" s="143" t="s">
        <v>2603</v>
      </c>
      <c r="D53" s="143" t="s">
        <v>2331</v>
      </c>
      <c r="E53" s="144"/>
      <c r="F53" s="144"/>
      <c r="G53" s="144">
        <v>1500</v>
      </c>
      <c r="H53" s="140"/>
      <c r="I53" s="144"/>
      <c r="J53" s="144"/>
      <c r="K53" s="144"/>
      <c r="L53" s="144"/>
      <c r="M53" s="144"/>
      <c r="N53" s="144"/>
      <c r="O53" s="144">
        <f t="shared" si="0"/>
        <v>1500</v>
      </c>
      <c r="P53" s="145"/>
      <c r="Q53" s="117"/>
    </row>
    <row r="54" spans="2:17" ht="16.5" x14ac:dyDescent="0.2">
      <c r="B54" s="142" t="s">
        <v>102</v>
      </c>
      <c r="C54" s="143" t="s">
        <v>2330</v>
      </c>
      <c r="D54" s="143" t="s">
        <v>2331</v>
      </c>
      <c r="E54" s="144"/>
      <c r="F54" s="144"/>
      <c r="G54" s="144">
        <v>1500</v>
      </c>
      <c r="H54" s="140"/>
      <c r="I54" s="144"/>
      <c r="J54" s="144"/>
      <c r="K54" s="144"/>
      <c r="L54" s="144"/>
      <c r="M54" s="144"/>
      <c r="N54" s="144"/>
      <c r="O54" s="144">
        <f t="shared" si="0"/>
        <v>1500</v>
      </c>
      <c r="P54" s="145"/>
      <c r="Q54" s="117"/>
    </row>
    <row r="55" spans="2:17" ht="16.5" x14ac:dyDescent="0.2">
      <c r="B55" s="142" t="s">
        <v>102</v>
      </c>
      <c r="C55" s="143" t="s">
        <v>1618</v>
      </c>
      <c r="D55" s="143" t="s">
        <v>376</v>
      </c>
      <c r="E55" s="140"/>
      <c r="F55" s="140"/>
      <c r="G55" s="144">
        <v>1500</v>
      </c>
      <c r="H55" s="140"/>
      <c r="I55" s="140"/>
      <c r="J55" s="140"/>
      <c r="K55" s="144"/>
      <c r="L55" s="140"/>
      <c r="M55" s="140"/>
      <c r="N55" s="98"/>
      <c r="O55" s="140">
        <f t="shared" si="0"/>
        <v>1500</v>
      </c>
      <c r="P55" s="145"/>
      <c r="Q55" s="117"/>
    </row>
    <row r="56" spans="2:17" ht="16.5" x14ac:dyDescent="0.2">
      <c r="B56" s="142" t="s">
        <v>102</v>
      </c>
      <c r="C56" s="143" t="s">
        <v>2607</v>
      </c>
      <c r="D56" s="143" t="s">
        <v>242</v>
      </c>
      <c r="E56" s="144"/>
      <c r="F56" s="144"/>
      <c r="G56" s="144">
        <v>1500</v>
      </c>
      <c r="H56" s="140"/>
      <c r="I56" s="144"/>
      <c r="J56" s="144"/>
      <c r="K56" s="144"/>
      <c r="L56" s="144"/>
      <c r="M56" s="144"/>
      <c r="N56" s="99"/>
      <c r="O56" s="144">
        <f t="shared" si="0"/>
        <v>1500</v>
      </c>
      <c r="P56" s="145"/>
      <c r="Q56" s="117"/>
    </row>
    <row r="57" spans="2:17" ht="16.5" x14ac:dyDescent="0.2">
      <c r="B57" s="142" t="s">
        <v>102</v>
      </c>
      <c r="C57" s="143" t="s">
        <v>2364</v>
      </c>
      <c r="D57" s="143" t="s">
        <v>2365</v>
      </c>
      <c r="E57" s="144"/>
      <c r="F57" s="144"/>
      <c r="G57" s="144">
        <v>1500</v>
      </c>
      <c r="H57" s="140"/>
      <c r="I57" s="144"/>
      <c r="J57" s="144"/>
      <c r="K57" s="144"/>
      <c r="L57" s="144"/>
      <c r="M57" s="144"/>
      <c r="N57" s="99"/>
      <c r="O57" s="144">
        <f t="shared" si="0"/>
        <v>1500</v>
      </c>
      <c r="P57" s="145"/>
      <c r="Q57" s="117"/>
    </row>
    <row r="58" spans="2:17" ht="16.5" x14ac:dyDescent="0.2">
      <c r="B58" s="142" t="s">
        <v>102</v>
      </c>
      <c r="C58" s="143" t="s">
        <v>2616</v>
      </c>
      <c r="D58" s="143" t="s">
        <v>2617</v>
      </c>
      <c r="E58" s="144"/>
      <c r="F58" s="144"/>
      <c r="G58" s="144">
        <v>1500</v>
      </c>
      <c r="H58" s="140"/>
      <c r="I58" s="144"/>
      <c r="J58" s="144"/>
      <c r="K58" s="144"/>
      <c r="L58" s="144"/>
      <c r="M58" s="144"/>
      <c r="N58" s="99"/>
      <c r="O58" s="144">
        <f t="shared" si="0"/>
        <v>1500</v>
      </c>
      <c r="P58" s="145"/>
      <c r="Q58" s="117"/>
    </row>
    <row r="59" spans="2:17" ht="16.5" x14ac:dyDescent="0.2">
      <c r="B59" s="142" t="s">
        <v>102</v>
      </c>
      <c r="C59" s="143" t="s">
        <v>1077</v>
      </c>
      <c r="D59" s="143" t="s">
        <v>1078</v>
      </c>
      <c r="E59" s="144"/>
      <c r="F59" s="144"/>
      <c r="G59" s="144">
        <v>1500</v>
      </c>
      <c r="H59" s="140"/>
      <c r="I59" s="144"/>
      <c r="J59" s="144"/>
      <c r="K59" s="144"/>
      <c r="L59" s="144"/>
      <c r="M59" s="144"/>
      <c r="N59" s="99"/>
      <c r="O59" s="144">
        <f t="shared" si="0"/>
        <v>1500</v>
      </c>
      <c r="P59" s="145"/>
      <c r="Q59" s="117"/>
    </row>
    <row r="60" spans="2:17" ht="16.5" x14ac:dyDescent="0.2">
      <c r="B60" s="142" t="s">
        <v>102</v>
      </c>
      <c r="C60" s="143" t="s">
        <v>2369</v>
      </c>
      <c r="D60" s="143" t="s">
        <v>278</v>
      </c>
      <c r="E60" s="144"/>
      <c r="F60" s="144">
        <v>2000</v>
      </c>
      <c r="G60" s="144">
        <v>1500</v>
      </c>
      <c r="H60" s="140"/>
      <c r="I60" s="144"/>
      <c r="J60" s="144"/>
      <c r="K60" s="144"/>
      <c r="L60" s="144"/>
      <c r="M60" s="144"/>
      <c r="N60" s="144"/>
      <c r="O60" s="144">
        <f t="shared" si="0"/>
        <v>3500</v>
      </c>
      <c r="P60" s="145"/>
      <c r="Q60" s="117"/>
    </row>
    <row r="61" spans="2:17" ht="16.5" x14ac:dyDescent="0.2">
      <c r="B61" s="142" t="s">
        <v>102</v>
      </c>
      <c r="C61" s="143" t="s">
        <v>1508</v>
      </c>
      <c r="D61" s="143" t="s">
        <v>290</v>
      </c>
      <c r="E61" s="144"/>
      <c r="F61" s="144"/>
      <c r="G61" s="144">
        <v>1500</v>
      </c>
      <c r="H61" s="140"/>
      <c r="I61" s="144"/>
      <c r="J61" s="144"/>
      <c r="K61" s="144"/>
      <c r="L61" s="144"/>
      <c r="M61" s="144"/>
      <c r="N61" s="144"/>
      <c r="O61" s="144">
        <f t="shared" si="0"/>
        <v>1500</v>
      </c>
      <c r="P61" s="145"/>
      <c r="Q61" s="117"/>
    </row>
    <row r="62" spans="2:17" ht="16.5" x14ac:dyDescent="0.2">
      <c r="B62" s="142" t="s">
        <v>102</v>
      </c>
      <c r="C62" s="143" t="s">
        <v>801</v>
      </c>
      <c r="D62" s="143" t="s">
        <v>802</v>
      </c>
      <c r="E62" s="144"/>
      <c r="F62" s="144"/>
      <c r="G62" s="144">
        <v>1500</v>
      </c>
      <c r="H62" s="140"/>
      <c r="I62" s="144"/>
      <c r="J62" s="144"/>
      <c r="K62" s="144"/>
      <c r="L62" s="144"/>
      <c r="M62" s="144"/>
      <c r="N62" s="144"/>
      <c r="O62" s="144">
        <f t="shared" si="0"/>
        <v>1500</v>
      </c>
      <c r="P62" s="145"/>
      <c r="Q62" s="117"/>
    </row>
    <row r="63" spans="2:17" ht="16.5" x14ac:dyDescent="0.2">
      <c r="B63" s="142" t="s">
        <v>102</v>
      </c>
      <c r="C63" s="143" t="s">
        <v>1119</v>
      </c>
      <c r="D63" s="143" t="s">
        <v>240</v>
      </c>
      <c r="E63" s="144"/>
      <c r="F63" s="144">
        <v>2000</v>
      </c>
      <c r="G63" s="144">
        <v>1500</v>
      </c>
      <c r="H63" s="140"/>
      <c r="I63" s="144"/>
      <c r="J63" s="144"/>
      <c r="K63" s="144"/>
      <c r="L63" s="144"/>
      <c r="M63" s="144"/>
      <c r="N63" s="144"/>
      <c r="O63" s="144">
        <f t="shared" si="0"/>
        <v>3500</v>
      </c>
      <c r="P63" s="145"/>
      <c r="Q63" s="117"/>
    </row>
    <row r="64" spans="2:17" ht="16.5" x14ac:dyDescent="0.2">
      <c r="B64" s="142" t="s">
        <v>102</v>
      </c>
      <c r="C64" s="143" t="s">
        <v>837</v>
      </c>
      <c r="D64" s="143" t="s">
        <v>838</v>
      </c>
      <c r="E64" s="144"/>
      <c r="F64" s="144"/>
      <c r="G64" s="144">
        <v>1500</v>
      </c>
      <c r="H64" s="140"/>
      <c r="I64" s="144"/>
      <c r="J64" s="144"/>
      <c r="K64" s="144"/>
      <c r="L64" s="144"/>
      <c r="M64" s="144"/>
      <c r="N64" s="144"/>
      <c r="O64" s="144">
        <f t="shared" si="0"/>
        <v>1500</v>
      </c>
      <c r="P64" s="145"/>
      <c r="Q64" s="117"/>
    </row>
    <row r="65" spans="2:17" ht="16.5" x14ac:dyDescent="0.2">
      <c r="B65" s="142" t="s">
        <v>102</v>
      </c>
      <c r="C65" s="143" t="s">
        <v>842</v>
      </c>
      <c r="D65" s="143" t="s">
        <v>405</v>
      </c>
      <c r="E65" s="144"/>
      <c r="F65" s="144"/>
      <c r="G65" s="144">
        <v>1500</v>
      </c>
      <c r="H65" s="140"/>
      <c r="I65" s="144"/>
      <c r="J65" s="144"/>
      <c r="K65" s="144"/>
      <c r="L65" s="144"/>
      <c r="M65" s="144"/>
      <c r="N65" s="144"/>
      <c r="O65" s="144">
        <f t="shared" si="0"/>
        <v>1500</v>
      </c>
      <c r="P65" s="145"/>
      <c r="Q65" s="117"/>
    </row>
    <row r="66" spans="2:17" ht="16.5" x14ac:dyDescent="0.2">
      <c r="B66" s="142" t="s">
        <v>102</v>
      </c>
      <c r="C66" s="143" t="s">
        <v>855</v>
      </c>
      <c r="D66" s="143" t="s">
        <v>856</v>
      </c>
      <c r="E66" s="144"/>
      <c r="F66" s="144"/>
      <c r="G66" s="144">
        <v>1500</v>
      </c>
      <c r="H66" s="140"/>
      <c r="I66" s="144"/>
      <c r="J66" s="144"/>
      <c r="K66" s="144"/>
      <c r="L66" s="144"/>
      <c r="M66" s="144"/>
      <c r="N66" s="144"/>
      <c r="O66" s="144">
        <f t="shared" si="0"/>
        <v>1500</v>
      </c>
      <c r="P66" s="145"/>
      <c r="Q66" s="117"/>
    </row>
    <row r="67" spans="2:17" ht="16.5" x14ac:dyDescent="0.2">
      <c r="B67" s="142" t="s">
        <v>102</v>
      </c>
      <c r="C67" s="143" t="s">
        <v>1138</v>
      </c>
      <c r="D67" s="143" t="s">
        <v>1139</v>
      </c>
      <c r="E67" s="144"/>
      <c r="F67" s="144">
        <v>2000</v>
      </c>
      <c r="G67" s="144">
        <v>1500</v>
      </c>
      <c r="H67" s="144"/>
      <c r="I67" s="144"/>
      <c r="J67" s="146"/>
      <c r="K67" s="144"/>
      <c r="L67" s="144"/>
      <c r="M67" s="144"/>
      <c r="N67" s="144"/>
      <c r="O67" s="144">
        <f t="shared" si="0"/>
        <v>3500</v>
      </c>
      <c r="P67" s="145"/>
      <c r="Q67" s="117"/>
    </row>
    <row r="68" spans="2:17" ht="16.5" x14ac:dyDescent="0.2">
      <c r="B68" s="142" t="s">
        <v>102</v>
      </c>
      <c r="C68" s="143" t="s">
        <v>2621</v>
      </c>
      <c r="D68" s="143" t="s">
        <v>163</v>
      </c>
      <c r="E68" s="144"/>
      <c r="F68" s="144"/>
      <c r="G68" s="144">
        <v>1500</v>
      </c>
      <c r="H68" s="144"/>
      <c r="I68" s="144"/>
      <c r="J68" s="144"/>
      <c r="K68" s="144"/>
      <c r="L68" s="144"/>
      <c r="M68" s="144"/>
      <c r="N68" s="144"/>
      <c r="O68" s="144">
        <f t="shared" si="0"/>
        <v>1500</v>
      </c>
      <c r="P68" s="145"/>
      <c r="Q68" s="117"/>
    </row>
    <row r="69" spans="2:17" ht="16.5" x14ac:dyDescent="0.2">
      <c r="B69" s="142" t="s">
        <v>102</v>
      </c>
      <c r="C69" s="143" t="s">
        <v>700</v>
      </c>
      <c r="D69" s="143" t="s">
        <v>701</v>
      </c>
      <c r="E69" s="144"/>
      <c r="F69" s="144"/>
      <c r="G69" s="144">
        <v>1500</v>
      </c>
      <c r="H69" s="144"/>
      <c r="I69" s="144"/>
      <c r="J69" s="144"/>
      <c r="K69" s="144"/>
      <c r="L69" s="144"/>
      <c r="M69" s="144"/>
      <c r="N69" s="144"/>
      <c r="O69" s="144">
        <f t="shared" si="0"/>
        <v>1500</v>
      </c>
      <c r="P69" s="145"/>
      <c r="Q69" s="117"/>
    </row>
    <row r="70" spans="2:17" ht="16.5" x14ac:dyDescent="0.2">
      <c r="B70" s="142" t="s">
        <v>102</v>
      </c>
      <c r="C70" s="143" t="s">
        <v>1158</v>
      </c>
      <c r="D70" s="143" t="s">
        <v>240</v>
      </c>
      <c r="E70" s="144"/>
      <c r="F70" s="144">
        <v>2000</v>
      </c>
      <c r="G70" s="144">
        <v>1500</v>
      </c>
      <c r="H70" s="144"/>
      <c r="I70" s="144"/>
      <c r="J70" s="144"/>
      <c r="K70" s="144"/>
      <c r="L70" s="144"/>
      <c r="M70" s="144"/>
      <c r="N70" s="144"/>
      <c r="O70" s="144">
        <f t="shared" si="0"/>
        <v>3500</v>
      </c>
      <c r="P70" s="145"/>
      <c r="Q70" s="117"/>
    </row>
    <row r="71" spans="2:17" ht="16.5" x14ac:dyDescent="0.2">
      <c r="B71" s="142" t="s">
        <v>102</v>
      </c>
      <c r="C71" s="143" t="s">
        <v>1168</v>
      </c>
      <c r="D71" s="143" t="s">
        <v>141</v>
      </c>
      <c r="E71" s="144"/>
      <c r="F71" s="144"/>
      <c r="G71" s="144">
        <v>1500</v>
      </c>
      <c r="H71" s="144"/>
      <c r="I71" s="144"/>
      <c r="J71" s="144"/>
      <c r="K71" s="144"/>
      <c r="L71" s="144"/>
      <c r="M71" s="144"/>
      <c r="N71" s="144"/>
      <c r="O71" s="144">
        <f t="shared" si="0"/>
        <v>1500</v>
      </c>
      <c r="P71" s="145"/>
      <c r="Q71" s="117"/>
    </row>
    <row r="72" spans="2:17" ht="16.5" x14ac:dyDescent="0.2">
      <c r="B72" s="142" t="s">
        <v>102</v>
      </c>
      <c r="C72" s="143" t="s">
        <v>712</v>
      </c>
      <c r="D72" s="143" t="s">
        <v>314</v>
      </c>
      <c r="E72" s="144"/>
      <c r="F72" s="144"/>
      <c r="G72" s="144">
        <v>1500</v>
      </c>
      <c r="H72" s="144"/>
      <c r="I72" s="144"/>
      <c r="J72" s="144"/>
      <c r="K72" s="144"/>
      <c r="L72" s="144"/>
      <c r="M72" s="144"/>
      <c r="N72" s="144"/>
      <c r="O72" s="144">
        <f t="shared" si="0"/>
        <v>1500</v>
      </c>
      <c r="P72" s="145"/>
      <c r="Q72" s="117"/>
    </row>
    <row r="73" spans="2:17" ht="16.5" x14ac:dyDescent="0.2">
      <c r="B73" s="142" t="s">
        <v>102</v>
      </c>
      <c r="C73" s="143" t="s">
        <v>726</v>
      </c>
      <c r="D73" s="143" t="s">
        <v>727</v>
      </c>
      <c r="E73" s="144"/>
      <c r="F73" s="144"/>
      <c r="G73" s="144">
        <v>1500</v>
      </c>
      <c r="H73" s="144"/>
      <c r="I73" s="144"/>
      <c r="J73" s="144"/>
      <c r="K73" s="144"/>
      <c r="L73" s="144"/>
      <c r="M73" s="144"/>
      <c r="N73" s="144"/>
      <c r="O73" s="144">
        <f t="shared" si="0"/>
        <v>1500</v>
      </c>
      <c r="P73" s="145"/>
      <c r="Q73" s="117"/>
    </row>
    <row r="74" spans="2:17" ht="16.5" x14ac:dyDescent="0.2">
      <c r="B74" s="142" t="s">
        <v>102</v>
      </c>
      <c r="C74" s="143" t="s">
        <v>1534</v>
      </c>
      <c r="D74" s="143" t="s">
        <v>278</v>
      </c>
      <c r="E74" s="144"/>
      <c r="F74" s="144"/>
      <c r="G74" s="144">
        <v>1500</v>
      </c>
      <c r="H74" s="144"/>
      <c r="I74" s="144"/>
      <c r="J74" s="144"/>
      <c r="K74" s="144"/>
      <c r="L74" s="144"/>
      <c r="M74" s="144"/>
      <c r="N74" s="144"/>
      <c r="O74" s="144">
        <f t="shared" si="0"/>
        <v>1500</v>
      </c>
      <c r="P74" s="145"/>
      <c r="Q74" s="117"/>
    </row>
    <row r="75" spans="2:17" ht="16.5" x14ac:dyDescent="0.2">
      <c r="B75" s="142" t="s">
        <v>102</v>
      </c>
      <c r="C75" s="143" t="s">
        <v>757</v>
      </c>
      <c r="D75" s="143" t="s">
        <v>278</v>
      </c>
      <c r="E75" s="144"/>
      <c r="F75" s="144">
        <v>4000</v>
      </c>
      <c r="G75" s="144">
        <v>1500</v>
      </c>
      <c r="H75" s="144"/>
      <c r="I75" s="144"/>
      <c r="J75" s="144"/>
      <c r="K75" s="144"/>
      <c r="L75" s="144"/>
      <c r="M75" s="144"/>
      <c r="N75" s="144"/>
      <c r="O75" s="144">
        <f t="shared" si="0"/>
        <v>5500</v>
      </c>
      <c r="P75" s="145"/>
      <c r="Q75" s="117"/>
    </row>
    <row r="76" spans="2:17" ht="16.5" x14ac:dyDescent="0.2">
      <c r="B76" s="142" t="s">
        <v>102</v>
      </c>
      <c r="C76" s="143" t="s">
        <v>2633</v>
      </c>
      <c r="D76" s="143" t="s">
        <v>285</v>
      </c>
      <c r="E76" s="144"/>
      <c r="F76" s="144"/>
      <c r="G76" s="144">
        <v>1500</v>
      </c>
      <c r="H76" s="144"/>
      <c r="I76" s="144"/>
      <c r="J76" s="144"/>
      <c r="K76" s="144"/>
      <c r="L76" s="144">
        <v>7000</v>
      </c>
      <c r="M76" s="144"/>
      <c r="N76" s="144"/>
      <c r="O76" s="144">
        <f t="shared" si="0"/>
        <v>8500</v>
      </c>
      <c r="P76" s="145"/>
      <c r="Q76" s="117"/>
    </row>
    <row r="77" spans="2:17" ht="16.5" x14ac:dyDescent="0.2">
      <c r="B77" s="142" t="s">
        <v>102</v>
      </c>
      <c r="C77" s="143" t="s">
        <v>1668</v>
      </c>
      <c r="D77" s="143" t="s">
        <v>163</v>
      </c>
      <c r="E77" s="144"/>
      <c r="F77" s="144"/>
      <c r="G77" s="144">
        <v>1500</v>
      </c>
      <c r="H77" s="144"/>
      <c r="I77" s="144"/>
      <c r="J77" s="144"/>
      <c r="K77" s="144"/>
      <c r="L77" s="144"/>
      <c r="M77" s="144"/>
      <c r="N77" s="144"/>
      <c r="O77" s="144">
        <f t="shared" si="0"/>
        <v>1500</v>
      </c>
      <c r="P77" s="145"/>
      <c r="Q77" s="117"/>
    </row>
    <row r="78" spans="2:17" ht="16.5" x14ac:dyDescent="0.2">
      <c r="B78" s="142" t="s">
        <v>102</v>
      </c>
      <c r="C78" s="143" t="s">
        <v>783</v>
      </c>
      <c r="D78" s="143" t="s">
        <v>300</v>
      </c>
      <c r="E78" s="144"/>
      <c r="F78" s="144"/>
      <c r="G78" s="144">
        <v>1500</v>
      </c>
      <c r="H78" s="144"/>
      <c r="I78" s="144"/>
      <c r="J78" s="144"/>
      <c r="K78" s="144"/>
      <c r="L78" s="144"/>
      <c r="M78" s="144"/>
      <c r="N78" s="144"/>
      <c r="O78" s="144">
        <f t="shared" si="0"/>
        <v>1500</v>
      </c>
      <c r="P78" s="145"/>
      <c r="Q78" s="117"/>
    </row>
    <row r="79" spans="2:17" ht="16.5" x14ac:dyDescent="0.2">
      <c r="B79" s="142" t="s">
        <v>102</v>
      </c>
      <c r="C79" s="143" t="s">
        <v>2657</v>
      </c>
      <c r="D79" s="143" t="s">
        <v>362</v>
      </c>
      <c r="E79" s="144"/>
      <c r="F79" s="144"/>
      <c r="G79" s="144">
        <v>1500</v>
      </c>
      <c r="H79" s="144"/>
      <c r="I79" s="144"/>
      <c r="J79" s="144"/>
      <c r="K79" s="144"/>
      <c r="L79" s="144"/>
      <c r="M79" s="144"/>
      <c r="N79" s="144"/>
      <c r="O79" s="144">
        <f t="shared" si="0"/>
        <v>1500</v>
      </c>
      <c r="P79" s="145"/>
      <c r="Q79" s="117"/>
    </row>
    <row r="80" spans="2:17" ht="16.5" x14ac:dyDescent="0.2">
      <c r="B80" s="142" t="s">
        <v>102</v>
      </c>
      <c r="C80" s="143" t="s">
        <v>4218</v>
      </c>
      <c r="D80" s="143" t="s">
        <v>163</v>
      </c>
      <c r="E80" s="144"/>
      <c r="F80" s="144">
        <v>7000</v>
      </c>
      <c r="G80" s="144">
        <v>3000</v>
      </c>
      <c r="H80" s="144"/>
      <c r="I80" s="144"/>
      <c r="J80" s="144"/>
      <c r="K80" s="144"/>
      <c r="L80" s="144"/>
      <c r="M80" s="144"/>
      <c r="N80" s="144"/>
      <c r="O80" s="140">
        <f t="shared" si="0"/>
        <v>10000</v>
      </c>
      <c r="P80" s="145"/>
      <c r="Q80" s="117"/>
    </row>
    <row r="81" spans="2:17" ht="16.5" x14ac:dyDescent="0.2">
      <c r="B81" s="142" t="s">
        <v>102</v>
      </c>
      <c r="C81" s="143" t="s">
        <v>3641</v>
      </c>
      <c r="D81" s="143" t="s">
        <v>3642</v>
      </c>
      <c r="E81" s="144"/>
      <c r="F81" s="144"/>
      <c r="G81" s="144">
        <v>3000</v>
      </c>
      <c r="H81" s="144"/>
      <c r="I81" s="144"/>
      <c r="J81" s="144"/>
      <c r="K81" s="144"/>
      <c r="L81" s="144"/>
      <c r="M81" s="144"/>
      <c r="N81" s="144"/>
      <c r="O81" s="144">
        <f t="shared" si="0"/>
        <v>3000</v>
      </c>
      <c r="P81" s="145"/>
      <c r="Q81" s="117"/>
    </row>
    <row r="82" spans="2:17" ht="16.5" x14ac:dyDescent="0.2">
      <c r="B82" s="142" t="s">
        <v>102</v>
      </c>
      <c r="C82" s="143" t="s">
        <v>3707</v>
      </c>
      <c r="D82" s="143" t="s">
        <v>163</v>
      </c>
      <c r="E82" s="144"/>
      <c r="F82" s="144">
        <v>12000</v>
      </c>
      <c r="G82" s="144">
        <v>3000</v>
      </c>
      <c r="H82" s="144"/>
      <c r="I82" s="144"/>
      <c r="J82" s="144"/>
      <c r="K82" s="144"/>
      <c r="L82" s="144"/>
      <c r="M82" s="144"/>
      <c r="N82" s="144"/>
      <c r="O82" s="144">
        <f t="shared" si="0"/>
        <v>15000</v>
      </c>
      <c r="P82" s="145"/>
      <c r="Q82" s="117"/>
    </row>
    <row r="83" spans="2:17" ht="16.5" x14ac:dyDescent="0.2">
      <c r="B83" s="142" t="s">
        <v>102</v>
      </c>
      <c r="C83" s="143" t="s">
        <v>2661</v>
      </c>
      <c r="D83" s="143" t="s">
        <v>410</v>
      </c>
      <c r="E83" s="140"/>
      <c r="F83" s="144"/>
      <c r="G83" s="144">
        <v>3000</v>
      </c>
      <c r="H83" s="140"/>
      <c r="I83" s="140"/>
      <c r="J83" s="140"/>
      <c r="K83" s="140"/>
      <c r="L83" s="140"/>
      <c r="M83" s="140"/>
      <c r="N83" s="98"/>
      <c r="O83" s="140">
        <f t="shared" si="0"/>
        <v>3000</v>
      </c>
      <c r="P83" s="145"/>
      <c r="Q83" s="117"/>
    </row>
    <row r="84" spans="2:17" ht="16.5" x14ac:dyDescent="0.2">
      <c r="B84" s="142" t="s">
        <v>102</v>
      </c>
      <c r="C84" s="143" t="s">
        <v>3143</v>
      </c>
      <c r="D84" s="143" t="s">
        <v>3144</v>
      </c>
      <c r="E84" s="144"/>
      <c r="F84" s="144"/>
      <c r="G84" s="144">
        <v>3000</v>
      </c>
      <c r="H84" s="140"/>
      <c r="I84" s="144"/>
      <c r="J84" s="144"/>
      <c r="K84" s="144"/>
      <c r="L84" s="144"/>
      <c r="M84" s="144"/>
      <c r="N84" s="99"/>
      <c r="O84" s="144">
        <f t="shared" si="0"/>
        <v>3000</v>
      </c>
      <c r="P84" s="145"/>
      <c r="Q84" s="117"/>
    </row>
    <row r="85" spans="2:17" ht="16.5" x14ac:dyDescent="0.2">
      <c r="B85" s="142" t="s">
        <v>102</v>
      </c>
      <c r="C85" s="143" t="s">
        <v>3160</v>
      </c>
      <c r="D85" s="143" t="s">
        <v>3161</v>
      </c>
      <c r="E85" s="144"/>
      <c r="F85" s="144"/>
      <c r="G85" s="144">
        <v>3000</v>
      </c>
      <c r="H85" s="140"/>
      <c r="I85" s="144"/>
      <c r="J85" s="144"/>
      <c r="K85" s="144"/>
      <c r="L85" s="144"/>
      <c r="M85" s="144"/>
      <c r="N85" s="99"/>
      <c r="O85" s="144">
        <f t="shared" si="0"/>
        <v>3000</v>
      </c>
      <c r="P85" s="145"/>
      <c r="Q85" s="117"/>
    </row>
    <row r="86" spans="2:17" ht="16.5" x14ac:dyDescent="0.2">
      <c r="B86" s="142" t="s">
        <v>102</v>
      </c>
      <c r="C86" s="143" t="s">
        <v>2457</v>
      </c>
      <c r="D86" s="143" t="s">
        <v>263</v>
      </c>
      <c r="E86" s="144"/>
      <c r="F86" s="144"/>
      <c r="G86" s="144">
        <v>3000</v>
      </c>
      <c r="H86" s="140"/>
      <c r="I86" s="144"/>
      <c r="J86" s="144"/>
      <c r="K86" s="144"/>
      <c r="L86" s="144"/>
      <c r="M86" s="144"/>
      <c r="N86" s="144">
        <v>2500</v>
      </c>
      <c r="O86" s="144">
        <f t="shared" si="0"/>
        <v>5500</v>
      </c>
      <c r="P86" s="145" t="s">
        <v>184</v>
      </c>
      <c r="Q86" s="117"/>
    </row>
    <row r="87" spans="2:17" ht="16.5" x14ac:dyDescent="0.2">
      <c r="B87" s="142" t="s">
        <v>102</v>
      </c>
      <c r="C87" s="143" t="s">
        <v>2472</v>
      </c>
      <c r="D87" s="143" t="s">
        <v>2473</v>
      </c>
      <c r="E87" s="144"/>
      <c r="F87" s="144"/>
      <c r="G87" s="144">
        <v>3000</v>
      </c>
      <c r="H87" s="140"/>
      <c r="I87" s="144"/>
      <c r="J87" s="144"/>
      <c r="K87" s="144"/>
      <c r="L87" s="144"/>
      <c r="M87" s="144"/>
      <c r="N87" s="99"/>
      <c r="O87" s="144">
        <f t="shared" si="0"/>
        <v>3000</v>
      </c>
      <c r="P87" s="145"/>
      <c r="Q87" s="117"/>
    </row>
    <row r="88" spans="2:17" ht="16.5" x14ac:dyDescent="0.2">
      <c r="B88" s="142" t="s">
        <v>102</v>
      </c>
      <c r="C88" s="143" t="s">
        <v>2484</v>
      </c>
      <c r="D88" s="143" t="s">
        <v>2485</v>
      </c>
      <c r="E88" s="144"/>
      <c r="F88" s="144"/>
      <c r="G88" s="144">
        <v>3000</v>
      </c>
      <c r="H88" s="140"/>
      <c r="I88" s="144"/>
      <c r="J88" s="144"/>
      <c r="K88" s="144"/>
      <c r="L88" s="144"/>
      <c r="M88" s="144"/>
      <c r="N88" s="144"/>
      <c r="O88" s="144">
        <f t="shared" si="0"/>
        <v>3000</v>
      </c>
      <c r="P88" s="145"/>
      <c r="Q88" s="117"/>
    </row>
    <row r="89" spans="2:17" ht="16.5" x14ac:dyDescent="0.2">
      <c r="B89" s="142" t="s">
        <v>102</v>
      </c>
      <c r="C89" s="143" t="s">
        <v>3782</v>
      </c>
      <c r="D89" s="143" t="s">
        <v>438</v>
      </c>
      <c r="E89" s="144"/>
      <c r="F89" s="144"/>
      <c r="G89" s="144">
        <v>3000</v>
      </c>
      <c r="H89" s="140"/>
      <c r="I89" s="144"/>
      <c r="J89" s="144"/>
      <c r="K89" s="144"/>
      <c r="L89" s="144"/>
      <c r="M89" s="144"/>
      <c r="N89" s="144"/>
      <c r="O89" s="144">
        <f t="shared" si="0"/>
        <v>3000</v>
      </c>
      <c r="P89" s="145"/>
      <c r="Q89" s="117"/>
    </row>
    <row r="90" spans="2:17" ht="16.5" x14ac:dyDescent="0.2">
      <c r="B90" s="142" t="s">
        <v>102</v>
      </c>
      <c r="C90" s="143" t="s">
        <v>2543</v>
      </c>
      <c r="D90" s="143" t="s">
        <v>472</v>
      </c>
      <c r="E90" s="144"/>
      <c r="F90" s="144"/>
      <c r="G90" s="144">
        <v>3000</v>
      </c>
      <c r="H90" s="140"/>
      <c r="I90" s="144"/>
      <c r="J90" s="144"/>
      <c r="K90" s="144"/>
      <c r="L90" s="144"/>
      <c r="M90" s="144"/>
      <c r="N90" s="144"/>
      <c r="O90" s="144">
        <f t="shared" si="0"/>
        <v>3000</v>
      </c>
      <c r="P90" s="145"/>
      <c r="Q90" s="117"/>
    </row>
    <row r="91" spans="2:17" ht="16.5" x14ac:dyDescent="0.2">
      <c r="B91" s="142" t="s">
        <v>102</v>
      </c>
      <c r="C91" s="143" t="s">
        <v>3212</v>
      </c>
      <c r="D91" s="143" t="s">
        <v>227</v>
      </c>
      <c r="E91" s="144"/>
      <c r="F91" s="144"/>
      <c r="G91" s="144">
        <v>3000</v>
      </c>
      <c r="H91" s="140"/>
      <c r="I91" s="144"/>
      <c r="J91" s="144"/>
      <c r="K91" s="144"/>
      <c r="L91" s="144"/>
      <c r="M91" s="144"/>
      <c r="N91" s="144"/>
      <c r="O91" s="144">
        <f t="shared" si="0"/>
        <v>3000</v>
      </c>
      <c r="P91" s="145"/>
      <c r="Q91" s="117"/>
    </row>
    <row r="92" spans="2:17" ht="16.5" x14ac:dyDescent="0.2">
      <c r="B92" s="142" t="s">
        <v>102</v>
      </c>
      <c r="C92" s="143" t="s">
        <v>3787</v>
      </c>
      <c r="D92" s="143" t="s">
        <v>163</v>
      </c>
      <c r="E92" s="144"/>
      <c r="F92" s="144">
        <v>12000</v>
      </c>
      <c r="G92" s="144">
        <v>3000</v>
      </c>
      <c r="H92" s="140"/>
      <c r="I92" s="144"/>
      <c r="J92" s="144"/>
      <c r="K92" s="144"/>
      <c r="L92" s="144"/>
      <c r="M92" s="144"/>
      <c r="N92" s="144"/>
      <c r="O92" s="144">
        <f t="shared" si="0"/>
        <v>15000</v>
      </c>
      <c r="P92" s="145"/>
      <c r="Q92" s="117"/>
    </row>
    <row r="93" spans="2:17" ht="16.5" x14ac:dyDescent="0.2">
      <c r="B93" s="142" t="s">
        <v>102</v>
      </c>
      <c r="C93" s="143" t="s">
        <v>1694</v>
      </c>
      <c r="D93" s="143" t="s">
        <v>227</v>
      </c>
      <c r="E93" s="144"/>
      <c r="F93" s="144"/>
      <c r="G93" s="144">
        <v>3000</v>
      </c>
      <c r="H93" s="140"/>
      <c r="I93" s="144"/>
      <c r="J93" s="144"/>
      <c r="K93" s="144"/>
      <c r="L93" s="144"/>
      <c r="M93" s="144"/>
      <c r="N93" s="144"/>
      <c r="O93" s="144">
        <f t="shared" si="0"/>
        <v>3000</v>
      </c>
      <c r="P93" s="145"/>
      <c r="Q93" s="117"/>
    </row>
    <row r="94" spans="2:17" ht="16.5" x14ac:dyDescent="0.2">
      <c r="B94" s="142" t="s">
        <v>102</v>
      </c>
      <c r="C94" s="143" t="s">
        <v>2213</v>
      </c>
      <c r="D94" s="143" t="s">
        <v>1703</v>
      </c>
      <c r="E94" s="144"/>
      <c r="F94" s="144"/>
      <c r="G94" s="144">
        <v>3000</v>
      </c>
      <c r="H94" s="140"/>
      <c r="I94" s="144"/>
      <c r="J94" s="144"/>
      <c r="K94" s="144"/>
      <c r="L94" s="144"/>
      <c r="M94" s="144"/>
      <c r="N94" s="144"/>
      <c r="O94" s="144">
        <f t="shared" si="0"/>
        <v>3000</v>
      </c>
      <c r="P94" s="145"/>
      <c r="Q94" s="117"/>
    </row>
    <row r="95" spans="2:17" ht="16.5" x14ac:dyDescent="0.2">
      <c r="B95" s="142" t="s">
        <v>102</v>
      </c>
      <c r="C95" s="143" t="s">
        <v>1707</v>
      </c>
      <c r="D95" s="143" t="s">
        <v>1708</v>
      </c>
      <c r="E95" s="144"/>
      <c r="F95" s="144"/>
      <c r="G95" s="144">
        <v>3000</v>
      </c>
      <c r="H95" s="144"/>
      <c r="I95" s="144"/>
      <c r="J95" s="146"/>
      <c r="K95" s="144"/>
      <c r="L95" s="144"/>
      <c r="M95" s="144"/>
      <c r="N95" s="144"/>
      <c r="O95" s="144">
        <f t="shared" si="0"/>
        <v>3000</v>
      </c>
      <c r="P95" s="145"/>
      <c r="Q95" s="117"/>
    </row>
    <row r="96" spans="2:17" ht="16.5" x14ac:dyDescent="0.2">
      <c r="B96" s="142" t="s">
        <v>102</v>
      </c>
      <c r="C96" s="143" t="s">
        <v>2597</v>
      </c>
      <c r="D96" s="143" t="s">
        <v>2598</v>
      </c>
      <c r="E96" s="144"/>
      <c r="F96" s="144"/>
      <c r="G96" s="144">
        <v>3000</v>
      </c>
      <c r="H96" s="144"/>
      <c r="I96" s="144"/>
      <c r="J96" s="144"/>
      <c r="K96" s="144"/>
      <c r="L96" s="144"/>
      <c r="M96" s="144"/>
      <c r="N96" s="144"/>
      <c r="O96" s="144">
        <f t="shared" si="0"/>
        <v>3000</v>
      </c>
      <c r="P96" s="145"/>
      <c r="Q96" s="117"/>
    </row>
    <row r="97" spans="2:17" ht="16.5" x14ac:dyDescent="0.2">
      <c r="B97" s="142" t="s">
        <v>102</v>
      </c>
      <c r="C97" s="143" t="s">
        <v>1562</v>
      </c>
      <c r="D97" s="143" t="s">
        <v>1563</v>
      </c>
      <c r="E97" s="144"/>
      <c r="F97" s="144"/>
      <c r="G97" s="144">
        <v>3000</v>
      </c>
      <c r="H97" s="144"/>
      <c r="I97" s="144"/>
      <c r="J97" s="144"/>
      <c r="K97" s="144"/>
      <c r="L97" s="144"/>
      <c r="M97" s="144"/>
      <c r="N97" s="144"/>
      <c r="O97" s="144">
        <f t="shared" si="0"/>
        <v>3000</v>
      </c>
      <c r="P97" s="145"/>
      <c r="Q97" s="117"/>
    </row>
    <row r="98" spans="2:17" ht="16.5" x14ac:dyDescent="0.2">
      <c r="B98" s="142" t="s">
        <v>102</v>
      </c>
      <c r="C98" s="143" t="s">
        <v>1571</v>
      </c>
      <c r="D98" s="143" t="s">
        <v>1572</v>
      </c>
      <c r="E98" s="144"/>
      <c r="F98" s="144"/>
      <c r="G98" s="144">
        <v>3000</v>
      </c>
      <c r="H98" s="144"/>
      <c r="I98" s="144"/>
      <c r="J98" s="144"/>
      <c r="K98" s="144"/>
      <c r="L98" s="144"/>
      <c r="M98" s="144"/>
      <c r="N98" s="144"/>
      <c r="O98" s="144">
        <f t="shared" si="0"/>
        <v>3000</v>
      </c>
      <c r="P98" s="145"/>
      <c r="Q98" s="117"/>
    </row>
    <row r="99" spans="2:17" ht="16.5" x14ac:dyDescent="0.2">
      <c r="B99" s="142" t="s">
        <v>102</v>
      </c>
      <c r="C99" s="143" t="s">
        <v>3797</v>
      </c>
      <c r="D99" s="143" t="s">
        <v>3798</v>
      </c>
      <c r="E99" s="144"/>
      <c r="F99" s="144">
        <v>3000</v>
      </c>
      <c r="G99" s="144">
        <v>3000</v>
      </c>
      <c r="H99" s="144"/>
      <c r="I99" s="144"/>
      <c r="J99" s="144"/>
      <c r="K99" s="144"/>
      <c r="L99" s="144"/>
      <c r="M99" s="144"/>
      <c r="N99" s="144"/>
      <c r="O99" s="144">
        <f t="shared" si="0"/>
        <v>6000</v>
      </c>
      <c r="P99" s="145"/>
      <c r="Q99" s="117"/>
    </row>
    <row r="100" spans="2:17" ht="16.5" x14ac:dyDescent="0.2">
      <c r="B100" s="142" t="s">
        <v>102</v>
      </c>
      <c r="C100" s="143" t="s">
        <v>1632</v>
      </c>
      <c r="D100" s="143" t="s">
        <v>468</v>
      </c>
      <c r="E100" s="144"/>
      <c r="F100" s="144"/>
      <c r="G100" s="144">
        <v>3000</v>
      </c>
      <c r="H100" s="144"/>
      <c r="I100" s="144"/>
      <c r="J100" s="144"/>
      <c r="K100" s="144"/>
      <c r="L100" s="144"/>
      <c r="M100" s="144"/>
      <c r="N100" s="144"/>
      <c r="O100" s="144">
        <f t="shared" si="0"/>
        <v>3000</v>
      </c>
      <c r="P100" s="145"/>
      <c r="Q100" s="117"/>
    </row>
    <row r="101" spans="2:17" ht="16.5" x14ac:dyDescent="0.2">
      <c r="B101" s="142" t="s">
        <v>102</v>
      </c>
      <c r="C101" s="143" t="s">
        <v>2355</v>
      </c>
      <c r="D101" s="143" t="s">
        <v>163</v>
      </c>
      <c r="E101" s="144"/>
      <c r="F101" s="144">
        <v>14000</v>
      </c>
      <c r="G101" s="144">
        <v>3000</v>
      </c>
      <c r="H101" s="144"/>
      <c r="I101" s="144"/>
      <c r="J101" s="144"/>
      <c r="K101" s="144"/>
      <c r="L101" s="144"/>
      <c r="M101" s="144"/>
      <c r="N101" s="144"/>
      <c r="O101" s="144">
        <f t="shared" si="0"/>
        <v>17000</v>
      </c>
      <c r="P101" s="145"/>
      <c r="Q101" s="117"/>
    </row>
    <row r="102" spans="2:17" ht="16.5" x14ac:dyDescent="0.2">
      <c r="B102" s="142" t="s">
        <v>102</v>
      </c>
      <c r="C102" s="143" t="s">
        <v>1657</v>
      </c>
      <c r="D102" s="143" t="s">
        <v>1658</v>
      </c>
      <c r="E102" s="144"/>
      <c r="F102" s="144"/>
      <c r="G102" s="144">
        <v>3000</v>
      </c>
      <c r="H102" s="144"/>
      <c r="I102" s="144"/>
      <c r="J102" s="144"/>
      <c r="K102" s="144"/>
      <c r="L102" s="144"/>
      <c r="M102" s="144"/>
      <c r="N102" s="144"/>
      <c r="O102" s="144">
        <f t="shared" si="0"/>
        <v>3000</v>
      </c>
      <c r="P102" s="145"/>
      <c r="Q102" s="117"/>
    </row>
    <row r="103" spans="2:17" ht="16.5" x14ac:dyDescent="0.2">
      <c r="B103" s="142" t="s">
        <v>102</v>
      </c>
      <c r="C103" s="143" t="s">
        <v>4268</v>
      </c>
      <c r="D103" s="143" t="s">
        <v>387</v>
      </c>
      <c r="E103" s="144"/>
      <c r="F103" s="144"/>
      <c r="G103" s="144">
        <v>3000</v>
      </c>
      <c r="H103" s="144"/>
      <c r="I103" s="144"/>
      <c r="J103" s="144"/>
      <c r="K103" s="144"/>
      <c r="L103" s="144"/>
      <c r="M103" s="144"/>
      <c r="N103" s="144"/>
      <c r="O103" s="144">
        <f t="shared" si="0"/>
        <v>3000</v>
      </c>
      <c r="P103" s="145"/>
      <c r="Q103" s="117"/>
    </row>
    <row r="104" spans="2:17" ht="16.5" x14ac:dyDescent="0.2">
      <c r="B104" s="142" t="s">
        <v>102</v>
      </c>
      <c r="C104" s="143" t="s">
        <v>806</v>
      </c>
      <c r="D104" s="143" t="s">
        <v>350</v>
      </c>
      <c r="E104" s="144"/>
      <c r="F104" s="144"/>
      <c r="G104" s="144">
        <v>3000</v>
      </c>
      <c r="H104" s="144"/>
      <c r="I104" s="144"/>
      <c r="J104" s="144"/>
      <c r="K104" s="144"/>
      <c r="L104" s="144"/>
      <c r="M104" s="144"/>
      <c r="N104" s="144"/>
      <c r="O104" s="144">
        <f t="shared" si="0"/>
        <v>3000</v>
      </c>
      <c r="P104" s="145"/>
      <c r="Q104" s="117"/>
    </row>
    <row r="105" spans="2:17" ht="16.5" x14ac:dyDescent="0.2">
      <c r="B105" s="142" t="s">
        <v>102</v>
      </c>
      <c r="C105" s="143" t="s">
        <v>1738</v>
      </c>
      <c r="D105" s="143" t="s">
        <v>486</v>
      </c>
      <c r="E105" s="144"/>
      <c r="F105" s="144"/>
      <c r="G105" s="144">
        <v>3000</v>
      </c>
      <c r="H105" s="144"/>
      <c r="I105" s="144"/>
      <c r="J105" s="144"/>
      <c r="K105" s="144"/>
      <c r="L105" s="144"/>
      <c r="M105" s="144"/>
      <c r="N105" s="144"/>
      <c r="O105" s="144">
        <f t="shared" si="0"/>
        <v>3000</v>
      </c>
      <c r="P105" s="145"/>
      <c r="Q105" s="117"/>
    </row>
    <row r="106" spans="2:17" ht="16.5" x14ac:dyDescent="0.2">
      <c r="B106" s="142" t="s">
        <v>102</v>
      </c>
      <c r="C106" s="143" t="s">
        <v>1742</v>
      </c>
      <c r="D106" s="143" t="s">
        <v>5174</v>
      </c>
      <c r="E106" s="144"/>
      <c r="F106" s="144"/>
      <c r="G106" s="144">
        <v>3000</v>
      </c>
      <c r="H106" s="144"/>
      <c r="I106" s="144"/>
      <c r="J106" s="144"/>
      <c r="K106" s="144"/>
      <c r="L106" s="144"/>
      <c r="M106" s="144"/>
      <c r="N106" s="144"/>
      <c r="O106" s="144">
        <f t="shared" si="0"/>
        <v>3000</v>
      </c>
      <c r="P106" s="145"/>
      <c r="Q106" s="117"/>
    </row>
    <row r="107" spans="2:17" ht="16.5" x14ac:dyDescent="0.2">
      <c r="B107" s="142" t="s">
        <v>102</v>
      </c>
      <c r="C107" s="143" t="s">
        <v>1172</v>
      </c>
      <c r="D107" s="143" t="s">
        <v>313</v>
      </c>
      <c r="E107" s="144"/>
      <c r="F107" s="144"/>
      <c r="G107" s="144">
        <v>3000</v>
      </c>
      <c r="H107" s="144"/>
      <c r="I107" s="144"/>
      <c r="J107" s="144"/>
      <c r="K107" s="144"/>
      <c r="L107" s="144"/>
      <c r="M107" s="144"/>
      <c r="N107" s="144"/>
      <c r="O107" s="144">
        <f t="shared" si="0"/>
        <v>3000</v>
      </c>
      <c r="P107" s="145"/>
      <c r="Q107" s="117"/>
    </row>
    <row r="108" spans="2:17" ht="16.5" x14ac:dyDescent="0.2">
      <c r="B108" s="142" t="s">
        <v>102</v>
      </c>
      <c r="C108" s="143" t="s">
        <v>1538</v>
      </c>
      <c r="D108" s="143" t="s">
        <v>1539</v>
      </c>
      <c r="E108" s="144"/>
      <c r="F108" s="144"/>
      <c r="G108" s="144">
        <v>3000</v>
      </c>
      <c r="H108" s="144"/>
      <c r="I108" s="144"/>
      <c r="J108" s="144"/>
      <c r="K108" s="144"/>
      <c r="L108" s="144"/>
      <c r="M108" s="144"/>
      <c r="N108" s="144"/>
      <c r="O108" s="144">
        <f t="shared" si="0"/>
        <v>3000</v>
      </c>
      <c r="P108" s="145"/>
      <c r="Q108" s="117"/>
    </row>
    <row r="109" spans="2:17" ht="16.5" x14ac:dyDescent="0.2">
      <c r="B109" s="138" t="s">
        <v>102</v>
      </c>
      <c r="C109" s="143" t="s">
        <v>761</v>
      </c>
      <c r="D109" s="143" t="s">
        <v>163</v>
      </c>
      <c r="E109" s="140"/>
      <c r="F109" s="144">
        <v>12000</v>
      </c>
      <c r="G109" s="144">
        <v>3000</v>
      </c>
      <c r="H109" s="140"/>
      <c r="I109" s="140"/>
      <c r="J109" s="140"/>
      <c r="K109" s="140"/>
      <c r="L109" s="140"/>
      <c r="M109" s="140"/>
      <c r="N109" s="140"/>
      <c r="O109" s="140">
        <f t="shared" si="0"/>
        <v>15000</v>
      </c>
      <c r="P109" s="145"/>
      <c r="Q109" s="117"/>
    </row>
    <row r="110" spans="2:17" ht="16.5" x14ac:dyDescent="0.2">
      <c r="B110" s="142" t="s">
        <v>102</v>
      </c>
      <c r="C110" s="143" t="s">
        <v>1544</v>
      </c>
      <c r="D110" s="143" t="s">
        <v>316</v>
      </c>
      <c r="E110" s="144"/>
      <c r="F110" s="144"/>
      <c r="G110" s="144">
        <v>3000</v>
      </c>
      <c r="H110" s="144"/>
      <c r="I110" s="144"/>
      <c r="J110" s="144"/>
      <c r="K110" s="144"/>
      <c r="L110" s="144"/>
      <c r="M110" s="140"/>
      <c r="N110" s="144"/>
      <c r="O110" s="144">
        <f t="shared" si="0"/>
        <v>3000</v>
      </c>
      <c r="P110" s="145"/>
      <c r="Q110" s="117"/>
    </row>
    <row r="111" spans="2:17" ht="16.5" x14ac:dyDescent="0.2">
      <c r="B111" s="142" t="s">
        <v>102</v>
      </c>
      <c r="C111" s="143" t="s">
        <v>1754</v>
      </c>
      <c r="D111" s="143" t="s">
        <v>316</v>
      </c>
      <c r="E111" s="144"/>
      <c r="F111" s="144"/>
      <c r="G111" s="144">
        <v>3000</v>
      </c>
      <c r="H111" s="144"/>
      <c r="I111" s="144"/>
      <c r="J111" s="144"/>
      <c r="K111" s="144"/>
      <c r="L111" s="144"/>
      <c r="M111" s="140"/>
      <c r="N111" s="144"/>
      <c r="O111" s="144">
        <f t="shared" si="0"/>
        <v>3000</v>
      </c>
      <c r="P111" s="145"/>
      <c r="Q111" s="117"/>
    </row>
    <row r="112" spans="2:17" ht="16.5" x14ac:dyDescent="0.2">
      <c r="B112" s="142" t="s">
        <v>102</v>
      </c>
      <c r="C112" s="143" t="s">
        <v>1548</v>
      </c>
      <c r="D112" s="143" t="s">
        <v>391</v>
      </c>
      <c r="E112" s="144"/>
      <c r="F112" s="144"/>
      <c r="G112" s="144">
        <v>3000</v>
      </c>
      <c r="H112" s="144"/>
      <c r="I112" s="144"/>
      <c r="J112" s="144"/>
      <c r="K112" s="144"/>
      <c r="L112" s="144"/>
      <c r="M112" s="140"/>
      <c r="N112" s="144"/>
      <c r="O112" s="144">
        <f t="shared" si="0"/>
        <v>3000</v>
      </c>
      <c r="P112" s="145"/>
      <c r="Q112" s="117"/>
    </row>
    <row r="113" spans="2:17" ht="16.5" x14ac:dyDescent="0.2">
      <c r="B113" s="142" t="s">
        <v>102</v>
      </c>
      <c r="C113" s="143" t="s">
        <v>2644</v>
      </c>
      <c r="D113" s="143" t="s">
        <v>263</v>
      </c>
      <c r="E113" s="144"/>
      <c r="F113" s="144"/>
      <c r="G113" s="144">
        <v>3000</v>
      </c>
      <c r="H113" s="144"/>
      <c r="I113" s="144"/>
      <c r="J113" s="144"/>
      <c r="K113" s="144"/>
      <c r="L113" s="144">
        <v>8000</v>
      </c>
      <c r="M113" s="140"/>
      <c r="N113" s="144">
        <v>2500</v>
      </c>
      <c r="O113" s="144">
        <f t="shared" si="0"/>
        <v>13500</v>
      </c>
      <c r="P113" s="145" t="s">
        <v>184</v>
      </c>
      <c r="Q113" s="117"/>
    </row>
    <row r="114" spans="2:17" ht="16.5" x14ac:dyDescent="0.2">
      <c r="B114" s="142" t="s">
        <v>102</v>
      </c>
      <c r="C114" s="143" t="s">
        <v>2648</v>
      </c>
      <c r="D114" s="143" t="s">
        <v>263</v>
      </c>
      <c r="E114" s="144"/>
      <c r="F114" s="144"/>
      <c r="G114" s="144">
        <v>3000</v>
      </c>
      <c r="H114" s="144"/>
      <c r="I114" s="144"/>
      <c r="J114" s="144"/>
      <c r="K114" s="144"/>
      <c r="L114" s="144">
        <v>14000</v>
      </c>
      <c r="M114" s="140"/>
      <c r="N114" s="144"/>
      <c r="O114" s="144">
        <f t="shared" si="0"/>
        <v>17000</v>
      </c>
      <c r="P114" s="145"/>
      <c r="Q114" s="117"/>
    </row>
    <row r="115" spans="2:17" ht="16.5" x14ac:dyDescent="0.2">
      <c r="B115" s="142" t="s">
        <v>102</v>
      </c>
      <c r="C115" s="143" t="s">
        <v>2652</v>
      </c>
      <c r="D115" s="143" t="s">
        <v>2653</v>
      </c>
      <c r="E115" s="144"/>
      <c r="F115" s="144"/>
      <c r="G115" s="144">
        <v>3000</v>
      </c>
      <c r="H115" s="144"/>
      <c r="I115" s="144"/>
      <c r="J115" s="144"/>
      <c r="K115" s="144"/>
      <c r="L115" s="144"/>
      <c r="M115" s="140"/>
      <c r="N115" s="144">
        <v>2500</v>
      </c>
      <c r="O115" s="144">
        <f t="shared" si="0"/>
        <v>5500</v>
      </c>
      <c r="P115" s="145" t="s">
        <v>184</v>
      </c>
      <c r="Q115" s="117"/>
    </row>
    <row r="116" spans="2:17" ht="16.5" x14ac:dyDescent="0.2">
      <c r="B116" s="142" t="s">
        <v>102</v>
      </c>
      <c r="C116" s="143" t="s">
        <v>3173</v>
      </c>
      <c r="D116" s="143" t="s">
        <v>1124</v>
      </c>
      <c r="E116" s="144"/>
      <c r="F116" s="144">
        <v>2000</v>
      </c>
      <c r="G116" s="144">
        <v>4500</v>
      </c>
      <c r="H116" s="144"/>
      <c r="I116" s="144"/>
      <c r="J116" s="144"/>
      <c r="K116" s="144"/>
      <c r="L116" s="144"/>
      <c r="M116" s="144"/>
      <c r="N116" s="144"/>
      <c r="O116" s="144">
        <f t="shared" si="0"/>
        <v>6500</v>
      </c>
      <c r="P116" s="145"/>
      <c r="Q116" s="117"/>
    </row>
    <row r="117" spans="2:17" ht="16.5" x14ac:dyDescent="0.2">
      <c r="B117" s="142" t="s">
        <v>102</v>
      </c>
      <c r="C117" s="143" t="s">
        <v>2625</v>
      </c>
      <c r="D117" s="143" t="s">
        <v>263</v>
      </c>
      <c r="E117" s="144"/>
      <c r="F117" s="144"/>
      <c r="G117" s="144"/>
      <c r="H117" s="144"/>
      <c r="I117" s="144"/>
      <c r="J117" s="144"/>
      <c r="K117" s="144"/>
      <c r="L117" s="144"/>
      <c r="M117" s="144"/>
      <c r="N117" s="144">
        <v>2500</v>
      </c>
      <c r="O117" s="144">
        <f t="shared" si="0"/>
        <v>2500</v>
      </c>
      <c r="P117" s="145" t="s">
        <v>184</v>
      </c>
      <c r="Q117" s="117"/>
    </row>
    <row r="118" spans="2:17" ht="16.5" x14ac:dyDescent="0.2">
      <c r="B118" s="142" t="s">
        <v>102</v>
      </c>
      <c r="C118" s="143" t="s">
        <v>3240</v>
      </c>
      <c r="D118" s="143" t="s">
        <v>209</v>
      </c>
      <c r="E118" s="144"/>
      <c r="F118" s="144">
        <v>14000</v>
      </c>
      <c r="G118" s="144"/>
      <c r="H118" s="144"/>
      <c r="I118" s="144"/>
      <c r="J118" s="144"/>
      <c r="K118" s="144"/>
      <c r="L118" s="144"/>
      <c r="M118" s="144"/>
      <c r="N118" s="144"/>
      <c r="O118" s="144">
        <f t="shared" si="0"/>
        <v>14000</v>
      </c>
      <c r="P118" s="145"/>
      <c r="Q118" s="117"/>
    </row>
    <row r="119" spans="2:17" ht="16.5" x14ac:dyDescent="0.2">
      <c r="B119" s="142" t="s">
        <v>102</v>
      </c>
      <c r="C119" s="143" t="s">
        <v>2628</v>
      </c>
      <c r="D119" s="143" t="s">
        <v>2629</v>
      </c>
      <c r="E119" s="144"/>
      <c r="F119" s="144">
        <v>6000</v>
      </c>
      <c r="G119" s="144"/>
      <c r="H119" s="144"/>
      <c r="I119" s="144"/>
      <c r="J119" s="144"/>
      <c r="K119" s="144"/>
      <c r="L119" s="144"/>
      <c r="M119" s="144"/>
      <c r="N119" s="144"/>
      <c r="O119" s="144">
        <f t="shared" si="0"/>
        <v>6000</v>
      </c>
      <c r="P119" s="145"/>
      <c r="Q119" s="117"/>
    </row>
    <row r="120" spans="2:17" ht="16.5" x14ac:dyDescent="0.2">
      <c r="B120" s="142" t="s">
        <v>102</v>
      </c>
      <c r="C120" s="143" t="s">
        <v>3248</v>
      </c>
      <c r="D120" s="143" t="s">
        <v>440</v>
      </c>
      <c r="E120" s="144"/>
      <c r="F120" s="144"/>
      <c r="G120" s="144"/>
      <c r="H120" s="144"/>
      <c r="I120" s="144"/>
      <c r="J120" s="144"/>
      <c r="K120" s="144"/>
      <c r="L120" s="144">
        <v>14000</v>
      </c>
      <c r="M120" s="144"/>
      <c r="N120" s="144"/>
      <c r="O120" s="144">
        <f t="shared" si="0"/>
        <v>14000</v>
      </c>
      <c r="P120" s="145"/>
      <c r="Q120" s="117"/>
    </row>
    <row r="121" spans="2:17" ht="16.5" x14ac:dyDescent="0.2">
      <c r="B121" s="142" t="s">
        <v>102</v>
      </c>
      <c r="C121" s="147" t="s">
        <v>2397</v>
      </c>
      <c r="D121" s="147" t="s">
        <v>344</v>
      </c>
      <c r="E121" s="148"/>
      <c r="F121" s="148"/>
      <c r="G121" s="148"/>
      <c r="H121" s="148"/>
      <c r="I121" s="148"/>
      <c r="J121" s="148"/>
      <c r="K121" s="148"/>
      <c r="L121" s="148">
        <v>6000</v>
      </c>
      <c r="M121" s="148"/>
      <c r="N121" s="148"/>
      <c r="O121" s="148">
        <f t="shared" si="0"/>
        <v>6000</v>
      </c>
      <c r="P121" s="145"/>
      <c r="Q121" s="117"/>
    </row>
    <row r="122" spans="2:17" ht="17.25" thickBot="1" x14ac:dyDescent="0.3">
      <c r="B122" s="149" t="s">
        <v>102</v>
      </c>
      <c r="C122" s="150" t="s">
        <v>3068</v>
      </c>
      <c r="D122" s="151" t="s">
        <v>3069</v>
      </c>
      <c r="E122" s="152"/>
      <c r="F122" s="152"/>
      <c r="G122" s="152"/>
      <c r="H122" s="152"/>
      <c r="I122" s="152"/>
      <c r="J122" s="152"/>
      <c r="K122" s="152"/>
      <c r="L122" s="152">
        <v>65000</v>
      </c>
      <c r="M122" s="152"/>
      <c r="N122" s="152"/>
      <c r="O122" s="152">
        <f t="shared" si="0"/>
        <v>65000</v>
      </c>
      <c r="P122" s="153">
        <v>15524</v>
      </c>
      <c r="Q122" s="117"/>
    </row>
    <row r="123" spans="2:17" x14ac:dyDescent="0.3">
      <c r="O123" s="123">
        <f>SUM(O3:O122)</f>
        <v>15524585</v>
      </c>
    </row>
    <row r="125" spans="2:17" x14ac:dyDescent="0.3">
      <c r="B125" s="115" t="s">
        <v>239</v>
      </c>
      <c r="C125" s="116" t="str">
        <f>C3</f>
        <v>PGB026518133</v>
      </c>
      <c r="D125" s="124">
        <f>O123/4</f>
        <v>3881146.25</v>
      </c>
    </row>
    <row r="126" spans="2:17" x14ac:dyDescent="0.3">
      <c r="C126" s="118" t="str">
        <f>C4</f>
        <v>PGB026517855</v>
      </c>
      <c r="D126" s="124">
        <f>O123/4</f>
        <v>3881146.25</v>
      </c>
    </row>
    <row r="127" spans="2:17" x14ac:dyDescent="0.3">
      <c r="C127" s="118" t="str">
        <f>C13</f>
        <v>PGB026518506</v>
      </c>
      <c r="D127" s="124">
        <f>O123/4</f>
        <v>3881146.25</v>
      </c>
    </row>
    <row r="128" spans="2:17" ht="16.5" x14ac:dyDescent="0.3">
      <c r="C128" s="137" t="str">
        <f>C14</f>
        <v>PGB026518455</v>
      </c>
      <c r="D128" s="124">
        <f>O123/4</f>
        <v>3881146.25</v>
      </c>
    </row>
    <row r="129" spans="3:5" x14ac:dyDescent="0.3">
      <c r="C129" s="134" t="s">
        <v>310</v>
      </c>
      <c r="D129" s="124">
        <f>SUM(D125:D128)</f>
        <v>15524585</v>
      </c>
      <c r="E129" s="115" t="s">
        <v>503</v>
      </c>
    </row>
  </sheetData>
  <mergeCells count="1">
    <mergeCell ref="B1:O1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F2FC-DB79-455C-A8EE-BD8C21993849}">
  <dimension ref="A1:H17"/>
  <sheetViews>
    <sheetView workbookViewId="0">
      <selection activeCell="H8" sqref="H8"/>
    </sheetView>
  </sheetViews>
  <sheetFormatPr defaultColWidth="9" defaultRowHeight="12.75" x14ac:dyDescent="0.2"/>
  <cols>
    <col min="1" max="1" width="19.375" style="42" bestFit="1" customWidth="1"/>
    <col min="2" max="2" width="14.625" style="42" bestFit="1" customWidth="1"/>
    <col min="3" max="3" width="30.75" style="42" customWidth="1"/>
    <col min="4" max="4" width="24.75" style="42" customWidth="1"/>
    <col min="5" max="5" width="9" style="42"/>
    <col min="6" max="6" width="21.5" style="42" bestFit="1" customWidth="1"/>
    <col min="7" max="7" width="11.125" style="42" bestFit="1" customWidth="1"/>
    <col min="8" max="16384" width="9" style="42"/>
  </cols>
  <sheetData>
    <row r="1" spans="1:8" ht="14.25" x14ac:dyDescent="0.2">
      <c r="A1" s="87" t="s">
        <v>5175</v>
      </c>
      <c r="B1" s="86"/>
      <c r="C1" s="86"/>
      <c r="D1" s="86"/>
      <c r="E1" s="86"/>
      <c r="F1" s="86"/>
    </row>
    <row r="2" spans="1:8" ht="16.5" x14ac:dyDescent="0.2">
      <c r="A2" s="93" t="s">
        <v>167</v>
      </c>
      <c r="B2" s="93" t="s">
        <v>168</v>
      </c>
      <c r="C2" s="93" t="s">
        <v>169</v>
      </c>
      <c r="D2" s="93" t="s">
        <v>170</v>
      </c>
      <c r="E2" s="93" t="s">
        <v>171</v>
      </c>
      <c r="F2" s="93" t="s">
        <v>172</v>
      </c>
      <c r="G2" s="93" t="s">
        <v>173</v>
      </c>
      <c r="H2" s="93" t="s">
        <v>174</v>
      </c>
    </row>
    <row r="3" spans="1:8" ht="16.5" x14ac:dyDescent="0.2">
      <c r="A3" s="112"/>
      <c r="B3" s="112"/>
      <c r="C3" s="112"/>
      <c r="D3" s="112"/>
      <c r="E3" s="136"/>
      <c r="F3" s="112"/>
      <c r="G3" s="113"/>
      <c r="H3" s="92"/>
    </row>
    <row r="4" spans="1:8" ht="13.5" x14ac:dyDescent="0.2">
      <c r="A4" s="114" t="s">
        <v>282</v>
      </c>
      <c r="B4" s="53"/>
      <c r="C4" s="53"/>
      <c r="D4" s="53"/>
      <c r="E4" s="53"/>
      <c r="F4" s="53"/>
      <c r="G4" s="52"/>
    </row>
    <row r="5" spans="1:8" x14ac:dyDescent="0.2">
      <c r="A5" s="196" t="s">
        <v>5176</v>
      </c>
      <c r="B5" s="196"/>
      <c r="C5" s="196"/>
      <c r="D5" s="196"/>
      <c r="E5" s="196"/>
      <c r="F5" s="196"/>
      <c r="G5" s="196"/>
      <c r="H5" s="196"/>
    </row>
    <row r="6" spans="1:8" x14ac:dyDescent="0.2">
      <c r="A6" s="196"/>
      <c r="B6" s="196"/>
      <c r="C6" s="196"/>
      <c r="D6" s="196"/>
      <c r="E6" s="196"/>
      <c r="F6" s="196"/>
      <c r="G6" s="196"/>
      <c r="H6" s="196"/>
    </row>
    <row r="7" spans="1:8" ht="16.5" x14ac:dyDescent="0.3">
      <c r="A7" s="54"/>
      <c r="B7" s="54"/>
      <c r="C7" s="54"/>
      <c r="D7" s="54"/>
      <c r="E7" s="55"/>
      <c r="F7" s="56" t="s">
        <v>104</v>
      </c>
      <c r="G7" s="57"/>
      <c r="H7" s="58">
        <v>1619.24</v>
      </c>
    </row>
    <row r="8" spans="1:8" ht="16.5" x14ac:dyDescent="0.3">
      <c r="A8" s="57"/>
      <c r="B8" s="57"/>
      <c r="C8" s="57"/>
      <c r="D8" s="57"/>
      <c r="E8" s="57"/>
      <c r="F8" s="57"/>
      <c r="G8" s="57"/>
      <c r="H8" s="57"/>
    </row>
    <row r="9" spans="1:8" ht="16.5" x14ac:dyDescent="0.2">
      <c r="A9" s="59" t="s">
        <v>105</v>
      </c>
      <c r="B9" s="59" t="s">
        <v>106</v>
      </c>
      <c r="C9" s="59" t="s">
        <v>107</v>
      </c>
      <c r="D9" s="59" t="s">
        <v>108</v>
      </c>
      <c r="E9" s="59" t="s">
        <v>109</v>
      </c>
      <c r="F9" s="60" t="s">
        <v>110</v>
      </c>
    </row>
    <row r="10" spans="1:8" ht="16.5" customHeight="1" x14ac:dyDescent="0.2">
      <c r="A10" s="197"/>
      <c r="B10" s="106"/>
      <c r="C10" s="107"/>
      <c r="D10" s="107"/>
      <c r="E10" s="107"/>
      <c r="F10" s="108"/>
    </row>
    <row r="11" spans="1:8" x14ac:dyDescent="0.2">
      <c r="A11" s="198"/>
      <c r="B11" s="109"/>
      <c r="C11" s="107"/>
      <c r="D11" s="107"/>
      <c r="E11" s="107"/>
      <c r="F11" s="108"/>
    </row>
    <row r="12" spans="1:8" ht="12.75" customHeight="1" x14ac:dyDescent="0.2">
      <c r="A12" s="198"/>
      <c r="B12" s="109"/>
      <c r="C12" s="107"/>
      <c r="D12" s="107"/>
      <c r="E12" s="107"/>
      <c r="F12" s="108"/>
    </row>
    <row r="13" spans="1:8" x14ac:dyDescent="0.2">
      <c r="A13" s="198"/>
      <c r="B13" s="109"/>
      <c r="C13" s="107"/>
      <c r="D13" s="107"/>
      <c r="E13" s="107"/>
      <c r="F13" s="108"/>
    </row>
    <row r="14" spans="1:8" x14ac:dyDescent="0.2">
      <c r="A14" s="199"/>
      <c r="B14" s="200" t="s">
        <v>241</v>
      </c>
      <c r="C14" s="201"/>
      <c r="D14" s="201"/>
      <c r="E14" s="202"/>
      <c r="F14" s="110">
        <f>SUM(F10:F13)</f>
        <v>0</v>
      </c>
    </row>
    <row r="17" spans="6:6" x14ac:dyDescent="0.2">
      <c r="F17" s="111"/>
    </row>
  </sheetData>
  <mergeCells count="3">
    <mergeCell ref="A5:H6"/>
    <mergeCell ref="A10:A14"/>
    <mergeCell ref="B14:E14"/>
  </mergeCells>
  <phoneticPr fontId="5" type="noConversion"/>
  <conditionalFormatting sqref="B2">
    <cfRule type="duplicateValues" dxfId="8" priority="17"/>
    <cfRule type="duplicateValues" dxfId="7" priority="18"/>
    <cfRule type="duplicateValues" dxfId="6" priority="19"/>
    <cfRule type="duplicateValues" dxfId="5" priority="20"/>
    <cfRule type="duplicateValues" dxfId="4" priority="21"/>
  </conditionalFormatting>
  <conditionalFormatting sqref="B3">
    <cfRule type="duplicateValues" dxfId="3" priority="27"/>
    <cfRule type="duplicateValues" dxfId="2" priority="28"/>
    <cfRule type="duplicateValues" dxfId="1" priority="29"/>
  </conditionalFormatting>
  <conditionalFormatting sqref="B4">
    <cfRule type="duplicateValues" dxfId="0" priority="3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61834-F1FE-414A-8323-5F594CF6CCA9}">
  <dimension ref="B1:D357"/>
  <sheetViews>
    <sheetView workbookViewId="0">
      <selection activeCell="I81" sqref="I81"/>
    </sheetView>
  </sheetViews>
  <sheetFormatPr defaultColWidth="9" defaultRowHeight="12.75" x14ac:dyDescent="0.2"/>
  <cols>
    <col min="1" max="16384" width="9" style="42"/>
  </cols>
  <sheetData>
    <row r="1" spans="2:4" x14ac:dyDescent="0.2">
      <c r="B1" s="61" t="s">
        <v>111</v>
      </c>
      <c r="C1" s="61" t="s">
        <v>112</v>
      </c>
      <c r="D1" s="61" t="s">
        <v>113</v>
      </c>
    </row>
    <row r="2" spans="2:4" x14ac:dyDescent="0.2">
      <c r="B2" s="62">
        <v>6</v>
      </c>
      <c r="C2" s="42">
        <v>100</v>
      </c>
      <c r="D2" s="42" t="s">
        <v>114</v>
      </c>
    </row>
    <row r="3" spans="2:4" x14ac:dyDescent="0.2">
      <c r="B3" s="62">
        <f>B2+1</f>
        <v>7</v>
      </c>
      <c r="C3" s="42">
        <v>200</v>
      </c>
      <c r="D3" s="42" t="s">
        <v>114</v>
      </c>
    </row>
    <row r="4" spans="2:4" x14ac:dyDescent="0.2">
      <c r="B4" s="62">
        <f t="shared" ref="B4:B67" si="0">B3+1</f>
        <v>8</v>
      </c>
      <c r="C4" s="42">
        <v>300</v>
      </c>
      <c r="D4" s="42" t="s">
        <v>114</v>
      </c>
    </row>
    <row r="5" spans="2:4" x14ac:dyDescent="0.2">
      <c r="B5" s="62">
        <f t="shared" si="0"/>
        <v>9</v>
      </c>
      <c r="C5" s="42">
        <v>400</v>
      </c>
      <c r="D5" s="42" t="s">
        <v>114</v>
      </c>
    </row>
    <row r="6" spans="2:4" x14ac:dyDescent="0.2">
      <c r="B6" s="62">
        <f t="shared" si="0"/>
        <v>10</v>
      </c>
      <c r="C6" s="42">
        <v>500</v>
      </c>
      <c r="D6" s="42" t="s">
        <v>114</v>
      </c>
    </row>
    <row r="7" spans="2:4" x14ac:dyDescent="0.2">
      <c r="B7" s="62">
        <f t="shared" si="0"/>
        <v>11</v>
      </c>
      <c r="C7" s="42">
        <v>600</v>
      </c>
      <c r="D7" s="42" t="s">
        <v>114</v>
      </c>
    </row>
    <row r="8" spans="2:4" x14ac:dyDescent="0.2">
      <c r="B8" s="62">
        <f t="shared" si="0"/>
        <v>12</v>
      </c>
      <c r="C8" s="42">
        <v>700</v>
      </c>
      <c r="D8" s="42" t="s">
        <v>114</v>
      </c>
    </row>
    <row r="9" spans="2:4" x14ac:dyDescent="0.2">
      <c r="B9" s="62">
        <f t="shared" si="0"/>
        <v>13</v>
      </c>
      <c r="C9" s="42">
        <v>800</v>
      </c>
      <c r="D9" s="42" t="s">
        <v>114</v>
      </c>
    </row>
    <row r="10" spans="2:4" x14ac:dyDescent="0.2">
      <c r="B10" s="62">
        <f t="shared" si="0"/>
        <v>14</v>
      </c>
      <c r="C10" s="42">
        <v>900</v>
      </c>
      <c r="D10" s="42" t="s">
        <v>114</v>
      </c>
    </row>
    <row r="11" spans="2:4" x14ac:dyDescent="0.2">
      <c r="B11" s="62">
        <f t="shared" si="0"/>
        <v>15</v>
      </c>
      <c r="C11" s="42">
        <v>1000</v>
      </c>
      <c r="D11" s="42" t="s">
        <v>114</v>
      </c>
    </row>
    <row r="12" spans="2:4" x14ac:dyDescent="0.2">
      <c r="B12" s="62">
        <f t="shared" si="0"/>
        <v>16</v>
      </c>
      <c r="C12" s="42">
        <v>1100</v>
      </c>
      <c r="D12" s="42" t="s">
        <v>114</v>
      </c>
    </row>
    <row r="13" spans="2:4" x14ac:dyDescent="0.2">
      <c r="B13" s="62">
        <f t="shared" si="0"/>
        <v>17</v>
      </c>
      <c r="C13" s="42">
        <v>1200</v>
      </c>
      <c r="D13" s="42" t="s">
        <v>114</v>
      </c>
    </row>
    <row r="14" spans="2:4" x14ac:dyDescent="0.2">
      <c r="B14" s="62">
        <f t="shared" si="0"/>
        <v>18</v>
      </c>
      <c r="C14" s="42">
        <v>1300</v>
      </c>
      <c r="D14" s="42" t="s">
        <v>114</v>
      </c>
    </row>
    <row r="15" spans="2:4" x14ac:dyDescent="0.2">
      <c r="B15" s="62">
        <f t="shared" si="0"/>
        <v>19</v>
      </c>
      <c r="C15" s="42">
        <v>1400</v>
      </c>
      <c r="D15" s="42" t="s">
        <v>114</v>
      </c>
    </row>
    <row r="16" spans="2:4" x14ac:dyDescent="0.2">
      <c r="B16" s="62">
        <f t="shared" si="0"/>
        <v>20</v>
      </c>
      <c r="C16" s="42">
        <v>1500</v>
      </c>
      <c r="D16" s="42" t="s">
        <v>114</v>
      </c>
    </row>
    <row r="17" spans="2:4" x14ac:dyDescent="0.2">
      <c r="B17" s="62">
        <f t="shared" si="0"/>
        <v>21</v>
      </c>
      <c r="C17" s="42">
        <v>1600</v>
      </c>
      <c r="D17" s="42" t="s">
        <v>114</v>
      </c>
    </row>
    <row r="18" spans="2:4" x14ac:dyDescent="0.2">
      <c r="B18" s="62">
        <f t="shared" si="0"/>
        <v>22</v>
      </c>
      <c r="C18" s="42">
        <v>1700</v>
      </c>
      <c r="D18" s="42" t="s">
        <v>114</v>
      </c>
    </row>
    <row r="19" spans="2:4" x14ac:dyDescent="0.2">
      <c r="B19" s="62">
        <f t="shared" si="0"/>
        <v>23</v>
      </c>
      <c r="C19" s="42">
        <v>1800</v>
      </c>
      <c r="D19" s="42" t="s">
        <v>114</v>
      </c>
    </row>
    <row r="20" spans="2:4" x14ac:dyDescent="0.2">
      <c r="B20" s="62">
        <f t="shared" si="0"/>
        <v>24</v>
      </c>
      <c r="C20" s="42">
        <v>1900</v>
      </c>
      <c r="D20" s="42" t="s">
        <v>114</v>
      </c>
    </row>
    <row r="21" spans="2:4" x14ac:dyDescent="0.2">
      <c r="B21" s="62">
        <f t="shared" si="0"/>
        <v>25</v>
      </c>
      <c r="C21" s="42">
        <v>2000</v>
      </c>
      <c r="D21" s="42" t="s">
        <v>114</v>
      </c>
    </row>
    <row r="22" spans="2:4" x14ac:dyDescent="0.2">
      <c r="B22" s="62">
        <f t="shared" si="0"/>
        <v>26</v>
      </c>
      <c r="C22" s="42">
        <v>2100</v>
      </c>
      <c r="D22" s="42" t="s">
        <v>114</v>
      </c>
    </row>
    <row r="23" spans="2:4" x14ac:dyDescent="0.2">
      <c r="B23" s="62">
        <f t="shared" si="0"/>
        <v>27</v>
      </c>
      <c r="C23" s="42">
        <v>2200</v>
      </c>
      <c r="D23" s="42" t="s">
        <v>114</v>
      </c>
    </row>
    <row r="24" spans="2:4" x14ac:dyDescent="0.2">
      <c r="B24" s="62">
        <f t="shared" si="0"/>
        <v>28</v>
      </c>
      <c r="C24" s="42">
        <v>2300</v>
      </c>
      <c r="D24" s="42" t="s">
        <v>114</v>
      </c>
    </row>
    <row r="25" spans="2:4" x14ac:dyDescent="0.2">
      <c r="B25" s="62">
        <f t="shared" si="0"/>
        <v>29</v>
      </c>
      <c r="C25" s="42">
        <v>2400</v>
      </c>
      <c r="D25" s="42" t="s">
        <v>114</v>
      </c>
    </row>
    <row r="26" spans="2:4" x14ac:dyDescent="0.2">
      <c r="B26" s="62">
        <f t="shared" si="0"/>
        <v>30</v>
      </c>
      <c r="C26" s="42">
        <v>2500</v>
      </c>
      <c r="D26" s="42" t="s">
        <v>114</v>
      </c>
    </row>
    <row r="27" spans="2:4" x14ac:dyDescent="0.2">
      <c r="B27" s="62">
        <f t="shared" si="0"/>
        <v>31</v>
      </c>
      <c r="C27" s="42">
        <v>2600</v>
      </c>
      <c r="D27" s="42" t="s">
        <v>114</v>
      </c>
    </row>
    <row r="28" spans="2:4" x14ac:dyDescent="0.2">
      <c r="B28" s="62">
        <f t="shared" si="0"/>
        <v>32</v>
      </c>
      <c r="C28" s="42">
        <v>2700</v>
      </c>
      <c r="D28" s="42" t="s">
        <v>114</v>
      </c>
    </row>
    <row r="29" spans="2:4" x14ac:dyDescent="0.2">
      <c r="B29" s="62">
        <f t="shared" si="0"/>
        <v>33</v>
      </c>
      <c r="C29" s="42">
        <v>2800</v>
      </c>
      <c r="D29" s="42" t="s">
        <v>114</v>
      </c>
    </row>
    <row r="30" spans="2:4" x14ac:dyDescent="0.2">
      <c r="B30" s="62">
        <f t="shared" si="0"/>
        <v>34</v>
      </c>
      <c r="C30" s="42">
        <v>2900</v>
      </c>
      <c r="D30" s="42" t="s">
        <v>114</v>
      </c>
    </row>
    <row r="31" spans="2:4" x14ac:dyDescent="0.2">
      <c r="B31" s="62">
        <f t="shared" si="0"/>
        <v>35</v>
      </c>
      <c r="C31" s="42">
        <v>3000</v>
      </c>
      <c r="D31" s="42" t="s">
        <v>114</v>
      </c>
    </row>
    <row r="32" spans="2:4" x14ac:dyDescent="0.2">
      <c r="B32" s="62">
        <f t="shared" si="0"/>
        <v>36</v>
      </c>
      <c r="C32" s="42">
        <v>3100</v>
      </c>
      <c r="D32" s="42" t="s">
        <v>114</v>
      </c>
    </row>
    <row r="33" spans="2:4" x14ac:dyDescent="0.2">
      <c r="B33" s="62">
        <f t="shared" si="0"/>
        <v>37</v>
      </c>
      <c r="C33" s="42">
        <v>3200</v>
      </c>
      <c r="D33" s="42" t="s">
        <v>114</v>
      </c>
    </row>
    <row r="34" spans="2:4" x14ac:dyDescent="0.2">
      <c r="B34" s="62">
        <f t="shared" si="0"/>
        <v>38</v>
      </c>
      <c r="C34" s="42">
        <v>3300</v>
      </c>
      <c r="D34" s="42" t="s">
        <v>114</v>
      </c>
    </row>
    <row r="35" spans="2:4" x14ac:dyDescent="0.2">
      <c r="B35" s="62">
        <f t="shared" si="0"/>
        <v>39</v>
      </c>
      <c r="C35" s="42">
        <v>3400</v>
      </c>
      <c r="D35" s="42" t="s">
        <v>114</v>
      </c>
    </row>
    <row r="36" spans="2:4" x14ac:dyDescent="0.2">
      <c r="B36" s="62">
        <f t="shared" si="0"/>
        <v>40</v>
      </c>
      <c r="C36" s="42">
        <v>3500</v>
      </c>
      <c r="D36" s="42" t="s">
        <v>114</v>
      </c>
    </row>
    <row r="37" spans="2:4" x14ac:dyDescent="0.2">
      <c r="B37" s="62">
        <f t="shared" si="0"/>
        <v>41</v>
      </c>
      <c r="C37" s="42">
        <v>3600</v>
      </c>
      <c r="D37" s="42" t="s">
        <v>114</v>
      </c>
    </row>
    <row r="38" spans="2:4" x14ac:dyDescent="0.2">
      <c r="B38" s="62">
        <f t="shared" si="0"/>
        <v>42</v>
      </c>
      <c r="C38" s="42">
        <v>3700</v>
      </c>
      <c r="D38" s="42" t="s">
        <v>114</v>
      </c>
    </row>
    <row r="39" spans="2:4" x14ac:dyDescent="0.2">
      <c r="B39" s="62">
        <f t="shared" si="0"/>
        <v>43</v>
      </c>
      <c r="C39" s="42">
        <v>3800</v>
      </c>
      <c r="D39" s="42" t="s">
        <v>114</v>
      </c>
    </row>
    <row r="40" spans="2:4" x14ac:dyDescent="0.2">
      <c r="B40" s="62">
        <f t="shared" si="0"/>
        <v>44</v>
      </c>
      <c r="C40" s="42">
        <v>3900</v>
      </c>
      <c r="D40" s="42" t="s">
        <v>114</v>
      </c>
    </row>
    <row r="41" spans="2:4" x14ac:dyDescent="0.2">
      <c r="B41" s="62">
        <f t="shared" si="0"/>
        <v>45</v>
      </c>
      <c r="C41" s="42">
        <v>4000</v>
      </c>
      <c r="D41" s="42" t="s">
        <v>114</v>
      </c>
    </row>
    <row r="42" spans="2:4" x14ac:dyDescent="0.2">
      <c r="B42" s="62">
        <f t="shared" si="0"/>
        <v>46</v>
      </c>
      <c r="C42" s="42">
        <v>4100</v>
      </c>
      <c r="D42" s="42" t="s">
        <v>114</v>
      </c>
    </row>
    <row r="43" spans="2:4" x14ac:dyDescent="0.2">
      <c r="B43" s="62">
        <f t="shared" si="0"/>
        <v>47</v>
      </c>
      <c r="C43" s="42">
        <v>4200</v>
      </c>
      <c r="D43" s="42" t="s">
        <v>114</v>
      </c>
    </row>
    <row r="44" spans="2:4" x14ac:dyDescent="0.2">
      <c r="B44" s="62">
        <f t="shared" si="0"/>
        <v>48</v>
      </c>
      <c r="C44" s="42">
        <v>4300</v>
      </c>
      <c r="D44" s="42" t="s">
        <v>114</v>
      </c>
    </row>
    <row r="45" spans="2:4" x14ac:dyDescent="0.2">
      <c r="B45" s="62">
        <f t="shared" si="0"/>
        <v>49</v>
      </c>
      <c r="C45" s="42">
        <v>4400</v>
      </c>
      <c r="D45" s="42" t="s">
        <v>114</v>
      </c>
    </row>
    <row r="46" spans="2:4" x14ac:dyDescent="0.2">
      <c r="B46" s="62">
        <f t="shared" si="0"/>
        <v>50</v>
      </c>
      <c r="C46" s="42">
        <v>4500</v>
      </c>
      <c r="D46" s="42" t="s">
        <v>114</v>
      </c>
    </row>
    <row r="47" spans="2:4" x14ac:dyDescent="0.2">
      <c r="B47" s="62">
        <f t="shared" si="0"/>
        <v>51</v>
      </c>
      <c r="C47" s="42">
        <v>4600</v>
      </c>
      <c r="D47" s="42" t="s">
        <v>114</v>
      </c>
    </row>
    <row r="48" spans="2:4" x14ac:dyDescent="0.2">
      <c r="B48" s="62">
        <f t="shared" si="0"/>
        <v>52</v>
      </c>
      <c r="C48" s="42">
        <v>4700</v>
      </c>
      <c r="D48" s="42" t="s">
        <v>114</v>
      </c>
    </row>
    <row r="49" spans="2:4" x14ac:dyDescent="0.2">
      <c r="B49" s="62">
        <f t="shared" si="0"/>
        <v>53</v>
      </c>
      <c r="C49" s="42">
        <v>4800</v>
      </c>
      <c r="D49" s="42" t="s">
        <v>114</v>
      </c>
    </row>
    <row r="50" spans="2:4" x14ac:dyDescent="0.2">
      <c r="B50" s="62">
        <f t="shared" si="0"/>
        <v>54</v>
      </c>
      <c r="C50" s="42">
        <v>4900</v>
      </c>
      <c r="D50" s="42" t="s">
        <v>114</v>
      </c>
    </row>
    <row r="51" spans="2:4" x14ac:dyDescent="0.2">
      <c r="B51" s="62">
        <f t="shared" si="0"/>
        <v>55</v>
      </c>
      <c r="C51" s="42">
        <v>5000</v>
      </c>
      <c r="D51" s="42" t="s">
        <v>114</v>
      </c>
    </row>
    <row r="52" spans="2:4" x14ac:dyDescent="0.2">
      <c r="B52" s="62">
        <f t="shared" si="0"/>
        <v>56</v>
      </c>
      <c r="C52" s="42">
        <v>5100</v>
      </c>
      <c r="D52" s="42" t="s">
        <v>114</v>
      </c>
    </row>
    <row r="53" spans="2:4" x14ac:dyDescent="0.2">
      <c r="B53" s="62">
        <f t="shared" si="0"/>
        <v>57</v>
      </c>
      <c r="C53" s="42">
        <v>5200</v>
      </c>
      <c r="D53" s="42" t="s">
        <v>114</v>
      </c>
    </row>
    <row r="54" spans="2:4" x14ac:dyDescent="0.2">
      <c r="B54" s="62">
        <f t="shared" si="0"/>
        <v>58</v>
      </c>
      <c r="C54" s="42">
        <v>5300</v>
      </c>
      <c r="D54" s="42" t="s">
        <v>114</v>
      </c>
    </row>
    <row r="55" spans="2:4" x14ac:dyDescent="0.2">
      <c r="B55" s="62">
        <f t="shared" si="0"/>
        <v>59</v>
      </c>
      <c r="C55" s="42">
        <v>5400</v>
      </c>
      <c r="D55" s="42" t="s">
        <v>114</v>
      </c>
    </row>
    <row r="56" spans="2:4" x14ac:dyDescent="0.2">
      <c r="B56" s="62">
        <f t="shared" si="0"/>
        <v>60</v>
      </c>
      <c r="C56" s="42">
        <v>5500</v>
      </c>
      <c r="D56" s="42" t="s">
        <v>114</v>
      </c>
    </row>
    <row r="57" spans="2:4" x14ac:dyDescent="0.2">
      <c r="B57" s="62">
        <f t="shared" si="0"/>
        <v>61</v>
      </c>
      <c r="C57" s="42">
        <v>5600</v>
      </c>
      <c r="D57" s="42" t="s">
        <v>114</v>
      </c>
    </row>
    <row r="58" spans="2:4" x14ac:dyDescent="0.2">
      <c r="B58" s="62">
        <f t="shared" si="0"/>
        <v>62</v>
      </c>
      <c r="C58" s="42">
        <v>5700</v>
      </c>
      <c r="D58" s="42" t="s">
        <v>114</v>
      </c>
    </row>
    <row r="59" spans="2:4" x14ac:dyDescent="0.2">
      <c r="B59" s="62">
        <f t="shared" si="0"/>
        <v>63</v>
      </c>
      <c r="C59" s="42">
        <v>5800</v>
      </c>
      <c r="D59" s="42" t="s">
        <v>114</v>
      </c>
    </row>
    <row r="60" spans="2:4" x14ac:dyDescent="0.2">
      <c r="B60" s="62">
        <f t="shared" si="0"/>
        <v>64</v>
      </c>
      <c r="C60" s="42">
        <v>5900</v>
      </c>
      <c r="D60" s="42" t="s">
        <v>114</v>
      </c>
    </row>
    <row r="61" spans="2:4" x14ac:dyDescent="0.2">
      <c r="B61" s="62">
        <f t="shared" si="0"/>
        <v>65</v>
      </c>
      <c r="C61" s="42">
        <v>6000</v>
      </c>
      <c r="D61" s="42" t="s">
        <v>114</v>
      </c>
    </row>
    <row r="62" spans="2:4" x14ac:dyDescent="0.2">
      <c r="B62" s="62">
        <f t="shared" si="0"/>
        <v>66</v>
      </c>
      <c r="C62" s="42">
        <v>6100</v>
      </c>
      <c r="D62" s="42" t="s">
        <v>114</v>
      </c>
    </row>
    <row r="63" spans="2:4" x14ac:dyDescent="0.2">
      <c r="B63" s="62">
        <f t="shared" si="0"/>
        <v>67</v>
      </c>
      <c r="C63" s="42">
        <v>6200</v>
      </c>
      <c r="D63" s="42" t="s">
        <v>114</v>
      </c>
    </row>
    <row r="64" spans="2:4" x14ac:dyDescent="0.2">
      <c r="B64" s="62">
        <f t="shared" si="0"/>
        <v>68</v>
      </c>
      <c r="C64" s="42">
        <v>6300</v>
      </c>
      <c r="D64" s="42" t="s">
        <v>114</v>
      </c>
    </row>
    <row r="65" spans="2:4" x14ac:dyDescent="0.2">
      <c r="B65" s="62">
        <f t="shared" si="0"/>
        <v>69</v>
      </c>
      <c r="C65" s="42">
        <v>6400</v>
      </c>
      <c r="D65" s="42" t="s">
        <v>114</v>
      </c>
    </row>
    <row r="66" spans="2:4" x14ac:dyDescent="0.2">
      <c r="B66" s="62">
        <f t="shared" si="0"/>
        <v>70</v>
      </c>
      <c r="C66" s="42">
        <v>6500</v>
      </c>
      <c r="D66" s="42" t="s">
        <v>114</v>
      </c>
    </row>
    <row r="67" spans="2:4" x14ac:dyDescent="0.2">
      <c r="B67" s="62">
        <f t="shared" si="0"/>
        <v>71</v>
      </c>
      <c r="C67" s="42">
        <v>6600</v>
      </c>
      <c r="D67" s="42" t="s">
        <v>114</v>
      </c>
    </row>
    <row r="68" spans="2:4" x14ac:dyDescent="0.2">
      <c r="B68" s="62">
        <f t="shared" ref="B68:B131" si="1">B67+1</f>
        <v>72</v>
      </c>
      <c r="C68" s="42">
        <v>6700</v>
      </c>
      <c r="D68" s="42" t="s">
        <v>114</v>
      </c>
    </row>
    <row r="69" spans="2:4" x14ac:dyDescent="0.2">
      <c r="B69" s="62">
        <f t="shared" si="1"/>
        <v>73</v>
      </c>
      <c r="C69" s="42">
        <v>6800</v>
      </c>
      <c r="D69" s="42" t="s">
        <v>114</v>
      </c>
    </row>
    <row r="70" spans="2:4" x14ac:dyDescent="0.2">
      <c r="B70" s="62">
        <f t="shared" si="1"/>
        <v>74</v>
      </c>
      <c r="C70" s="42">
        <v>6900</v>
      </c>
      <c r="D70" s="42" t="s">
        <v>114</v>
      </c>
    </row>
    <row r="71" spans="2:4" x14ac:dyDescent="0.2">
      <c r="B71" s="62">
        <f t="shared" si="1"/>
        <v>75</v>
      </c>
      <c r="C71" s="42">
        <v>7000</v>
      </c>
      <c r="D71" s="42" t="s">
        <v>114</v>
      </c>
    </row>
    <row r="72" spans="2:4" x14ac:dyDescent="0.2">
      <c r="B72" s="62">
        <f t="shared" si="1"/>
        <v>76</v>
      </c>
      <c r="C72" s="42">
        <v>7100</v>
      </c>
      <c r="D72" s="42" t="s">
        <v>114</v>
      </c>
    </row>
    <row r="73" spans="2:4" x14ac:dyDescent="0.2">
      <c r="B73" s="62">
        <f t="shared" si="1"/>
        <v>77</v>
      </c>
      <c r="C73" s="42">
        <v>7200</v>
      </c>
      <c r="D73" s="42" t="s">
        <v>114</v>
      </c>
    </row>
    <row r="74" spans="2:4" x14ac:dyDescent="0.2">
      <c r="B74" s="62">
        <f t="shared" si="1"/>
        <v>78</v>
      </c>
      <c r="C74" s="42">
        <v>7300</v>
      </c>
      <c r="D74" s="42" t="s">
        <v>114</v>
      </c>
    </row>
    <row r="75" spans="2:4" x14ac:dyDescent="0.2">
      <c r="B75" s="62">
        <f t="shared" si="1"/>
        <v>79</v>
      </c>
      <c r="C75" s="42">
        <v>7400</v>
      </c>
      <c r="D75" s="42" t="s">
        <v>114</v>
      </c>
    </row>
    <row r="76" spans="2:4" x14ac:dyDescent="0.2">
      <c r="B76" s="62">
        <f t="shared" si="1"/>
        <v>80</v>
      </c>
      <c r="C76" s="42">
        <v>7500</v>
      </c>
      <c r="D76" s="42" t="s">
        <v>114</v>
      </c>
    </row>
    <row r="77" spans="2:4" x14ac:dyDescent="0.2">
      <c r="B77" s="62">
        <f t="shared" si="1"/>
        <v>81</v>
      </c>
      <c r="C77" s="42">
        <v>7600</v>
      </c>
      <c r="D77" s="42" t="s">
        <v>114</v>
      </c>
    </row>
    <row r="78" spans="2:4" x14ac:dyDescent="0.2">
      <c r="B78" s="62">
        <f t="shared" si="1"/>
        <v>82</v>
      </c>
      <c r="C78" s="42">
        <v>7700</v>
      </c>
      <c r="D78" s="42" t="s">
        <v>114</v>
      </c>
    </row>
    <row r="79" spans="2:4" x14ac:dyDescent="0.2">
      <c r="B79" s="62">
        <f t="shared" si="1"/>
        <v>83</v>
      </c>
      <c r="C79" s="42">
        <v>7800</v>
      </c>
      <c r="D79" s="42" t="s">
        <v>114</v>
      </c>
    </row>
    <row r="80" spans="2:4" x14ac:dyDescent="0.2">
      <c r="B80" s="62">
        <f t="shared" si="1"/>
        <v>84</v>
      </c>
      <c r="C80" s="42">
        <v>7900</v>
      </c>
      <c r="D80" s="42" t="s">
        <v>114</v>
      </c>
    </row>
    <row r="81" spans="2:4" x14ac:dyDescent="0.2">
      <c r="B81" s="62">
        <f t="shared" si="1"/>
        <v>85</v>
      </c>
      <c r="C81" s="42">
        <v>8000</v>
      </c>
      <c r="D81" s="42" t="s">
        <v>114</v>
      </c>
    </row>
    <row r="82" spans="2:4" x14ac:dyDescent="0.2">
      <c r="B82" s="62">
        <f t="shared" si="1"/>
        <v>86</v>
      </c>
      <c r="C82" s="42">
        <v>8100</v>
      </c>
      <c r="D82" s="42" t="s">
        <v>114</v>
      </c>
    </row>
    <row r="83" spans="2:4" x14ac:dyDescent="0.2">
      <c r="B83" s="62">
        <f t="shared" si="1"/>
        <v>87</v>
      </c>
      <c r="C83" s="42">
        <v>8200</v>
      </c>
      <c r="D83" s="42" t="s">
        <v>114</v>
      </c>
    </row>
    <row r="84" spans="2:4" x14ac:dyDescent="0.2">
      <c r="B84" s="62">
        <f t="shared" si="1"/>
        <v>88</v>
      </c>
      <c r="C84" s="42">
        <v>8300</v>
      </c>
      <c r="D84" s="42" t="s">
        <v>114</v>
      </c>
    </row>
    <row r="85" spans="2:4" x14ac:dyDescent="0.2">
      <c r="B85" s="62">
        <f t="shared" si="1"/>
        <v>89</v>
      </c>
      <c r="C85" s="42">
        <v>8400</v>
      </c>
      <c r="D85" s="42" t="s">
        <v>114</v>
      </c>
    </row>
    <row r="86" spans="2:4" x14ac:dyDescent="0.2">
      <c r="B86" s="62">
        <f t="shared" si="1"/>
        <v>90</v>
      </c>
      <c r="C86" s="42">
        <v>8500</v>
      </c>
      <c r="D86" s="42" t="s">
        <v>114</v>
      </c>
    </row>
    <row r="87" spans="2:4" x14ac:dyDescent="0.2">
      <c r="B87" s="62">
        <f t="shared" si="1"/>
        <v>91</v>
      </c>
      <c r="C87" s="42">
        <v>8600</v>
      </c>
      <c r="D87" s="42" t="s">
        <v>114</v>
      </c>
    </row>
    <row r="88" spans="2:4" x14ac:dyDescent="0.2">
      <c r="B88" s="62">
        <f t="shared" si="1"/>
        <v>92</v>
      </c>
      <c r="C88" s="42">
        <v>8700</v>
      </c>
      <c r="D88" s="42" t="s">
        <v>114</v>
      </c>
    </row>
    <row r="89" spans="2:4" x14ac:dyDescent="0.2">
      <c r="B89" s="62">
        <f t="shared" si="1"/>
        <v>93</v>
      </c>
      <c r="C89" s="42">
        <v>8800</v>
      </c>
      <c r="D89" s="42" t="s">
        <v>114</v>
      </c>
    </row>
    <row r="90" spans="2:4" x14ac:dyDescent="0.2">
      <c r="B90" s="62">
        <f t="shared" si="1"/>
        <v>94</v>
      </c>
      <c r="C90" s="42">
        <v>8900</v>
      </c>
      <c r="D90" s="42" t="s">
        <v>114</v>
      </c>
    </row>
    <row r="91" spans="2:4" x14ac:dyDescent="0.2">
      <c r="B91" s="62">
        <f t="shared" si="1"/>
        <v>95</v>
      </c>
      <c r="C91" s="42">
        <v>9000</v>
      </c>
      <c r="D91" s="42" t="s">
        <v>114</v>
      </c>
    </row>
    <row r="92" spans="2:4" x14ac:dyDescent="0.2">
      <c r="B92" s="62">
        <f t="shared" si="1"/>
        <v>96</v>
      </c>
      <c r="C92" s="42">
        <v>9100</v>
      </c>
      <c r="D92" s="42" t="s">
        <v>114</v>
      </c>
    </row>
    <row r="93" spans="2:4" x14ac:dyDescent="0.2">
      <c r="B93" s="62">
        <f t="shared" si="1"/>
        <v>97</v>
      </c>
      <c r="C93" s="42">
        <v>9200</v>
      </c>
      <c r="D93" s="42" t="s">
        <v>114</v>
      </c>
    </row>
    <row r="94" spans="2:4" x14ac:dyDescent="0.2">
      <c r="B94" s="62">
        <f t="shared" si="1"/>
        <v>98</v>
      </c>
      <c r="C94" s="42">
        <v>9300</v>
      </c>
      <c r="D94" s="42" t="s">
        <v>114</v>
      </c>
    </row>
    <row r="95" spans="2:4" x14ac:dyDescent="0.2">
      <c r="B95" s="62">
        <f t="shared" si="1"/>
        <v>99</v>
      </c>
      <c r="C95" s="42">
        <v>9400</v>
      </c>
      <c r="D95" s="42" t="s">
        <v>114</v>
      </c>
    </row>
    <row r="96" spans="2:4" x14ac:dyDescent="0.2">
      <c r="B96" s="62">
        <f t="shared" si="1"/>
        <v>100</v>
      </c>
      <c r="C96" s="42">
        <v>9500</v>
      </c>
      <c r="D96" s="42" t="s">
        <v>114</v>
      </c>
    </row>
    <row r="97" spans="2:4" x14ac:dyDescent="0.2">
      <c r="B97" s="62">
        <f t="shared" si="1"/>
        <v>101</v>
      </c>
      <c r="C97" s="42">
        <v>9600</v>
      </c>
      <c r="D97" s="42" t="s">
        <v>114</v>
      </c>
    </row>
    <row r="98" spans="2:4" x14ac:dyDescent="0.2">
      <c r="B98" s="62">
        <f t="shared" si="1"/>
        <v>102</v>
      </c>
      <c r="C98" s="42">
        <v>9700</v>
      </c>
      <c r="D98" s="42" t="s">
        <v>114</v>
      </c>
    </row>
    <row r="99" spans="2:4" x14ac:dyDescent="0.2">
      <c r="B99" s="62">
        <f t="shared" si="1"/>
        <v>103</v>
      </c>
      <c r="C99" s="42">
        <v>9800</v>
      </c>
      <c r="D99" s="42" t="s">
        <v>114</v>
      </c>
    </row>
    <row r="100" spans="2:4" x14ac:dyDescent="0.2">
      <c r="B100" s="62">
        <f t="shared" si="1"/>
        <v>104</v>
      </c>
      <c r="C100" s="42">
        <v>9900</v>
      </c>
      <c r="D100" s="42" t="s">
        <v>114</v>
      </c>
    </row>
    <row r="101" spans="2:4" x14ac:dyDescent="0.2">
      <c r="B101" s="62">
        <f t="shared" si="1"/>
        <v>105</v>
      </c>
      <c r="C101" s="42">
        <v>10000</v>
      </c>
      <c r="D101" s="42" t="s">
        <v>114</v>
      </c>
    </row>
    <row r="102" spans="2:4" x14ac:dyDescent="0.2">
      <c r="B102" s="62">
        <f t="shared" si="1"/>
        <v>106</v>
      </c>
      <c r="C102" s="42">
        <v>10100</v>
      </c>
      <c r="D102" s="42" t="s">
        <v>114</v>
      </c>
    </row>
    <row r="103" spans="2:4" x14ac:dyDescent="0.2">
      <c r="B103" s="62">
        <f t="shared" si="1"/>
        <v>107</v>
      </c>
      <c r="C103" s="42">
        <v>10200</v>
      </c>
      <c r="D103" s="42" t="s">
        <v>114</v>
      </c>
    </row>
    <row r="104" spans="2:4" x14ac:dyDescent="0.2">
      <c r="B104" s="62">
        <f t="shared" si="1"/>
        <v>108</v>
      </c>
      <c r="C104" s="42">
        <v>10300</v>
      </c>
      <c r="D104" s="42" t="s">
        <v>114</v>
      </c>
    </row>
    <row r="105" spans="2:4" x14ac:dyDescent="0.2">
      <c r="B105" s="62">
        <f t="shared" si="1"/>
        <v>109</v>
      </c>
      <c r="C105" s="42">
        <v>10400</v>
      </c>
      <c r="D105" s="42" t="s">
        <v>114</v>
      </c>
    </row>
    <row r="106" spans="2:4" x14ac:dyDescent="0.2">
      <c r="B106" s="62">
        <f t="shared" si="1"/>
        <v>110</v>
      </c>
      <c r="C106" s="42">
        <v>10500</v>
      </c>
      <c r="D106" s="42" t="s">
        <v>114</v>
      </c>
    </row>
    <row r="107" spans="2:4" x14ac:dyDescent="0.2">
      <c r="B107" s="62">
        <f t="shared" si="1"/>
        <v>111</v>
      </c>
      <c r="C107" s="42">
        <v>10600</v>
      </c>
      <c r="D107" s="42" t="s">
        <v>114</v>
      </c>
    </row>
    <row r="108" spans="2:4" x14ac:dyDescent="0.2">
      <c r="B108" s="62">
        <f t="shared" si="1"/>
        <v>112</v>
      </c>
      <c r="C108" s="42">
        <v>10700</v>
      </c>
      <c r="D108" s="42" t="s">
        <v>114</v>
      </c>
    </row>
    <row r="109" spans="2:4" x14ac:dyDescent="0.2">
      <c r="B109" s="62">
        <f t="shared" si="1"/>
        <v>113</v>
      </c>
      <c r="C109" s="42">
        <v>10800</v>
      </c>
      <c r="D109" s="42" t="s">
        <v>114</v>
      </c>
    </row>
    <row r="110" spans="2:4" x14ac:dyDescent="0.2">
      <c r="B110" s="62">
        <f t="shared" si="1"/>
        <v>114</v>
      </c>
      <c r="C110" s="42">
        <v>10900</v>
      </c>
      <c r="D110" s="42" t="s">
        <v>114</v>
      </c>
    </row>
    <row r="111" spans="2:4" x14ac:dyDescent="0.2">
      <c r="B111" s="62">
        <f t="shared" si="1"/>
        <v>115</v>
      </c>
      <c r="C111" s="42">
        <v>11000</v>
      </c>
      <c r="D111" s="42" t="s">
        <v>114</v>
      </c>
    </row>
    <row r="112" spans="2:4" x14ac:dyDescent="0.2">
      <c r="B112" s="62">
        <f t="shared" si="1"/>
        <v>116</v>
      </c>
      <c r="C112" s="42">
        <v>11100</v>
      </c>
      <c r="D112" s="42" t="s">
        <v>114</v>
      </c>
    </row>
    <row r="113" spans="2:4" x14ac:dyDescent="0.2">
      <c r="B113" s="62">
        <f t="shared" si="1"/>
        <v>117</v>
      </c>
      <c r="C113" s="42">
        <v>11200</v>
      </c>
      <c r="D113" s="42" t="s">
        <v>114</v>
      </c>
    </row>
    <row r="114" spans="2:4" x14ac:dyDescent="0.2">
      <c r="B114" s="62">
        <f t="shared" si="1"/>
        <v>118</v>
      </c>
      <c r="C114" s="42">
        <v>11300</v>
      </c>
      <c r="D114" s="42" t="s">
        <v>114</v>
      </c>
    </row>
    <row r="115" spans="2:4" x14ac:dyDescent="0.2">
      <c r="B115" s="62">
        <f t="shared" si="1"/>
        <v>119</v>
      </c>
      <c r="C115" s="42">
        <v>11400</v>
      </c>
      <c r="D115" s="42" t="s">
        <v>114</v>
      </c>
    </row>
    <row r="116" spans="2:4" x14ac:dyDescent="0.2">
      <c r="B116" s="62">
        <f t="shared" si="1"/>
        <v>120</v>
      </c>
      <c r="C116" s="42">
        <v>11500</v>
      </c>
      <c r="D116" s="42" t="s">
        <v>114</v>
      </c>
    </row>
    <row r="117" spans="2:4" x14ac:dyDescent="0.2">
      <c r="B117" s="62">
        <f t="shared" si="1"/>
        <v>121</v>
      </c>
      <c r="C117" s="42">
        <v>11600</v>
      </c>
      <c r="D117" s="42" t="s">
        <v>114</v>
      </c>
    </row>
    <row r="118" spans="2:4" x14ac:dyDescent="0.2">
      <c r="B118" s="62">
        <f t="shared" si="1"/>
        <v>122</v>
      </c>
      <c r="C118" s="42">
        <v>11700</v>
      </c>
      <c r="D118" s="42" t="s">
        <v>114</v>
      </c>
    </row>
    <row r="119" spans="2:4" x14ac:dyDescent="0.2">
      <c r="B119" s="62">
        <f t="shared" si="1"/>
        <v>123</v>
      </c>
      <c r="C119" s="42">
        <v>11800</v>
      </c>
      <c r="D119" s="42" t="s">
        <v>114</v>
      </c>
    </row>
    <row r="120" spans="2:4" x14ac:dyDescent="0.2">
      <c r="B120" s="62">
        <f t="shared" si="1"/>
        <v>124</v>
      </c>
      <c r="C120" s="42">
        <v>11900</v>
      </c>
      <c r="D120" s="42" t="s">
        <v>114</v>
      </c>
    </row>
    <row r="121" spans="2:4" x14ac:dyDescent="0.2">
      <c r="B121" s="62">
        <f t="shared" si="1"/>
        <v>125</v>
      </c>
      <c r="C121" s="42">
        <v>12000</v>
      </c>
      <c r="D121" s="42" t="s">
        <v>114</v>
      </c>
    </row>
    <row r="122" spans="2:4" x14ac:dyDescent="0.2">
      <c r="B122" s="62">
        <f t="shared" si="1"/>
        <v>126</v>
      </c>
      <c r="C122" s="42">
        <v>12100</v>
      </c>
      <c r="D122" s="42" t="s">
        <v>114</v>
      </c>
    </row>
    <row r="123" spans="2:4" x14ac:dyDescent="0.2">
      <c r="B123" s="62">
        <f t="shared" si="1"/>
        <v>127</v>
      </c>
      <c r="C123" s="42">
        <v>12200</v>
      </c>
      <c r="D123" s="42" t="s">
        <v>114</v>
      </c>
    </row>
    <row r="124" spans="2:4" x14ac:dyDescent="0.2">
      <c r="B124" s="62">
        <f t="shared" si="1"/>
        <v>128</v>
      </c>
      <c r="C124" s="42">
        <v>12300</v>
      </c>
      <c r="D124" s="42" t="s">
        <v>114</v>
      </c>
    </row>
    <row r="125" spans="2:4" x14ac:dyDescent="0.2">
      <c r="B125" s="62">
        <f t="shared" si="1"/>
        <v>129</v>
      </c>
      <c r="C125" s="42">
        <v>12400</v>
      </c>
      <c r="D125" s="42" t="s">
        <v>114</v>
      </c>
    </row>
    <row r="126" spans="2:4" x14ac:dyDescent="0.2">
      <c r="B126" s="62">
        <f t="shared" si="1"/>
        <v>130</v>
      </c>
      <c r="C126" s="42">
        <v>12500</v>
      </c>
      <c r="D126" s="42" t="s">
        <v>114</v>
      </c>
    </row>
    <row r="127" spans="2:4" x14ac:dyDescent="0.2">
      <c r="B127" s="62">
        <f t="shared" si="1"/>
        <v>131</v>
      </c>
      <c r="C127" s="42">
        <v>12600</v>
      </c>
      <c r="D127" s="42" t="s">
        <v>114</v>
      </c>
    </row>
    <row r="128" spans="2:4" x14ac:dyDescent="0.2">
      <c r="B128" s="62">
        <f t="shared" si="1"/>
        <v>132</v>
      </c>
      <c r="C128" s="42">
        <v>12700</v>
      </c>
      <c r="D128" s="42" t="s">
        <v>114</v>
      </c>
    </row>
    <row r="129" spans="2:4" x14ac:dyDescent="0.2">
      <c r="B129" s="62">
        <f t="shared" si="1"/>
        <v>133</v>
      </c>
      <c r="C129" s="42">
        <v>12800</v>
      </c>
      <c r="D129" s="42" t="s">
        <v>114</v>
      </c>
    </row>
    <row r="130" spans="2:4" x14ac:dyDescent="0.2">
      <c r="B130" s="62">
        <f t="shared" si="1"/>
        <v>134</v>
      </c>
      <c r="C130" s="42">
        <v>12900</v>
      </c>
      <c r="D130" s="42" t="s">
        <v>114</v>
      </c>
    </row>
    <row r="131" spans="2:4" x14ac:dyDescent="0.2">
      <c r="B131" s="62">
        <f t="shared" si="1"/>
        <v>135</v>
      </c>
      <c r="C131" s="42">
        <v>13000</v>
      </c>
      <c r="D131" s="42" t="s">
        <v>114</v>
      </c>
    </row>
    <row r="132" spans="2:4" x14ac:dyDescent="0.2">
      <c r="B132" s="62">
        <f t="shared" ref="B132:B195" si="2">B131+1</f>
        <v>136</v>
      </c>
      <c r="C132" s="42">
        <v>13100</v>
      </c>
      <c r="D132" s="42" t="s">
        <v>114</v>
      </c>
    </row>
    <row r="133" spans="2:4" x14ac:dyDescent="0.2">
      <c r="B133" s="62">
        <f t="shared" si="2"/>
        <v>137</v>
      </c>
      <c r="C133" s="42">
        <v>13200</v>
      </c>
      <c r="D133" s="42" t="s">
        <v>114</v>
      </c>
    </row>
    <row r="134" spans="2:4" x14ac:dyDescent="0.2">
      <c r="B134" s="62">
        <f t="shared" si="2"/>
        <v>138</v>
      </c>
      <c r="C134" s="42">
        <v>13300</v>
      </c>
      <c r="D134" s="42" t="s">
        <v>114</v>
      </c>
    </row>
    <row r="135" spans="2:4" x14ac:dyDescent="0.2">
      <c r="B135" s="62">
        <f t="shared" si="2"/>
        <v>139</v>
      </c>
      <c r="C135" s="42">
        <v>13400</v>
      </c>
      <c r="D135" s="42" t="s">
        <v>114</v>
      </c>
    </row>
    <row r="136" spans="2:4" x14ac:dyDescent="0.2">
      <c r="B136" s="62">
        <f t="shared" si="2"/>
        <v>140</v>
      </c>
      <c r="C136" s="42">
        <v>13500</v>
      </c>
      <c r="D136" s="42" t="s">
        <v>114</v>
      </c>
    </row>
    <row r="137" spans="2:4" x14ac:dyDescent="0.2">
      <c r="B137" s="62">
        <f t="shared" si="2"/>
        <v>141</v>
      </c>
      <c r="C137" s="42">
        <v>13600</v>
      </c>
      <c r="D137" s="42" t="s">
        <v>114</v>
      </c>
    </row>
    <row r="138" spans="2:4" x14ac:dyDescent="0.2">
      <c r="B138" s="62">
        <f t="shared" si="2"/>
        <v>142</v>
      </c>
      <c r="C138" s="42">
        <v>13700</v>
      </c>
      <c r="D138" s="42" t="s">
        <v>114</v>
      </c>
    </row>
    <row r="139" spans="2:4" x14ac:dyDescent="0.2">
      <c r="B139" s="62">
        <f t="shared" si="2"/>
        <v>143</v>
      </c>
      <c r="C139" s="42">
        <v>13800</v>
      </c>
      <c r="D139" s="42" t="s">
        <v>114</v>
      </c>
    </row>
    <row r="140" spans="2:4" x14ac:dyDescent="0.2">
      <c r="B140" s="62">
        <f t="shared" si="2"/>
        <v>144</v>
      </c>
      <c r="C140" s="42">
        <v>13900</v>
      </c>
      <c r="D140" s="42" t="s">
        <v>114</v>
      </c>
    </row>
    <row r="141" spans="2:4" x14ac:dyDescent="0.2">
      <c r="B141" s="62">
        <f t="shared" si="2"/>
        <v>145</v>
      </c>
      <c r="C141" s="42">
        <v>14000</v>
      </c>
      <c r="D141" s="42" t="s">
        <v>114</v>
      </c>
    </row>
    <row r="142" spans="2:4" x14ac:dyDescent="0.2">
      <c r="B142" s="62">
        <f t="shared" si="2"/>
        <v>146</v>
      </c>
      <c r="C142" s="42">
        <v>14100</v>
      </c>
      <c r="D142" s="42" t="s">
        <v>114</v>
      </c>
    </row>
    <row r="143" spans="2:4" x14ac:dyDescent="0.2">
      <c r="B143" s="62">
        <f t="shared" si="2"/>
        <v>147</v>
      </c>
      <c r="C143" s="42">
        <v>14200</v>
      </c>
      <c r="D143" s="42" t="s">
        <v>114</v>
      </c>
    </row>
    <row r="144" spans="2:4" x14ac:dyDescent="0.2">
      <c r="B144" s="62">
        <f t="shared" si="2"/>
        <v>148</v>
      </c>
      <c r="C144" s="42">
        <v>14300</v>
      </c>
      <c r="D144" s="42" t="s">
        <v>114</v>
      </c>
    </row>
    <row r="145" spans="2:4" x14ac:dyDescent="0.2">
      <c r="B145" s="62">
        <f t="shared" si="2"/>
        <v>149</v>
      </c>
      <c r="C145" s="42">
        <v>14400</v>
      </c>
      <c r="D145" s="42" t="s">
        <v>114</v>
      </c>
    </row>
    <row r="146" spans="2:4" x14ac:dyDescent="0.2">
      <c r="B146" s="62">
        <f t="shared" si="2"/>
        <v>150</v>
      </c>
      <c r="C146" s="42">
        <v>14500</v>
      </c>
      <c r="D146" s="42" t="s">
        <v>114</v>
      </c>
    </row>
    <row r="147" spans="2:4" x14ac:dyDescent="0.2">
      <c r="B147" s="62">
        <f t="shared" si="2"/>
        <v>151</v>
      </c>
      <c r="C147" s="42">
        <v>14600</v>
      </c>
      <c r="D147" s="42" t="s">
        <v>114</v>
      </c>
    </row>
    <row r="148" spans="2:4" x14ac:dyDescent="0.2">
      <c r="B148" s="62">
        <f t="shared" si="2"/>
        <v>152</v>
      </c>
      <c r="C148" s="42">
        <v>14700</v>
      </c>
      <c r="D148" s="42" t="s">
        <v>114</v>
      </c>
    </row>
    <row r="149" spans="2:4" x14ac:dyDescent="0.2">
      <c r="B149" s="62">
        <f t="shared" si="2"/>
        <v>153</v>
      </c>
      <c r="C149" s="42">
        <v>14800</v>
      </c>
      <c r="D149" s="42" t="s">
        <v>114</v>
      </c>
    </row>
    <row r="150" spans="2:4" x14ac:dyDescent="0.2">
      <c r="B150" s="62">
        <f t="shared" si="2"/>
        <v>154</v>
      </c>
      <c r="C150" s="42">
        <v>14900</v>
      </c>
      <c r="D150" s="42" t="s">
        <v>114</v>
      </c>
    </row>
    <row r="151" spans="2:4" x14ac:dyDescent="0.2">
      <c r="B151" s="62">
        <f t="shared" si="2"/>
        <v>155</v>
      </c>
      <c r="C151" s="42">
        <v>15000</v>
      </c>
      <c r="D151" s="42" t="s">
        <v>114</v>
      </c>
    </row>
    <row r="152" spans="2:4" x14ac:dyDescent="0.2">
      <c r="B152" s="62">
        <f t="shared" si="2"/>
        <v>156</v>
      </c>
      <c r="C152" s="42">
        <v>15100</v>
      </c>
      <c r="D152" s="42" t="s">
        <v>114</v>
      </c>
    </row>
    <row r="153" spans="2:4" x14ac:dyDescent="0.2">
      <c r="B153" s="62">
        <f t="shared" si="2"/>
        <v>157</v>
      </c>
      <c r="C153" s="42">
        <v>15200</v>
      </c>
      <c r="D153" s="42" t="s">
        <v>114</v>
      </c>
    </row>
    <row r="154" spans="2:4" x14ac:dyDescent="0.2">
      <c r="B154" s="62">
        <f t="shared" si="2"/>
        <v>158</v>
      </c>
      <c r="C154" s="42">
        <v>15300</v>
      </c>
      <c r="D154" s="42" t="s">
        <v>114</v>
      </c>
    </row>
    <row r="155" spans="2:4" x14ac:dyDescent="0.2">
      <c r="B155" s="62">
        <f t="shared" si="2"/>
        <v>159</v>
      </c>
      <c r="C155" s="42">
        <v>15400</v>
      </c>
      <c r="D155" s="42" t="s">
        <v>114</v>
      </c>
    </row>
    <row r="156" spans="2:4" x14ac:dyDescent="0.2">
      <c r="B156" s="62">
        <f t="shared" si="2"/>
        <v>160</v>
      </c>
      <c r="C156" s="42">
        <v>15500</v>
      </c>
      <c r="D156" s="42" t="s">
        <v>114</v>
      </c>
    </row>
    <row r="157" spans="2:4" x14ac:dyDescent="0.2">
      <c r="B157" s="62">
        <f t="shared" si="2"/>
        <v>161</v>
      </c>
      <c r="C157" s="42">
        <v>15600</v>
      </c>
      <c r="D157" s="42" t="s">
        <v>114</v>
      </c>
    </row>
    <row r="158" spans="2:4" x14ac:dyDescent="0.2">
      <c r="B158" s="62">
        <f t="shared" si="2"/>
        <v>162</v>
      </c>
      <c r="C158" s="42">
        <v>15700</v>
      </c>
      <c r="D158" s="42" t="s">
        <v>114</v>
      </c>
    </row>
    <row r="159" spans="2:4" x14ac:dyDescent="0.2">
      <c r="B159" s="62">
        <f t="shared" si="2"/>
        <v>163</v>
      </c>
      <c r="C159" s="42">
        <v>15800</v>
      </c>
      <c r="D159" s="42" t="s">
        <v>114</v>
      </c>
    </row>
    <row r="160" spans="2:4" x14ac:dyDescent="0.2">
      <c r="B160" s="62">
        <f t="shared" si="2"/>
        <v>164</v>
      </c>
      <c r="C160" s="42">
        <v>15900</v>
      </c>
      <c r="D160" s="42" t="s">
        <v>114</v>
      </c>
    </row>
    <row r="161" spans="2:4" x14ac:dyDescent="0.2">
      <c r="B161" s="62">
        <f t="shared" si="2"/>
        <v>165</v>
      </c>
      <c r="C161" s="42">
        <v>16000</v>
      </c>
      <c r="D161" s="42" t="s">
        <v>114</v>
      </c>
    </row>
    <row r="162" spans="2:4" x14ac:dyDescent="0.2">
      <c r="B162" s="62">
        <f t="shared" si="2"/>
        <v>166</v>
      </c>
      <c r="C162" s="42">
        <v>16100</v>
      </c>
      <c r="D162" s="42" t="s">
        <v>114</v>
      </c>
    </row>
    <row r="163" spans="2:4" x14ac:dyDescent="0.2">
      <c r="B163" s="62">
        <f t="shared" si="2"/>
        <v>167</v>
      </c>
      <c r="C163" s="42">
        <v>16200</v>
      </c>
      <c r="D163" s="42" t="s">
        <v>114</v>
      </c>
    </row>
    <row r="164" spans="2:4" x14ac:dyDescent="0.2">
      <c r="B164" s="62">
        <f t="shared" si="2"/>
        <v>168</v>
      </c>
      <c r="C164" s="42">
        <v>16300</v>
      </c>
      <c r="D164" s="42" t="s">
        <v>114</v>
      </c>
    </row>
    <row r="165" spans="2:4" x14ac:dyDescent="0.2">
      <c r="B165" s="62">
        <f t="shared" si="2"/>
        <v>169</v>
      </c>
      <c r="C165" s="42">
        <v>16400</v>
      </c>
      <c r="D165" s="42" t="s">
        <v>114</v>
      </c>
    </row>
    <row r="166" spans="2:4" x14ac:dyDescent="0.2">
      <c r="B166" s="62">
        <f t="shared" si="2"/>
        <v>170</v>
      </c>
      <c r="C166" s="42">
        <v>16500</v>
      </c>
      <c r="D166" s="42" t="s">
        <v>114</v>
      </c>
    </row>
    <row r="167" spans="2:4" x14ac:dyDescent="0.2">
      <c r="B167" s="62">
        <f t="shared" si="2"/>
        <v>171</v>
      </c>
      <c r="C167" s="42">
        <v>16600</v>
      </c>
      <c r="D167" s="42" t="s">
        <v>114</v>
      </c>
    </row>
    <row r="168" spans="2:4" x14ac:dyDescent="0.2">
      <c r="B168" s="62">
        <f t="shared" si="2"/>
        <v>172</v>
      </c>
      <c r="C168" s="42">
        <v>16700</v>
      </c>
      <c r="D168" s="42" t="s">
        <v>114</v>
      </c>
    </row>
    <row r="169" spans="2:4" x14ac:dyDescent="0.2">
      <c r="B169" s="62">
        <f t="shared" si="2"/>
        <v>173</v>
      </c>
      <c r="C169" s="42">
        <v>16800</v>
      </c>
      <c r="D169" s="42" t="s">
        <v>114</v>
      </c>
    </row>
    <row r="170" spans="2:4" x14ac:dyDescent="0.2">
      <c r="B170" s="62">
        <f t="shared" si="2"/>
        <v>174</v>
      </c>
      <c r="C170" s="42">
        <v>16900</v>
      </c>
      <c r="D170" s="42" t="s">
        <v>114</v>
      </c>
    </row>
    <row r="171" spans="2:4" x14ac:dyDescent="0.2">
      <c r="B171" s="62">
        <f t="shared" si="2"/>
        <v>175</v>
      </c>
      <c r="C171" s="42">
        <v>17000</v>
      </c>
      <c r="D171" s="42" t="s">
        <v>114</v>
      </c>
    </row>
    <row r="172" spans="2:4" x14ac:dyDescent="0.2">
      <c r="B172" s="62">
        <f t="shared" si="2"/>
        <v>176</v>
      </c>
      <c r="C172" s="42">
        <v>17100</v>
      </c>
      <c r="D172" s="42" t="s">
        <v>114</v>
      </c>
    </row>
    <row r="173" spans="2:4" x14ac:dyDescent="0.2">
      <c r="B173" s="62">
        <f t="shared" si="2"/>
        <v>177</v>
      </c>
      <c r="C173" s="42">
        <v>17200</v>
      </c>
      <c r="D173" s="42" t="s">
        <v>114</v>
      </c>
    </row>
    <row r="174" spans="2:4" x14ac:dyDescent="0.2">
      <c r="B174" s="62">
        <f t="shared" si="2"/>
        <v>178</v>
      </c>
      <c r="C174" s="42">
        <v>17300</v>
      </c>
      <c r="D174" s="42" t="s">
        <v>114</v>
      </c>
    </row>
    <row r="175" spans="2:4" x14ac:dyDescent="0.2">
      <c r="B175" s="62">
        <f t="shared" si="2"/>
        <v>179</v>
      </c>
      <c r="C175" s="42">
        <v>17400</v>
      </c>
      <c r="D175" s="42" t="s">
        <v>114</v>
      </c>
    </row>
    <row r="176" spans="2:4" x14ac:dyDescent="0.2">
      <c r="B176" s="62">
        <f t="shared" si="2"/>
        <v>180</v>
      </c>
      <c r="C176" s="42">
        <v>17500</v>
      </c>
      <c r="D176" s="42" t="s">
        <v>114</v>
      </c>
    </row>
    <row r="177" spans="2:4" x14ac:dyDescent="0.2">
      <c r="B177" s="62">
        <f t="shared" si="2"/>
        <v>181</v>
      </c>
      <c r="C177" s="42">
        <v>17600</v>
      </c>
      <c r="D177" s="42" t="s">
        <v>114</v>
      </c>
    </row>
    <row r="178" spans="2:4" x14ac:dyDescent="0.2">
      <c r="B178" s="62">
        <f t="shared" si="2"/>
        <v>182</v>
      </c>
      <c r="C178" s="42">
        <v>17700</v>
      </c>
      <c r="D178" s="42" t="s">
        <v>114</v>
      </c>
    </row>
    <row r="179" spans="2:4" x14ac:dyDescent="0.2">
      <c r="B179" s="62">
        <f t="shared" si="2"/>
        <v>183</v>
      </c>
      <c r="C179" s="42">
        <v>17800</v>
      </c>
      <c r="D179" s="42" t="s">
        <v>114</v>
      </c>
    </row>
    <row r="180" spans="2:4" x14ac:dyDescent="0.2">
      <c r="B180" s="62">
        <f t="shared" si="2"/>
        <v>184</v>
      </c>
      <c r="C180" s="42">
        <v>17900</v>
      </c>
      <c r="D180" s="42" t="s">
        <v>114</v>
      </c>
    </row>
    <row r="181" spans="2:4" x14ac:dyDescent="0.2">
      <c r="B181" s="62">
        <f t="shared" si="2"/>
        <v>185</v>
      </c>
      <c r="C181" s="42">
        <v>18000</v>
      </c>
      <c r="D181" s="42" t="s">
        <v>114</v>
      </c>
    </row>
    <row r="182" spans="2:4" x14ac:dyDescent="0.2">
      <c r="B182" s="62">
        <f t="shared" si="2"/>
        <v>186</v>
      </c>
      <c r="C182" s="42">
        <v>18100</v>
      </c>
      <c r="D182" s="42" t="s">
        <v>114</v>
      </c>
    </row>
    <row r="183" spans="2:4" x14ac:dyDescent="0.2">
      <c r="B183" s="62">
        <f t="shared" si="2"/>
        <v>187</v>
      </c>
      <c r="C183" s="42">
        <v>18200</v>
      </c>
      <c r="D183" s="42" t="s">
        <v>114</v>
      </c>
    </row>
    <row r="184" spans="2:4" x14ac:dyDescent="0.2">
      <c r="B184" s="62">
        <f t="shared" si="2"/>
        <v>188</v>
      </c>
      <c r="C184" s="42">
        <v>18300</v>
      </c>
      <c r="D184" s="42" t="s">
        <v>114</v>
      </c>
    </row>
    <row r="185" spans="2:4" x14ac:dyDescent="0.2">
      <c r="B185" s="62">
        <f t="shared" si="2"/>
        <v>189</v>
      </c>
      <c r="C185" s="42">
        <v>18400</v>
      </c>
      <c r="D185" s="42" t="s">
        <v>114</v>
      </c>
    </row>
    <row r="186" spans="2:4" x14ac:dyDescent="0.2">
      <c r="B186" s="62">
        <f t="shared" si="2"/>
        <v>190</v>
      </c>
      <c r="C186" s="42">
        <v>18500</v>
      </c>
      <c r="D186" s="42" t="s">
        <v>114</v>
      </c>
    </row>
    <row r="187" spans="2:4" x14ac:dyDescent="0.2">
      <c r="B187" s="62">
        <f t="shared" si="2"/>
        <v>191</v>
      </c>
      <c r="C187" s="42">
        <v>18600</v>
      </c>
      <c r="D187" s="42" t="s">
        <v>114</v>
      </c>
    </row>
    <row r="188" spans="2:4" x14ac:dyDescent="0.2">
      <c r="B188" s="62">
        <f t="shared" si="2"/>
        <v>192</v>
      </c>
      <c r="C188" s="42">
        <v>18700</v>
      </c>
      <c r="D188" s="42" t="s">
        <v>114</v>
      </c>
    </row>
    <row r="189" spans="2:4" x14ac:dyDescent="0.2">
      <c r="B189" s="62">
        <f t="shared" si="2"/>
        <v>193</v>
      </c>
      <c r="C189" s="42">
        <v>18800</v>
      </c>
      <c r="D189" s="42" t="s">
        <v>114</v>
      </c>
    </row>
    <row r="190" spans="2:4" x14ac:dyDescent="0.2">
      <c r="B190" s="62">
        <f t="shared" si="2"/>
        <v>194</v>
      </c>
      <c r="C190" s="42">
        <v>18900</v>
      </c>
      <c r="D190" s="42" t="s">
        <v>114</v>
      </c>
    </row>
    <row r="191" spans="2:4" x14ac:dyDescent="0.2">
      <c r="B191" s="62">
        <f t="shared" si="2"/>
        <v>195</v>
      </c>
      <c r="C191" s="42">
        <v>19000</v>
      </c>
      <c r="D191" s="42" t="s">
        <v>114</v>
      </c>
    </row>
    <row r="192" spans="2:4" x14ac:dyDescent="0.2">
      <c r="B192" s="62">
        <f t="shared" si="2"/>
        <v>196</v>
      </c>
      <c r="C192" s="42">
        <v>19100</v>
      </c>
      <c r="D192" s="42" t="s">
        <v>114</v>
      </c>
    </row>
    <row r="193" spans="2:4" x14ac:dyDescent="0.2">
      <c r="B193" s="62">
        <f t="shared" si="2"/>
        <v>197</v>
      </c>
      <c r="C193" s="42">
        <v>19200</v>
      </c>
      <c r="D193" s="42" t="s">
        <v>114</v>
      </c>
    </row>
    <row r="194" spans="2:4" x14ac:dyDescent="0.2">
      <c r="B194" s="62">
        <f t="shared" si="2"/>
        <v>198</v>
      </c>
      <c r="C194" s="42">
        <v>19300</v>
      </c>
      <c r="D194" s="42" t="s">
        <v>114</v>
      </c>
    </row>
    <row r="195" spans="2:4" x14ac:dyDescent="0.2">
      <c r="B195" s="62">
        <f t="shared" si="2"/>
        <v>199</v>
      </c>
      <c r="C195" s="42">
        <v>19400</v>
      </c>
      <c r="D195" s="42" t="s">
        <v>114</v>
      </c>
    </row>
    <row r="196" spans="2:4" x14ac:dyDescent="0.2">
      <c r="B196" s="62">
        <f t="shared" ref="B196:B259" si="3">B195+1</f>
        <v>200</v>
      </c>
      <c r="C196" s="42">
        <v>19500</v>
      </c>
      <c r="D196" s="42" t="s">
        <v>114</v>
      </c>
    </row>
    <row r="197" spans="2:4" x14ac:dyDescent="0.2">
      <c r="B197" s="62">
        <f t="shared" si="3"/>
        <v>201</v>
      </c>
      <c r="C197" s="42">
        <v>19600</v>
      </c>
      <c r="D197" s="42" t="s">
        <v>114</v>
      </c>
    </row>
    <row r="198" spans="2:4" x14ac:dyDescent="0.2">
      <c r="B198" s="62">
        <f t="shared" si="3"/>
        <v>202</v>
      </c>
      <c r="C198" s="42">
        <v>19700</v>
      </c>
      <c r="D198" s="42" t="s">
        <v>114</v>
      </c>
    </row>
    <row r="199" spans="2:4" x14ac:dyDescent="0.2">
      <c r="B199" s="62">
        <f t="shared" si="3"/>
        <v>203</v>
      </c>
      <c r="C199" s="42">
        <v>19800</v>
      </c>
      <c r="D199" s="42" t="s">
        <v>114</v>
      </c>
    </row>
    <row r="200" spans="2:4" x14ac:dyDescent="0.2">
      <c r="B200" s="62">
        <f t="shared" si="3"/>
        <v>204</v>
      </c>
      <c r="C200" s="42">
        <v>19900</v>
      </c>
      <c r="D200" s="42" t="s">
        <v>114</v>
      </c>
    </row>
    <row r="201" spans="2:4" x14ac:dyDescent="0.2">
      <c r="B201" s="62">
        <f t="shared" si="3"/>
        <v>205</v>
      </c>
      <c r="C201" s="42">
        <v>20000</v>
      </c>
      <c r="D201" s="42" t="s">
        <v>114</v>
      </c>
    </row>
    <row r="202" spans="2:4" x14ac:dyDescent="0.2">
      <c r="B202" s="62">
        <f t="shared" si="3"/>
        <v>206</v>
      </c>
      <c r="C202" s="42">
        <v>20100</v>
      </c>
      <c r="D202" s="42" t="s">
        <v>114</v>
      </c>
    </row>
    <row r="203" spans="2:4" x14ac:dyDescent="0.2">
      <c r="B203" s="62">
        <f t="shared" si="3"/>
        <v>207</v>
      </c>
      <c r="C203" s="42">
        <v>20200</v>
      </c>
      <c r="D203" s="42" t="s">
        <v>114</v>
      </c>
    </row>
    <row r="204" spans="2:4" x14ac:dyDescent="0.2">
      <c r="B204" s="62">
        <f t="shared" si="3"/>
        <v>208</v>
      </c>
      <c r="C204" s="42">
        <v>20300</v>
      </c>
      <c r="D204" s="42" t="s">
        <v>114</v>
      </c>
    </row>
    <row r="205" spans="2:4" x14ac:dyDescent="0.2">
      <c r="B205" s="62">
        <f t="shared" si="3"/>
        <v>209</v>
      </c>
      <c r="C205" s="42">
        <v>20400</v>
      </c>
      <c r="D205" s="42" t="s">
        <v>114</v>
      </c>
    </row>
    <row r="206" spans="2:4" x14ac:dyDescent="0.2">
      <c r="B206" s="62">
        <f t="shared" si="3"/>
        <v>210</v>
      </c>
      <c r="C206" s="42">
        <v>20500</v>
      </c>
      <c r="D206" s="42" t="s">
        <v>114</v>
      </c>
    </row>
    <row r="207" spans="2:4" x14ac:dyDescent="0.2">
      <c r="B207" s="62">
        <f t="shared" si="3"/>
        <v>211</v>
      </c>
      <c r="C207" s="42">
        <v>20600</v>
      </c>
      <c r="D207" s="42" t="s">
        <v>114</v>
      </c>
    </row>
    <row r="208" spans="2:4" x14ac:dyDescent="0.2">
      <c r="B208" s="62">
        <f t="shared" si="3"/>
        <v>212</v>
      </c>
      <c r="C208" s="42">
        <v>20700</v>
      </c>
      <c r="D208" s="42" t="s">
        <v>114</v>
      </c>
    </row>
    <row r="209" spans="2:4" x14ac:dyDescent="0.2">
      <c r="B209" s="62">
        <f t="shared" si="3"/>
        <v>213</v>
      </c>
      <c r="C209" s="42">
        <v>20800</v>
      </c>
      <c r="D209" s="42" t="s">
        <v>114</v>
      </c>
    </row>
    <row r="210" spans="2:4" x14ac:dyDescent="0.2">
      <c r="B210" s="62">
        <f t="shared" si="3"/>
        <v>214</v>
      </c>
      <c r="C210" s="42">
        <v>20900</v>
      </c>
      <c r="D210" s="42" t="s">
        <v>114</v>
      </c>
    </row>
    <row r="211" spans="2:4" x14ac:dyDescent="0.2">
      <c r="B211" s="62">
        <f t="shared" si="3"/>
        <v>215</v>
      </c>
      <c r="C211" s="42">
        <v>21000</v>
      </c>
      <c r="D211" s="42" t="s">
        <v>114</v>
      </c>
    </row>
    <row r="212" spans="2:4" x14ac:dyDescent="0.2">
      <c r="B212" s="62">
        <f t="shared" si="3"/>
        <v>216</v>
      </c>
      <c r="C212" s="42">
        <v>21100</v>
      </c>
      <c r="D212" s="42" t="s">
        <v>114</v>
      </c>
    </row>
    <row r="213" spans="2:4" x14ac:dyDescent="0.2">
      <c r="B213" s="62">
        <f t="shared" si="3"/>
        <v>217</v>
      </c>
      <c r="C213" s="42">
        <v>21200</v>
      </c>
      <c r="D213" s="42" t="s">
        <v>114</v>
      </c>
    </row>
    <row r="214" spans="2:4" x14ac:dyDescent="0.2">
      <c r="B214" s="62">
        <f t="shared" si="3"/>
        <v>218</v>
      </c>
      <c r="C214" s="42">
        <v>21300</v>
      </c>
      <c r="D214" s="42" t="s">
        <v>114</v>
      </c>
    </row>
    <row r="215" spans="2:4" x14ac:dyDescent="0.2">
      <c r="B215" s="62">
        <f t="shared" si="3"/>
        <v>219</v>
      </c>
      <c r="C215" s="42">
        <v>21400</v>
      </c>
      <c r="D215" s="42" t="s">
        <v>114</v>
      </c>
    </row>
    <row r="216" spans="2:4" x14ac:dyDescent="0.2">
      <c r="B216" s="62">
        <f t="shared" si="3"/>
        <v>220</v>
      </c>
      <c r="C216" s="42">
        <v>21500</v>
      </c>
      <c r="D216" s="42" t="s">
        <v>114</v>
      </c>
    </row>
    <row r="217" spans="2:4" x14ac:dyDescent="0.2">
      <c r="B217" s="62">
        <f t="shared" si="3"/>
        <v>221</v>
      </c>
      <c r="C217" s="42">
        <v>21600</v>
      </c>
      <c r="D217" s="42" t="s">
        <v>114</v>
      </c>
    </row>
    <row r="218" spans="2:4" x14ac:dyDescent="0.2">
      <c r="B218" s="62">
        <f t="shared" si="3"/>
        <v>222</v>
      </c>
      <c r="C218" s="42">
        <v>21700</v>
      </c>
      <c r="D218" s="42" t="s">
        <v>114</v>
      </c>
    </row>
    <row r="219" spans="2:4" x14ac:dyDescent="0.2">
      <c r="B219" s="62">
        <f t="shared" si="3"/>
        <v>223</v>
      </c>
      <c r="C219" s="42">
        <v>21800</v>
      </c>
      <c r="D219" s="42" t="s">
        <v>114</v>
      </c>
    </row>
    <row r="220" spans="2:4" x14ac:dyDescent="0.2">
      <c r="B220" s="62">
        <f t="shared" si="3"/>
        <v>224</v>
      </c>
      <c r="C220" s="42">
        <v>21900</v>
      </c>
      <c r="D220" s="42" t="s">
        <v>114</v>
      </c>
    </row>
    <row r="221" spans="2:4" x14ac:dyDescent="0.2">
      <c r="B221" s="62">
        <f t="shared" si="3"/>
        <v>225</v>
      </c>
      <c r="C221" s="42">
        <v>22000</v>
      </c>
      <c r="D221" s="42" t="s">
        <v>114</v>
      </c>
    </row>
    <row r="222" spans="2:4" x14ac:dyDescent="0.2">
      <c r="B222" s="62">
        <f t="shared" si="3"/>
        <v>226</v>
      </c>
      <c r="C222" s="42">
        <v>22100</v>
      </c>
      <c r="D222" s="42" t="s">
        <v>114</v>
      </c>
    </row>
    <row r="223" spans="2:4" x14ac:dyDescent="0.2">
      <c r="B223" s="62">
        <f t="shared" si="3"/>
        <v>227</v>
      </c>
      <c r="C223" s="42">
        <v>22200</v>
      </c>
      <c r="D223" s="42" t="s">
        <v>114</v>
      </c>
    </row>
    <row r="224" spans="2:4" x14ac:dyDescent="0.2">
      <c r="B224" s="62">
        <f t="shared" si="3"/>
        <v>228</v>
      </c>
      <c r="C224" s="42">
        <v>22300</v>
      </c>
      <c r="D224" s="42" t="s">
        <v>114</v>
      </c>
    </row>
    <row r="225" spans="2:4" x14ac:dyDescent="0.2">
      <c r="B225" s="62">
        <f t="shared" si="3"/>
        <v>229</v>
      </c>
      <c r="C225" s="42">
        <v>22400</v>
      </c>
      <c r="D225" s="42" t="s">
        <v>114</v>
      </c>
    </row>
    <row r="226" spans="2:4" x14ac:dyDescent="0.2">
      <c r="B226" s="62">
        <f t="shared" si="3"/>
        <v>230</v>
      </c>
      <c r="C226" s="42">
        <v>22500</v>
      </c>
      <c r="D226" s="42" t="s">
        <v>114</v>
      </c>
    </row>
    <row r="227" spans="2:4" x14ac:dyDescent="0.2">
      <c r="B227" s="62">
        <f t="shared" si="3"/>
        <v>231</v>
      </c>
      <c r="C227" s="42">
        <v>22600</v>
      </c>
      <c r="D227" s="42" t="s">
        <v>114</v>
      </c>
    </row>
    <row r="228" spans="2:4" x14ac:dyDescent="0.2">
      <c r="B228" s="62">
        <f t="shared" si="3"/>
        <v>232</v>
      </c>
      <c r="C228" s="42">
        <v>22700</v>
      </c>
      <c r="D228" s="42" t="s">
        <v>114</v>
      </c>
    </row>
    <row r="229" spans="2:4" x14ac:dyDescent="0.2">
      <c r="B229" s="62">
        <f t="shared" si="3"/>
        <v>233</v>
      </c>
      <c r="C229" s="42">
        <v>22800</v>
      </c>
      <c r="D229" s="42" t="s">
        <v>114</v>
      </c>
    </row>
    <row r="230" spans="2:4" x14ac:dyDescent="0.2">
      <c r="B230" s="62">
        <f t="shared" si="3"/>
        <v>234</v>
      </c>
      <c r="C230" s="42">
        <v>22900</v>
      </c>
      <c r="D230" s="42" t="s">
        <v>114</v>
      </c>
    </row>
    <row r="231" spans="2:4" x14ac:dyDescent="0.2">
      <c r="B231" s="62">
        <f t="shared" si="3"/>
        <v>235</v>
      </c>
      <c r="C231" s="42">
        <v>23000</v>
      </c>
      <c r="D231" s="42" t="s">
        <v>114</v>
      </c>
    </row>
    <row r="232" spans="2:4" x14ac:dyDescent="0.2">
      <c r="B232" s="62">
        <f t="shared" si="3"/>
        <v>236</v>
      </c>
      <c r="C232" s="42">
        <v>23100</v>
      </c>
      <c r="D232" s="42" t="s">
        <v>114</v>
      </c>
    </row>
    <row r="233" spans="2:4" x14ac:dyDescent="0.2">
      <c r="B233" s="62">
        <f t="shared" si="3"/>
        <v>237</v>
      </c>
      <c r="C233" s="42">
        <v>23200</v>
      </c>
      <c r="D233" s="42" t="s">
        <v>114</v>
      </c>
    </row>
    <row r="234" spans="2:4" x14ac:dyDescent="0.2">
      <c r="B234" s="62">
        <f t="shared" si="3"/>
        <v>238</v>
      </c>
      <c r="C234" s="42">
        <v>23300</v>
      </c>
      <c r="D234" s="42" t="s">
        <v>114</v>
      </c>
    </row>
    <row r="235" spans="2:4" x14ac:dyDescent="0.2">
      <c r="B235" s="62">
        <f t="shared" si="3"/>
        <v>239</v>
      </c>
      <c r="C235" s="42">
        <v>23400</v>
      </c>
      <c r="D235" s="42" t="s">
        <v>114</v>
      </c>
    </row>
    <row r="236" spans="2:4" x14ac:dyDescent="0.2">
      <c r="B236" s="62">
        <f t="shared" si="3"/>
        <v>240</v>
      </c>
      <c r="C236" s="42">
        <v>23500</v>
      </c>
      <c r="D236" s="42" t="s">
        <v>114</v>
      </c>
    </row>
    <row r="237" spans="2:4" x14ac:dyDescent="0.2">
      <c r="B237" s="62">
        <f t="shared" si="3"/>
        <v>241</v>
      </c>
      <c r="C237" s="42">
        <v>23600</v>
      </c>
      <c r="D237" s="42" t="s">
        <v>114</v>
      </c>
    </row>
    <row r="238" spans="2:4" x14ac:dyDescent="0.2">
      <c r="B238" s="62">
        <f t="shared" si="3"/>
        <v>242</v>
      </c>
      <c r="C238" s="42">
        <v>23700</v>
      </c>
      <c r="D238" s="42" t="s">
        <v>114</v>
      </c>
    </row>
    <row r="239" spans="2:4" x14ac:dyDescent="0.2">
      <c r="B239" s="62">
        <f t="shared" si="3"/>
        <v>243</v>
      </c>
      <c r="C239" s="42">
        <v>23800</v>
      </c>
      <c r="D239" s="42" t="s">
        <v>114</v>
      </c>
    </row>
    <row r="240" spans="2:4" x14ac:dyDescent="0.2">
      <c r="B240" s="62">
        <f t="shared" si="3"/>
        <v>244</v>
      </c>
      <c r="C240" s="42">
        <v>23900</v>
      </c>
      <c r="D240" s="42" t="s">
        <v>114</v>
      </c>
    </row>
    <row r="241" spans="2:4" x14ac:dyDescent="0.2">
      <c r="B241" s="62">
        <f t="shared" si="3"/>
        <v>245</v>
      </c>
      <c r="C241" s="42">
        <v>24000</v>
      </c>
      <c r="D241" s="42" t="s">
        <v>114</v>
      </c>
    </row>
    <row r="242" spans="2:4" x14ac:dyDescent="0.2">
      <c r="B242" s="62">
        <f t="shared" si="3"/>
        <v>246</v>
      </c>
      <c r="C242" s="42">
        <v>24100</v>
      </c>
      <c r="D242" s="42" t="s">
        <v>114</v>
      </c>
    </row>
    <row r="243" spans="2:4" x14ac:dyDescent="0.2">
      <c r="B243" s="62">
        <f t="shared" si="3"/>
        <v>247</v>
      </c>
      <c r="C243" s="42">
        <v>24200</v>
      </c>
      <c r="D243" s="42" t="s">
        <v>114</v>
      </c>
    </row>
    <row r="244" spans="2:4" x14ac:dyDescent="0.2">
      <c r="B244" s="62">
        <f t="shared" si="3"/>
        <v>248</v>
      </c>
      <c r="C244" s="42">
        <v>24300</v>
      </c>
      <c r="D244" s="42" t="s">
        <v>114</v>
      </c>
    </row>
    <row r="245" spans="2:4" x14ac:dyDescent="0.2">
      <c r="B245" s="62">
        <f t="shared" si="3"/>
        <v>249</v>
      </c>
      <c r="C245" s="42">
        <v>24400</v>
      </c>
      <c r="D245" s="42" t="s">
        <v>114</v>
      </c>
    </row>
    <row r="246" spans="2:4" x14ac:dyDescent="0.2">
      <c r="B246" s="62">
        <f t="shared" si="3"/>
        <v>250</v>
      </c>
      <c r="C246" s="42">
        <v>24500</v>
      </c>
      <c r="D246" s="42" t="s">
        <v>114</v>
      </c>
    </row>
    <row r="247" spans="2:4" x14ac:dyDescent="0.2">
      <c r="B247" s="62">
        <f t="shared" si="3"/>
        <v>251</v>
      </c>
      <c r="C247" s="42">
        <v>24600</v>
      </c>
      <c r="D247" s="42" t="s">
        <v>114</v>
      </c>
    </row>
    <row r="248" spans="2:4" x14ac:dyDescent="0.2">
      <c r="B248" s="62">
        <f t="shared" si="3"/>
        <v>252</v>
      </c>
      <c r="C248" s="42">
        <v>24700</v>
      </c>
      <c r="D248" s="42" t="s">
        <v>114</v>
      </c>
    </row>
    <row r="249" spans="2:4" x14ac:dyDescent="0.2">
      <c r="B249" s="62">
        <f t="shared" si="3"/>
        <v>253</v>
      </c>
      <c r="C249" s="42">
        <v>24800</v>
      </c>
      <c r="D249" s="42" t="s">
        <v>114</v>
      </c>
    </row>
    <row r="250" spans="2:4" x14ac:dyDescent="0.2">
      <c r="B250" s="62">
        <f t="shared" si="3"/>
        <v>254</v>
      </c>
      <c r="C250" s="42">
        <v>24900</v>
      </c>
      <c r="D250" s="42" t="s">
        <v>114</v>
      </c>
    </row>
    <row r="251" spans="2:4" x14ac:dyDescent="0.2">
      <c r="B251" s="62">
        <f t="shared" si="3"/>
        <v>255</v>
      </c>
      <c r="C251" s="42">
        <v>25000</v>
      </c>
      <c r="D251" s="42" t="s">
        <v>114</v>
      </c>
    </row>
    <row r="252" spans="2:4" x14ac:dyDescent="0.2">
      <c r="B252" s="62">
        <f t="shared" si="3"/>
        <v>256</v>
      </c>
      <c r="C252" s="42">
        <v>25100</v>
      </c>
      <c r="D252" s="42" t="s">
        <v>114</v>
      </c>
    </row>
    <row r="253" spans="2:4" x14ac:dyDescent="0.2">
      <c r="B253" s="62">
        <f t="shared" si="3"/>
        <v>257</v>
      </c>
      <c r="C253" s="42">
        <v>25200</v>
      </c>
      <c r="D253" s="42" t="s">
        <v>114</v>
      </c>
    </row>
    <row r="254" spans="2:4" x14ac:dyDescent="0.2">
      <c r="B254" s="62">
        <f t="shared" si="3"/>
        <v>258</v>
      </c>
      <c r="C254" s="42">
        <v>25300</v>
      </c>
      <c r="D254" s="42" t="s">
        <v>114</v>
      </c>
    </row>
    <row r="255" spans="2:4" x14ac:dyDescent="0.2">
      <c r="B255" s="62">
        <f t="shared" si="3"/>
        <v>259</v>
      </c>
      <c r="C255" s="42">
        <v>25400</v>
      </c>
      <c r="D255" s="42" t="s">
        <v>114</v>
      </c>
    </row>
    <row r="256" spans="2:4" x14ac:dyDescent="0.2">
      <c r="B256" s="62">
        <f t="shared" si="3"/>
        <v>260</v>
      </c>
      <c r="C256" s="42">
        <v>25500</v>
      </c>
      <c r="D256" s="42" t="s">
        <v>114</v>
      </c>
    </row>
    <row r="257" spans="2:4" x14ac:dyDescent="0.2">
      <c r="B257" s="62">
        <f t="shared" si="3"/>
        <v>261</v>
      </c>
      <c r="C257" s="42">
        <v>25600</v>
      </c>
      <c r="D257" s="42" t="s">
        <v>114</v>
      </c>
    </row>
    <row r="258" spans="2:4" x14ac:dyDescent="0.2">
      <c r="B258" s="62">
        <f t="shared" si="3"/>
        <v>262</v>
      </c>
      <c r="C258" s="42">
        <v>25700</v>
      </c>
      <c r="D258" s="42" t="s">
        <v>114</v>
      </c>
    </row>
    <row r="259" spans="2:4" x14ac:dyDescent="0.2">
      <c r="B259" s="62">
        <f t="shared" si="3"/>
        <v>263</v>
      </c>
      <c r="C259" s="42">
        <v>25800</v>
      </c>
      <c r="D259" s="42" t="s">
        <v>114</v>
      </c>
    </row>
    <row r="260" spans="2:4" x14ac:dyDescent="0.2">
      <c r="B260" s="62">
        <f t="shared" ref="B260:B323" si="4">B259+1</f>
        <v>264</v>
      </c>
      <c r="C260" s="42">
        <v>25900</v>
      </c>
      <c r="D260" s="42" t="s">
        <v>114</v>
      </c>
    </row>
    <row r="261" spans="2:4" x14ac:dyDescent="0.2">
      <c r="B261" s="62">
        <f t="shared" si="4"/>
        <v>265</v>
      </c>
      <c r="C261" s="42">
        <v>26000</v>
      </c>
      <c r="D261" s="42" t="s">
        <v>114</v>
      </c>
    </row>
    <row r="262" spans="2:4" x14ac:dyDescent="0.2">
      <c r="B262" s="62">
        <f t="shared" si="4"/>
        <v>266</v>
      </c>
      <c r="C262" s="42">
        <v>26100</v>
      </c>
      <c r="D262" s="42" t="s">
        <v>114</v>
      </c>
    </row>
    <row r="263" spans="2:4" x14ac:dyDescent="0.2">
      <c r="B263" s="62">
        <f t="shared" si="4"/>
        <v>267</v>
      </c>
      <c r="C263" s="42">
        <v>26200</v>
      </c>
      <c r="D263" s="42" t="s">
        <v>114</v>
      </c>
    </row>
    <row r="264" spans="2:4" x14ac:dyDescent="0.2">
      <c r="B264" s="62">
        <f t="shared" si="4"/>
        <v>268</v>
      </c>
      <c r="C264" s="42">
        <v>26300</v>
      </c>
      <c r="D264" s="42" t="s">
        <v>114</v>
      </c>
    </row>
    <row r="265" spans="2:4" x14ac:dyDescent="0.2">
      <c r="B265" s="62">
        <f t="shared" si="4"/>
        <v>269</v>
      </c>
      <c r="C265" s="42">
        <v>26400</v>
      </c>
      <c r="D265" s="42" t="s">
        <v>114</v>
      </c>
    </row>
    <row r="266" spans="2:4" x14ac:dyDescent="0.2">
      <c r="B266" s="62">
        <f t="shared" si="4"/>
        <v>270</v>
      </c>
      <c r="C266" s="42">
        <v>26500</v>
      </c>
      <c r="D266" s="42" t="s">
        <v>114</v>
      </c>
    </row>
    <row r="267" spans="2:4" x14ac:dyDescent="0.2">
      <c r="B267" s="62">
        <f t="shared" si="4"/>
        <v>271</v>
      </c>
      <c r="C267" s="42">
        <v>26600</v>
      </c>
      <c r="D267" s="42" t="s">
        <v>114</v>
      </c>
    </row>
    <row r="268" spans="2:4" x14ac:dyDescent="0.2">
      <c r="B268" s="62">
        <f t="shared" si="4"/>
        <v>272</v>
      </c>
      <c r="C268" s="42">
        <v>26700</v>
      </c>
      <c r="D268" s="42" t="s">
        <v>114</v>
      </c>
    </row>
    <row r="269" spans="2:4" x14ac:dyDescent="0.2">
      <c r="B269" s="62">
        <f t="shared" si="4"/>
        <v>273</v>
      </c>
      <c r="C269" s="42">
        <v>26800</v>
      </c>
      <c r="D269" s="42" t="s">
        <v>114</v>
      </c>
    </row>
    <row r="270" spans="2:4" x14ac:dyDescent="0.2">
      <c r="B270" s="62">
        <f t="shared" si="4"/>
        <v>274</v>
      </c>
      <c r="C270" s="42">
        <v>26900</v>
      </c>
      <c r="D270" s="42" t="s">
        <v>114</v>
      </c>
    </row>
    <row r="271" spans="2:4" x14ac:dyDescent="0.2">
      <c r="B271" s="62">
        <f t="shared" si="4"/>
        <v>275</v>
      </c>
      <c r="C271" s="42">
        <v>27000</v>
      </c>
      <c r="D271" s="42" t="s">
        <v>114</v>
      </c>
    </row>
    <row r="272" spans="2:4" x14ac:dyDescent="0.2">
      <c r="B272" s="62">
        <f t="shared" si="4"/>
        <v>276</v>
      </c>
      <c r="C272" s="42">
        <v>27100</v>
      </c>
      <c r="D272" s="42" t="s">
        <v>114</v>
      </c>
    </row>
    <row r="273" spans="2:4" x14ac:dyDescent="0.2">
      <c r="B273" s="62">
        <f t="shared" si="4"/>
        <v>277</v>
      </c>
      <c r="C273" s="42">
        <v>27200</v>
      </c>
      <c r="D273" s="42" t="s">
        <v>114</v>
      </c>
    </row>
    <row r="274" spans="2:4" x14ac:dyDescent="0.2">
      <c r="B274" s="62">
        <f t="shared" si="4"/>
        <v>278</v>
      </c>
      <c r="C274" s="42">
        <v>27300</v>
      </c>
      <c r="D274" s="42" t="s">
        <v>114</v>
      </c>
    </row>
    <row r="275" spans="2:4" x14ac:dyDescent="0.2">
      <c r="B275" s="62">
        <f t="shared" si="4"/>
        <v>279</v>
      </c>
      <c r="C275" s="42">
        <v>27400</v>
      </c>
      <c r="D275" s="42" t="s">
        <v>114</v>
      </c>
    </row>
    <row r="276" spans="2:4" x14ac:dyDescent="0.2">
      <c r="B276" s="62">
        <f t="shared" si="4"/>
        <v>280</v>
      </c>
      <c r="C276" s="42">
        <v>27500</v>
      </c>
      <c r="D276" s="42" t="s">
        <v>114</v>
      </c>
    </row>
    <row r="277" spans="2:4" x14ac:dyDescent="0.2">
      <c r="B277" s="62">
        <f t="shared" si="4"/>
        <v>281</v>
      </c>
      <c r="C277" s="42">
        <v>27600</v>
      </c>
      <c r="D277" s="42" t="s">
        <v>114</v>
      </c>
    </row>
    <row r="278" spans="2:4" x14ac:dyDescent="0.2">
      <c r="B278" s="62">
        <f t="shared" si="4"/>
        <v>282</v>
      </c>
      <c r="C278" s="42">
        <v>27700</v>
      </c>
      <c r="D278" s="42" t="s">
        <v>114</v>
      </c>
    </row>
    <row r="279" spans="2:4" x14ac:dyDescent="0.2">
      <c r="B279" s="62">
        <f t="shared" si="4"/>
        <v>283</v>
      </c>
      <c r="C279" s="42">
        <v>27800</v>
      </c>
      <c r="D279" s="42" t="s">
        <v>114</v>
      </c>
    </row>
    <row r="280" spans="2:4" x14ac:dyDescent="0.2">
      <c r="B280" s="62">
        <f t="shared" si="4"/>
        <v>284</v>
      </c>
      <c r="C280" s="42">
        <v>27900</v>
      </c>
      <c r="D280" s="42" t="s">
        <v>114</v>
      </c>
    </row>
    <row r="281" spans="2:4" x14ac:dyDescent="0.2">
      <c r="B281" s="62">
        <f t="shared" si="4"/>
        <v>285</v>
      </c>
      <c r="C281" s="42">
        <v>28000</v>
      </c>
      <c r="D281" s="42" t="s">
        <v>114</v>
      </c>
    </row>
    <row r="282" spans="2:4" x14ac:dyDescent="0.2">
      <c r="B282" s="62">
        <f t="shared" si="4"/>
        <v>286</v>
      </c>
      <c r="C282" s="42">
        <v>28100</v>
      </c>
      <c r="D282" s="42" t="s">
        <v>114</v>
      </c>
    </row>
    <row r="283" spans="2:4" x14ac:dyDescent="0.2">
      <c r="B283" s="62">
        <f t="shared" si="4"/>
        <v>287</v>
      </c>
      <c r="C283" s="42">
        <v>28200</v>
      </c>
      <c r="D283" s="42" t="s">
        <v>114</v>
      </c>
    </row>
    <row r="284" spans="2:4" x14ac:dyDescent="0.2">
      <c r="B284" s="62">
        <f t="shared" si="4"/>
        <v>288</v>
      </c>
      <c r="C284" s="42">
        <v>28300</v>
      </c>
      <c r="D284" s="42" t="s">
        <v>114</v>
      </c>
    </row>
    <row r="285" spans="2:4" x14ac:dyDescent="0.2">
      <c r="B285" s="62">
        <f t="shared" si="4"/>
        <v>289</v>
      </c>
      <c r="C285" s="42">
        <v>28400</v>
      </c>
      <c r="D285" s="42" t="s">
        <v>114</v>
      </c>
    </row>
    <row r="286" spans="2:4" x14ac:dyDescent="0.2">
      <c r="B286" s="62">
        <f t="shared" si="4"/>
        <v>290</v>
      </c>
      <c r="C286" s="42">
        <v>28500</v>
      </c>
      <c r="D286" s="42" t="s">
        <v>114</v>
      </c>
    </row>
    <row r="287" spans="2:4" x14ac:dyDescent="0.2">
      <c r="B287" s="62">
        <f t="shared" si="4"/>
        <v>291</v>
      </c>
      <c r="C287" s="42">
        <v>28600</v>
      </c>
      <c r="D287" s="42" t="s">
        <v>114</v>
      </c>
    </row>
    <row r="288" spans="2:4" x14ac:dyDescent="0.2">
      <c r="B288" s="62">
        <f t="shared" si="4"/>
        <v>292</v>
      </c>
      <c r="C288" s="42">
        <v>28700</v>
      </c>
      <c r="D288" s="42" t="s">
        <v>114</v>
      </c>
    </row>
    <row r="289" spans="2:4" x14ac:dyDescent="0.2">
      <c r="B289" s="62">
        <f t="shared" si="4"/>
        <v>293</v>
      </c>
      <c r="C289" s="42">
        <v>28800</v>
      </c>
      <c r="D289" s="42" t="s">
        <v>114</v>
      </c>
    </row>
    <row r="290" spans="2:4" x14ac:dyDescent="0.2">
      <c r="B290" s="62">
        <f t="shared" si="4"/>
        <v>294</v>
      </c>
      <c r="C290" s="42">
        <v>28900</v>
      </c>
      <c r="D290" s="42" t="s">
        <v>114</v>
      </c>
    </row>
    <row r="291" spans="2:4" x14ac:dyDescent="0.2">
      <c r="B291" s="62">
        <f t="shared" si="4"/>
        <v>295</v>
      </c>
      <c r="C291" s="42">
        <v>29000</v>
      </c>
      <c r="D291" s="42" t="s">
        <v>114</v>
      </c>
    </row>
    <row r="292" spans="2:4" x14ac:dyDescent="0.2">
      <c r="B292" s="62">
        <f t="shared" si="4"/>
        <v>296</v>
      </c>
      <c r="C292" s="42">
        <v>29100</v>
      </c>
      <c r="D292" s="42" t="s">
        <v>114</v>
      </c>
    </row>
    <row r="293" spans="2:4" x14ac:dyDescent="0.2">
      <c r="B293" s="62">
        <f t="shared" si="4"/>
        <v>297</v>
      </c>
      <c r="C293" s="42">
        <v>29200</v>
      </c>
      <c r="D293" s="42" t="s">
        <v>114</v>
      </c>
    </row>
    <row r="294" spans="2:4" x14ac:dyDescent="0.2">
      <c r="B294" s="62">
        <f t="shared" si="4"/>
        <v>298</v>
      </c>
      <c r="C294" s="42">
        <v>29300</v>
      </c>
      <c r="D294" s="42" t="s">
        <v>114</v>
      </c>
    </row>
    <row r="295" spans="2:4" x14ac:dyDescent="0.2">
      <c r="B295" s="62">
        <f t="shared" si="4"/>
        <v>299</v>
      </c>
      <c r="C295" s="42">
        <v>29400</v>
      </c>
      <c r="D295" s="42" t="s">
        <v>114</v>
      </c>
    </row>
    <row r="296" spans="2:4" x14ac:dyDescent="0.2">
      <c r="B296" s="62">
        <f t="shared" si="4"/>
        <v>300</v>
      </c>
      <c r="C296" s="42">
        <v>29500</v>
      </c>
      <c r="D296" s="42" t="s">
        <v>114</v>
      </c>
    </row>
    <row r="297" spans="2:4" x14ac:dyDescent="0.2">
      <c r="B297" s="62">
        <f t="shared" si="4"/>
        <v>301</v>
      </c>
      <c r="C297" s="42">
        <v>29600</v>
      </c>
      <c r="D297" s="42" t="s">
        <v>114</v>
      </c>
    </row>
    <row r="298" spans="2:4" x14ac:dyDescent="0.2">
      <c r="B298" s="62">
        <f t="shared" si="4"/>
        <v>302</v>
      </c>
      <c r="C298" s="42">
        <v>29700</v>
      </c>
      <c r="D298" s="42" t="s">
        <v>114</v>
      </c>
    </row>
    <row r="299" spans="2:4" x14ac:dyDescent="0.2">
      <c r="B299" s="62">
        <f t="shared" si="4"/>
        <v>303</v>
      </c>
      <c r="C299" s="42">
        <v>29800</v>
      </c>
      <c r="D299" s="42" t="s">
        <v>114</v>
      </c>
    </row>
    <row r="300" spans="2:4" x14ac:dyDescent="0.2">
      <c r="B300" s="62">
        <f t="shared" si="4"/>
        <v>304</v>
      </c>
      <c r="C300" s="42">
        <v>29900</v>
      </c>
      <c r="D300" s="42" t="s">
        <v>114</v>
      </c>
    </row>
    <row r="301" spans="2:4" x14ac:dyDescent="0.2">
      <c r="B301" s="62">
        <f t="shared" si="4"/>
        <v>305</v>
      </c>
      <c r="C301" s="42">
        <v>30000</v>
      </c>
      <c r="D301" s="42" t="s">
        <v>114</v>
      </c>
    </row>
    <row r="302" spans="2:4" x14ac:dyDescent="0.2">
      <c r="B302" s="62">
        <f t="shared" si="4"/>
        <v>306</v>
      </c>
      <c r="C302" s="42">
        <v>30100</v>
      </c>
      <c r="D302" s="42" t="s">
        <v>114</v>
      </c>
    </row>
    <row r="303" spans="2:4" x14ac:dyDescent="0.2">
      <c r="B303" s="62">
        <f t="shared" si="4"/>
        <v>307</v>
      </c>
      <c r="C303" s="42">
        <v>30200</v>
      </c>
      <c r="D303" s="42" t="s">
        <v>114</v>
      </c>
    </row>
    <row r="304" spans="2:4" x14ac:dyDescent="0.2">
      <c r="B304" s="62">
        <f t="shared" si="4"/>
        <v>308</v>
      </c>
      <c r="C304" s="42">
        <v>30300</v>
      </c>
      <c r="D304" s="42" t="s">
        <v>114</v>
      </c>
    </row>
    <row r="305" spans="2:4" x14ac:dyDescent="0.2">
      <c r="B305" s="62">
        <f t="shared" si="4"/>
        <v>309</v>
      </c>
      <c r="C305" s="42">
        <v>30400</v>
      </c>
      <c r="D305" s="42" t="s">
        <v>114</v>
      </c>
    </row>
    <row r="306" spans="2:4" x14ac:dyDescent="0.2">
      <c r="B306" s="62">
        <f t="shared" si="4"/>
        <v>310</v>
      </c>
      <c r="C306" s="42">
        <v>30500</v>
      </c>
      <c r="D306" s="42" t="s">
        <v>114</v>
      </c>
    </row>
    <row r="307" spans="2:4" x14ac:dyDescent="0.2">
      <c r="B307" s="62">
        <f t="shared" si="4"/>
        <v>311</v>
      </c>
      <c r="C307" s="42">
        <v>30600</v>
      </c>
      <c r="D307" s="42" t="s">
        <v>114</v>
      </c>
    </row>
    <row r="308" spans="2:4" x14ac:dyDescent="0.2">
      <c r="B308" s="62">
        <f t="shared" si="4"/>
        <v>312</v>
      </c>
      <c r="C308" s="42">
        <v>30700</v>
      </c>
      <c r="D308" s="42" t="s">
        <v>114</v>
      </c>
    </row>
    <row r="309" spans="2:4" x14ac:dyDescent="0.2">
      <c r="B309" s="62">
        <f t="shared" si="4"/>
        <v>313</v>
      </c>
      <c r="C309" s="42">
        <v>30800</v>
      </c>
      <c r="D309" s="42" t="s">
        <v>114</v>
      </c>
    </row>
    <row r="310" spans="2:4" x14ac:dyDescent="0.2">
      <c r="B310" s="62">
        <f t="shared" si="4"/>
        <v>314</v>
      </c>
      <c r="C310" s="42">
        <v>30900</v>
      </c>
      <c r="D310" s="42" t="s">
        <v>114</v>
      </c>
    </row>
    <row r="311" spans="2:4" x14ac:dyDescent="0.2">
      <c r="B311" s="62">
        <f t="shared" si="4"/>
        <v>315</v>
      </c>
      <c r="C311" s="42">
        <v>31000</v>
      </c>
      <c r="D311" s="42" t="s">
        <v>114</v>
      </c>
    </row>
    <row r="312" spans="2:4" x14ac:dyDescent="0.2">
      <c r="B312" s="62">
        <f t="shared" si="4"/>
        <v>316</v>
      </c>
      <c r="C312" s="42">
        <v>31100</v>
      </c>
      <c r="D312" s="42" t="s">
        <v>114</v>
      </c>
    </row>
    <row r="313" spans="2:4" x14ac:dyDescent="0.2">
      <c r="B313" s="62">
        <f t="shared" si="4"/>
        <v>317</v>
      </c>
      <c r="C313" s="42">
        <v>31200</v>
      </c>
      <c r="D313" s="42" t="s">
        <v>114</v>
      </c>
    </row>
    <row r="314" spans="2:4" x14ac:dyDescent="0.2">
      <c r="B314" s="62">
        <f t="shared" si="4"/>
        <v>318</v>
      </c>
      <c r="C314" s="42">
        <v>31300</v>
      </c>
      <c r="D314" s="42" t="s">
        <v>114</v>
      </c>
    </row>
    <row r="315" spans="2:4" x14ac:dyDescent="0.2">
      <c r="B315" s="62">
        <f t="shared" si="4"/>
        <v>319</v>
      </c>
      <c r="C315" s="42">
        <v>31400</v>
      </c>
      <c r="D315" s="42" t="s">
        <v>114</v>
      </c>
    </row>
    <row r="316" spans="2:4" x14ac:dyDescent="0.2">
      <c r="B316" s="62">
        <f t="shared" si="4"/>
        <v>320</v>
      </c>
      <c r="C316" s="42">
        <v>31500</v>
      </c>
      <c r="D316" s="42" t="s">
        <v>114</v>
      </c>
    </row>
    <row r="317" spans="2:4" x14ac:dyDescent="0.2">
      <c r="B317" s="62">
        <f t="shared" si="4"/>
        <v>321</v>
      </c>
      <c r="C317" s="42">
        <v>31600</v>
      </c>
      <c r="D317" s="42" t="s">
        <v>114</v>
      </c>
    </row>
    <row r="318" spans="2:4" x14ac:dyDescent="0.2">
      <c r="B318" s="62">
        <f t="shared" si="4"/>
        <v>322</v>
      </c>
      <c r="C318" s="42">
        <v>31700</v>
      </c>
      <c r="D318" s="42" t="s">
        <v>114</v>
      </c>
    </row>
    <row r="319" spans="2:4" x14ac:dyDescent="0.2">
      <c r="B319" s="62">
        <f t="shared" si="4"/>
        <v>323</v>
      </c>
      <c r="C319" s="42">
        <v>31800</v>
      </c>
      <c r="D319" s="42" t="s">
        <v>114</v>
      </c>
    </row>
    <row r="320" spans="2:4" x14ac:dyDescent="0.2">
      <c r="B320" s="62">
        <f t="shared" si="4"/>
        <v>324</v>
      </c>
      <c r="C320" s="42">
        <v>31900</v>
      </c>
      <c r="D320" s="42" t="s">
        <v>114</v>
      </c>
    </row>
    <row r="321" spans="2:4" x14ac:dyDescent="0.2">
      <c r="B321" s="62">
        <f t="shared" si="4"/>
        <v>325</v>
      </c>
      <c r="C321" s="42">
        <v>32000</v>
      </c>
      <c r="D321" s="42" t="s">
        <v>114</v>
      </c>
    </row>
    <row r="322" spans="2:4" x14ac:dyDescent="0.2">
      <c r="B322" s="62">
        <f t="shared" si="4"/>
        <v>326</v>
      </c>
      <c r="C322" s="42">
        <v>32100</v>
      </c>
      <c r="D322" s="42" t="s">
        <v>114</v>
      </c>
    </row>
    <row r="323" spans="2:4" x14ac:dyDescent="0.2">
      <c r="B323" s="62">
        <f t="shared" si="4"/>
        <v>327</v>
      </c>
      <c r="C323" s="42">
        <v>32200</v>
      </c>
      <c r="D323" s="42" t="s">
        <v>114</v>
      </c>
    </row>
    <row r="324" spans="2:4" x14ac:dyDescent="0.2">
      <c r="B324" s="62">
        <f t="shared" ref="B324:B357" si="5">B323+1</f>
        <v>328</v>
      </c>
      <c r="C324" s="42">
        <v>32300</v>
      </c>
      <c r="D324" s="42" t="s">
        <v>114</v>
      </c>
    </row>
    <row r="325" spans="2:4" x14ac:dyDescent="0.2">
      <c r="B325" s="62">
        <f t="shared" si="5"/>
        <v>329</v>
      </c>
      <c r="C325" s="42">
        <v>32400</v>
      </c>
      <c r="D325" s="42" t="s">
        <v>114</v>
      </c>
    </row>
    <row r="326" spans="2:4" x14ac:dyDescent="0.2">
      <c r="B326" s="62">
        <f t="shared" si="5"/>
        <v>330</v>
      </c>
      <c r="C326" s="42">
        <v>32500</v>
      </c>
      <c r="D326" s="42" t="s">
        <v>114</v>
      </c>
    </row>
    <row r="327" spans="2:4" x14ac:dyDescent="0.2">
      <c r="B327" s="62">
        <f t="shared" si="5"/>
        <v>331</v>
      </c>
      <c r="C327" s="42">
        <v>32600</v>
      </c>
      <c r="D327" s="42" t="s">
        <v>114</v>
      </c>
    </row>
    <row r="328" spans="2:4" x14ac:dyDescent="0.2">
      <c r="B328" s="62">
        <f t="shared" si="5"/>
        <v>332</v>
      </c>
      <c r="C328" s="42">
        <v>32700</v>
      </c>
      <c r="D328" s="42" t="s">
        <v>114</v>
      </c>
    </row>
    <row r="329" spans="2:4" x14ac:dyDescent="0.2">
      <c r="B329" s="62">
        <f t="shared" si="5"/>
        <v>333</v>
      </c>
      <c r="C329" s="42">
        <v>32800</v>
      </c>
      <c r="D329" s="42" t="s">
        <v>114</v>
      </c>
    </row>
    <row r="330" spans="2:4" x14ac:dyDescent="0.2">
      <c r="B330" s="62">
        <f t="shared" si="5"/>
        <v>334</v>
      </c>
      <c r="C330" s="42">
        <v>32900</v>
      </c>
      <c r="D330" s="42" t="s">
        <v>114</v>
      </c>
    </row>
    <row r="331" spans="2:4" x14ac:dyDescent="0.2">
      <c r="B331" s="62">
        <f t="shared" si="5"/>
        <v>335</v>
      </c>
      <c r="C331" s="42">
        <v>33000</v>
      </c>
      <c r="D331" s="42" t="s">
        <v>114</v>
      </c>
    </row>
    <row r="332" spans="2:4" x14ac:dyDescent="0.2">
      <c r="B332" s="62">
        <f t="shared" si="5"/>
        <v>336</v>
      </c>
      <c r="C332" s="42">
        <v>33100</v>
      </c>
      <c r="D332" s="42" t="s">
        <v>114</v>
      </c>
    </row>
    <row r="333" spans="2:4" x14ac:dyDescent="0.2">
      <c r="B333" s="62">
        <f t="shared" si="5"/>
        <v>337</v>
      </c>
      <c r="C333" s="42">
        <v>33200</v>
      </c>
      <c r="D333" s="42" t="s">
        <v>114</v>
      </c>
    </row>
    <row r="334" spans="2:4" x14ac:dyDescent="0.2">
      <c r="B334" s="62">
        <f t="shared" si="5"/>
        <v>338</v>
      </c>
      <c r="C334" s="42">
        <v>33300</v>
      </c>
      <c r="D334" s="42" t="s">
        <v>114</v>
      </c>
    </row>
    <row r="335" spans="2:4" x14ac:dyDescent="0.2">
      <c r="B335" s="62">
        <f t="shared" si="5"/>
        <v>339</v>
      </c>
      <c r="C335" s="42">
        <v>33400</v>
      </c>
      <c r="D335" s="42" t="s">
        <v>114</v>
      </c>
    </row>
    <row r="336" spans="2:4" x14ac:dyDescent="0.2">
      <c r="B336" s="62">
        <f t="shared" si="5"/>
        <v>340</v>
      </c>
      <c r="C336" s="42">
        <v>33500</v>
      </c>
      <c r="D336" s="42" t="s">
        <v>114</v>
      </c>
    </row>
    <row r="337" spans="2:4" x14ac:dyDescent="0.2">
      <c r="B337" s="62">
        <f t="shared" si="5"/>
        <v>341</v>
      </c>
      <c r="C337" s="42">
        <v>33600</v>
      </c>
      <c r="D337" s="42" t="s">
        <v>114</v>
      </c>
    </row>
    <row r="338" spans="2:4" x14ac:dyDescent="0.2">
      <c r="B338" s="62">
        <f t="shared" si="5"/>
        <v>342</v>
      </c>
      <c r="C338" s="42">
        <v>33700</v>
      </c>
      <c r="D338" s="42" t="s">
        <v>114</v>
      </c>
    </row>
    <row r="339" spans="2:4" x14ac:dyDescent="0.2">
      <c r="B339" s="62">
        <f t="shared" si="5"/>
        <v>343</v>
      </c>
      <c r="C339" s="42">
        <v>33800</v>
      </c>
      <c r="D339" s="42" t="s">
        <v>114</v>
      </c>
    </row>
    <row r="340" spans="2:4" x14ac:dyDescent="0.2">
      <c r="B340" s="62">
        <f t="shared" si="5"/>
        <v>344</v>
      </c>
      <c r="C340" s="42">
        <v>33900</v>
      </c>
      <c r="D340" s="42" t="s">
        <v>114</v>
      </c>
    </row>
    <row r="341" spans="2:4" x14ac:dyDescent="0.2">
      <c r="B341" s="62">
        <f t="shared" si="5"/>
        <v>345</v>
      </c>
      <c r="C341" s="42">
        <v>34000</v>
      </c>
      <c r="D341" s="42" t="s">
        <v>114</v>
      </c>
    </row>
    <row r="342" spans="2:4" x14ac:dyDescent="0.2">
      <c r="B342" s="62">
        <f t="shared" si="5"/>
        <v>346</v>
      </c>
      <c r="C342" s="42">
        <v>34100</v>
      </c>
      <c r="D342" s="42" t="s">
        <v>114</v>
      </c>
    </row>
    <row r="343" spans="2:4" x14ac:dyDescent="0.2">
      <c r="B343" s="62">
        <f t="shared" si="5"/>
        <v>347</v>
      </c>
      <c r="C343" s="42">
        <v>34200</v>
      </c>
      <c r="D343" s="42" t="s">
        <v>114</v>
      </c>
    </row>
    <row r="344" spans="2:4" x14ac:dyDescent="0.2">
      <c r="B344" s="62">
        <f t="shared" si="5"/>
        <v>348</v>
      </c>
      <c r="C344" s="42">
        <v>34300</v>
      </c>
      <c r="D344" s="42" t="s">
        <v>114</v>
      </c>
    </row>
    <row r="345" spans="2:4" x14ac:dyDescent="0.2">
      <c r="B345" s="62">
        <f t="shared" si="5"/>
        <v>349</v>
      </c>
      <c r="C345" s="42">
        <v>34400</v>
      </c>
      <c r="D345" s="42" t="s">
        <v>114</v>
      </c>
    </row>
    <row r="346" spans="2:4" x14ac:dyDescent="0.2">
      <c r="B346" s="62">
        <f t="shared" si="5"/>
        <v>350</v>
      </c>
      <c r="C346" s="42">
        <v>34500</v>
      </c>
      <c r="D346" s="42" t="s">
        <v>114</v>
      </c>
    </row>
    <row r="347" spans="2:4" x14ac:dyDescent="0.2">
      <c r="B347" s="62">
        <f t="shared" si="5"/>
        <v>351</v>
      </c>
      <c r="C347" s="42">
        <v>34600</v>
      </c>
      <c r="D347" s="42" t="s">
        <v>114</v>
      </c>
    </row>
    <row r="348" spans="2:4" x14ac:dyDescent="0.2">
      <c r="B348" s="62">
        <f t="shared" si="5"/>
        <v>352</v>
      </c>
      <c r="C348" s="42">
        <v>34700</v>
      </c>
      <c r="D348" s="42" t="s">
        <v>114</v>
      </c>
    </row>
    <row r="349" spans="2:4" x14ac:dyDescent="0.2">
      <c r="B349" s="62">
        <f t="shared" si="5"/>
        <v>353</v>
      </c>
      <c r="C349" s="42">
        <v>34800</v>
      </c>
      <c r="D349" s="42" t="s">
        <v>114</v>
      </c>
    </row>
    <row r="350" spans="2:4" x14ac:dyDescent="0.2">
      <c r="B350" s="62">
        <f t="shared" si="5"/>
        <v>354</v>
      </c>
      <c r="C350" s="42">
        <v>34900</v>
      </c>
      <c r="D350" s="42" t="s">
        <v>114</v>
      </c>
    </row>
    <row r="351" spans="2:4" x14ac:dyDescent="0.2">
      <c r="B351" s="62">
        <f t="shared" si="5"/>
        <v>355</v>
      </c>
      <c r="C351" s="42">
        <v>35000</v>
      </c>
      <c r="D351" s="42" t="s">
        <v>114</v>
      </c>
    </row>
    <row r="352" spans="2:4" x14ac:dyDescent="0.2">
      <c r="B352" s="62">
        <f t="shared" si="5"/>
        <v>356</v>
      </c>
      <c r="C352" s="42">
        <v>35100</v>
      </c>
      <c r="D352" s="42" t="s">
        <v>114</v>
      </c>
    </row>
    <row r="353" spans="2:4" x14ac:dyDescent="0.2">
      <c r="B353" s="62">
        <f t="shared" si="5"/>
        <v>357</v>
      </c>
      <c r="C353" s="42">
        <v>35200</v>
      </c>
      <c r="D353" s="42" t="s">
        <v>114</v>
      </c>
    </row>
    <row r="354" spans="2:4" x14ac:dyDescent="0.2">
      <c r="B354" s="62">
        <f t="shared" si="5"/>
        <v>358</v>
      </c>
      <c r="C354" s="42">
        <v>35300</v>
      </c>
      <c r="D354" s="42" t="s">
        <v>114</v>
      </c>
    </row>
    <row r="355" spans="2:4" x14ac:dyDescent="0.2">
      <c r="B355" s="62">
        <f t="shared" si="5"/>
        <v>359</v>
      </c>
      <c r="C355" s="42">
        <v>35400</v>
      </c>
      <c r="D355" s="42" t="s">
        <v>114</v>
      </c>
    </row>
    <row r="356" spans="2:4" x14ac:dyDescent="0.2">
      <c r="B356" s="62">
        <f t="shared" si="5"/>
        <v>360</v>
      </c>
      <c r="C356" s="42">
        <v>35500</v>
      </c>
      <c r="D356" s="42" t="s">
        <v>114</v>
      </c>
    </row>
    <row r="357" spans="2:4" x14ac:dyDescent="0.2">
      <c r="B357" s="62">
        <f t="shared" si="5"/>
        <v>361</v>
      </c>
      <c r="C357" s="42">
        <v>35600</v>
      </c>
      <c r="D357" s="42" t="s">
        <v>114</v>
      </c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C9E77DD3AC0E44EADC1D842D8934D10" ma:contentTypeVersion="12" ma:contentTypeDescription="새 문서를 만듭니다." ma:contentTypeScope="" ma:versionID="9895438146a9ad92018b3e124c11b0be">
  <xsd:schema xmlns:xsd="http://www.w3.org/2001/XMLSchema" xmlns:xs="http://www.w3.org/2001/XMLSchema" xmlns:p="http://schemas.microsoft.com/office/2006/metadata/properties" xmlns:ns2="26399622-5776-4402-ac12-77f403cf666e" xmlns:ns3="5d6fb54b-fdde-4ac8-86ee-ec000ba5d0ff" targetNamespace="http://schemas.microsoft.com/office/2006/metadata/properties" ma:root="true" ma:fieldsID="80b13c66bb49b057b30b90c0fc8441c8" ns2:_="" ns3:_="">
    <xsd:import namespace="26399622-5776-4402-ac12-77f403cf666e"/>
    <xsd:import namespace="5d6fb54b-fdde-4ac8-86ee-ec000ba5d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99622-5776-4402-ac12-77f403cf6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4bd57f3-c9df-43be-a8ef-0472419f0f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fb54b-fdde-4ac8-86ee-ec000ba5d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797502a-3085-4c41-8df9-a1cc57ae9e7e}" ma:internalName="TaxCatchAll" ma:showField="CatchAllData" ma:web="5d6fb54b-fdde-4ac8-86ee-ec000ba5d0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E7C449-ED37-44E7-BB02-A357B62252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896303-1B88-4B2F-BEB7-B4B16E83FC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399622-5776-4402-ac12-77f403cf666e"/>
    <ds:schemaRef ds:uri="5d6fb54b-fdde-4ac8-86ee-ec000ba5d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3</vt:i4>
      </vt:variant>
    </vt:vector>
  </HeadingPairs>
  <TitlesOfParts>
    <vt:vector size="9" baseType="lpstr">
      <vt:lpstr>INVOICE</vt:lpstr>
      <vt:lpstr>LIST</vt:lpstr>
      <vt:lpstr>MAPPING</vt:lpstr>
      <vt:lpstr>영국현지부가서비스수수료</vt:lpstr>
      <vt:lpstr>추가 및 상계</vt:lpstr>
      <vt:lpstr>할증료</vt:lpstr>
      <vt:lpstr>INVOICE!Print_Area</vt:lpstr>
      <vt:lpstr>QEEQ</vt:lpstr>
      <vt:lpstr>UUUUU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이재호(JAE HO LEE)/항공EC사업팀</cp:lastModifiedBy>
  <cp:revision/>
  <dcterms:created xsi:type="dcterms:W3CDTF">2023-10-28T17:33:37Z</dcterms:created>
  <dcterms:modified xsi:type="dcterms:W3CDTF">2025-08-31T05:42:16Z</dcterms:modified>
  <cp:category/>
  <cp:contentStatus/>
</cp:coreProperties>
</file>